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showSheetTabs="0" xWindow="0" yWindow="0" windowWidth="20490" windowHeight="7425" tabRatio="942"/>
  </bookViews>
  <sheets>
    <sheet name="Index" sheetId="12" r:id="rId1"/>
    <sheet name="Equity - Value Fund (Direct)" sheetId="1" r:id="rId2"/>
    <sheet name="Equity - Value Fund (Regular)" sheetId="3" r:id="rId3"/>
    <sheet name="ELSS (Direct)" sheetId="7" r:id="rId4"/>
    <sheet name="ELSS (Regular)" sheetId="8" r:id="rId5"/>
    <sheet name="Equity - ESG Fund(Direct)" sheetId="9" r:id="rId6"/>
    <sheet name="Equity - ESG Fund(Regular)" sheetId="11" r:id="rId7"/>
    <sheet name="Debt - Dynamic Bond (Direct)" sheetId="2" r:id="rId8"/>
    <sheet name="Debt - Dynamic Bond (Regular)" sheetId="4" r:id="rId9"/>
    <sheet name="Debt - Liquid (Direct)" sheetId="5" r:id="rId10"/>
    <sheet name="Debt - Liquid (Regular)" sheetId="6" r:id="rId11"/>
    <sheet name="Sheet1" sheetId="16" state="hidden" r:id="rId12"/>
    <sheet name="Sheet2" sheetId="17" state="hidden" r:id="rId13"/>
    <sheet name="Return Data" sheetId="14" state="hidden" r:id="rId14"/>
    <sheet name="Fund Class" sheetId="13" state="hidden" r:id="rId15"/>
    <sheet name="Disclaimer" sheetId="15" r:id="rId16"/>
  </sheets>
  <definedNames>
    <definedName name="_xlnm._FilterDatabase" localSheetId="9" hidden="1">'Debt - Liquid (Direct)'!#REF!</definedName>
  </definedNames>
  <calcPr calcId="145621"/>
</workbook>
</file>

<file path=xl/calcChain.xml><?xml version="1.0" encoding="utf-8"?>
<calcChain xmlns="http://schemas.openxmlformats.org/spreadsheetml/2006/main">
  <c r="R1" i="14" l="1"/>
  <c r="Q1" i="14"/>
  <c r="P1" i="14"/>
  <c r="O1" i="14"/>
  <c r="N1" i="14"/>
  <c r="M1" i="14"/>
  <c r="L1" i="14"/>
  <c r="K1" i="14"/>
  <c r="J1" i="14"/>
  <c r="I1" i="14"/>
  <c r="H1" i="14"/>
  <c r="G1" i="14"/>
  <c r="F1" i="14"/>
  <c r="N69" i="8" l="1"/>
  <c r="N68" i="7"/>
  <c r="P62" i="8"/>
  <c r="P59" i="7"/>
  <c r="N57" i="8"/>
  <c r="N56" i="7"/>
  <c r="N49" i="8"/>
  <c r="N49" i="7"/>
  <c r="P47" i="8"/>
  <c r="P47" i="7"/>
  <c r="Z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R30" i="5"/>
  <c r="P30" i="5"/>
  <c r="N30" i="5"/>
  <c r="L30" i="5"/>
  <c r="J30" i="5"/>
  <c r="H30" i="5"/>
  <c r="F30" i="5"/>
  <c r="D30" i="5"/>
  <c r="C30" i="5"/>
  <c r="B30" i="5"/>
  <c r="Z29" i="5"/>
  <c r="X29" i="5"/>
  <c r="V29" i="5"/>
  <c r="T29" i="5"/>
  <c r="R29" i="5"/>
  <c r="P29" i="5"/>
  <c r="N29" i="5"/>
  <c r="L29" i="5"/>
  <c r="J29" i="5"/>
  <c r="H29" i="5"/>
  <c r="F29" i="5"/>
  <c r="D29" i="5"/>
  <c r="C29" i="5"/>
  <c r="B29" i="5"/>
  <c r="Z28" i="5"/>
  <c r="L28" i="5"/>
  <c r="J28" i="5"/>
  <c r="H28" i="5"/>
  <c r="F28" i="5"/>
  <c r="D28" i="5"/>
  <c r="C28" i="5"/>
  <c r="B28" i="5"/>
  <c r="Z27" i="5"/>
  <c r="L27" i="5"/>
  <c r="J27" i="5"/>
  <c r="H27" i="5"/>
  <c r="F27" i="5"/>
  <c r="D27" i="5"/>
  <c r="C27" i="5"/>
  <c r="B27" i="5"/>
  <c r="Z26" i="5"/>
  <c r="L26" i="5"/>
  <c r="J26" i="5"/>
  <c r="H26" i="5"/>
  <c r="F26" i="5"/>
  <c r="D26" i="5"/>
  <c r="C26" i="5"/>
  <c r="B26" i="5"/>
  <c r="Z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R41" i="4"/>
  <c r="P41" i="4"/>
  <c r="N41" i="4"/>
  <c r="L41" i="4"/>
  <c r="J41" i="4"/>
  <c r="H41" i="4"/>
  <c r="F41" i="4"/>
  <c r="D41" i="4"/>
  <c r="C41" i="4"/>
  <c r="B41" i="4"/>
  <c r="R40" i="4"/>
  <c r="C40" i="4"/>
  <c r="B40" i="4"/>
  <c r="R39" i="4"/>
  <c r="P39" i="4"/>
  <c r="N39" i="4"/>
  <c r="L39" i="4"/>
  <c r="J39" i="4"/>
  <c r="H39" i="4"/>
  <c r="F39" i="4"/>
  <c r="D39" i="4"/>
  <c r="C39" i="4"/>
  <c r="B39" i="4"/>
  <c r="R38" i="4"/>
  <c r="P38" i="4"/>
  <c r="N38" i="4"/>
  <c r="L38" i="4"/>
  <c r="J38" i="4"/>
  <c r="H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L27" i="4"/>
  <c r="J27" i="4"/>
  <c r="H27" i="4"/>
  <c r="F27" i="4"/>
  <c r="D27" i="4"/>
  <c r="C27" i="4"/>
  <c r="B27" i="4"/>
  <c r="R26" i="4"/>
  <c r="P26" i="4"/>
  <c r="N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F11" i="4"/>
  <c r="D11" i="4"/>
  <c r="C11" i="4"/>
  <c r="B11" i="4"/>
  <c r="R10" i="4"/>
  <c r="F10" i="4"/>
  <c r="D10" i="4"/>
  <c r="C10" i="4"/>
  <c r="B10" i="4"/>
  <c r="R9" i="4"/>
  <c r="P9" i="4"/>
  <c r="N9" i="4"/>
  <c r="L9" i="4"/>
  <c r="J9" i="4"/>
  <c r="H9" i="4"/>
  <c r="F9" i="4"/>
  <c r="D9" i="4"/>
  <c r="C9" i="4"/>
  <c r="B9" i="4"/>
  <c r="R8" i="4"/>
  <c r="P8" i="4"/>
  <c r="N8" i="4"/>
  <c r="L8" i="4"/>
  <c r="J8" i="4"/>
  <c r="H8" i="4"/>
  <c r="F8" i="4"/>
  <c r="D8" i="4"/>
  <c r="C8" i="4"/>
  <c r="B8" i="4"/>
  <c r="R37" i="2"/>
  <c r="P37" i="2"/>
  <c r="N37" i="2"/>
  <c r="L37" i="2"/>
  <c r="J37" i="2"/>
  <c r="H37" i="2"/>
  <c r="F37" i="2"/>
  <c r="D37" i="2"/>
  <c r="C37" i="2"/>
  <c r="B37" i="2"/>
  <c r="R36" i="2"/>
  <c r="C36" i="2"/>
  <c r="B36" i="2"/>
  <c r="R35" i="2"/>
  <c r="P35" i="2"/>
  <c r="N35" i="2"/>
  <c r="L35" i="2"/>
  <c r="J35" i="2"/>
  <c r="H35" i="2"/>
  <c r="F35" i="2"/>
  <c r="D35" i="2"/>
  <c r="C35" i="2"/>
  <c r="B35" i="2"/>
  <c r="R34" i="2"/>
  <c r="P34" i="2"/>
  <c r="N34" i="2"/>
  <c r="L34" i="2"/>
  <c r="J34" i="2"/>
  <c r="H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L23" i="2"/>
  <c r="J23" i="2"/>
  <c r="H23" i="2"/>
  <c r="F23" i="2"/>
  <c r="D23" i="2"/>
  <c r="C23" i="2"/>
  <c r="B23" i="2"/>
  <c r="R22" i="2"/>
  <c r="P22" i="2"/>
  <c r="N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F9" i="2"/>
  <c r="D9" i="2"/>
  <c r="C9" i="2"/>
  <c r="B9" i="2"/>
  <c r="R8" i="2"/>
  <c r="P8" i="2"/>
  <c r="N8" i="2"/>
  <c r="L8" i="2"/>
  <c r="J8" i="2"/>
  <c r="H8" i="2"/>
  <c r="F8" i="2"/>
  <c r="D8" i="2"/>
  <c r="C8" i="2"/>
  <c r="B8" i="2"/>
  <c r="L10" i="11"/>
  <c r="J10" i="11"/>
  <c r="H10" i="11"/>
  <c r="F10" i="11"/>
  <c r="D10" i="11"/>
  <c r="C10" i="11"/>
  <c r="B10" i="11"/>
  <c r="L9" i="11"/>
  <c r="J9" i="11"/>
  <c r="H9" i="11"/>
  <c r="F9" i="11"/>
  <c r="D9" i="11"/>
  <c r="C9" i="11"/>
  <c r="B9" i="11"/>
  <c r="L8" i="11"/>
  <c r="F8" i="11"/>
  <c r="D8" i="11"/>
  <c r="C8" i="11"/>
  <c r="B8" i="11"/>
  <c r="L10" i="9"/>
  <c r="J10" i="9"/>
  <c r="H10" i="9"/>
  <c r="F10" i="9"/>
  <c r="D10" i="9"/>
  <c r="C10" i="9"/>
  <c r="B10" i="9"/>
  <c r="L9" i="9"/>
  <c r="J9" i="9"/>
  <c r="H9" i="9"/>
  <c r="F9" i="9"/>
  <c r="D9" i="9"/>
  <c r="C9" i="9"/>
  <c r="B9" i="9"/>
  <c r="L8" i="9"/>
  <c r="F8" i="9"/>
  <c r="D8" i="9"/>
  <c r="C8" i="9"/>
  <c r="B8" i="9"/>
  <c r="R73" i="8"/>
  <c r="P73" i="8"/>
  <c r="N73" i="8"/>
  <c r="L73" i="8"/>
  <c r="J73" i="8"/>
  <c r="H73" i="8"/>
  <c r="F73" i="8"/>
  <c r="D73" i="8"/>
  <c r="C73" i="8"/>
  <c r="B73" i="8"/>
  <c r="R72" i="8"/>
  <c r="P72" i="8"/>
  <c r="N72" i="8"/>
  <c r="L72" i="8"/>
  <c r="J72" i="8"/>
  <c r="H72" i="8"/>
  <c r="F72" i="8"/>
  <c r="D72" i="8"/>
  <c r="C72" i="8"/>
  <c r="B72" i="8"/>
  <c r="R71" i="8"/>
  <c r="J71" i="8"/>
  <c r="H71" i="8"/>
  <c r="F71" i="8"/>
  <c r="D71" i="8"/>
  <c r="C71" i="8"/>
  <c r="B71" i="8"/>
  <c r="R70" i="8"/>
  <c r="L70" i="8"/>
  <c r="J70" i="8"/>
  <c r="H70" i="8"/>
  <c r="F70" i="8"/>
  <c r="D70" i="8"/>
  <c r="C70" i="8"/>
  <c r="B70" i="8"/>
  <c r="R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N62" i="8"/>
  <c r="L62" i="8"/>
  <c r="J62" i="8"/>
  <c r="H62" i="8"/>
  <c r="F62" i="8"/>
  <c r="D62" i="8"/>
  <c r="C62" i="8"/>
  <c r="B62" i="8"/>
  <c r="R61" i="8"/>
  <c r="N61" i="8"/>
  <c r="L61" i="8"/>
  <c r="J61" i="8"/>
  <c r="H61" i="8"/>
  <c r="F61" i="8"/>
  <c r="D61" i="8"/>
  <c r="C61" i="8"/>
  <c r="B61" i="8"/>
  <c r="R60" i="8"/>
  <c r="J60" i="8"/>
  <c r="H60" i="8"/>
  <c r="F60" i="8"/>
  <c r="D60" i="8"/>
  <c r="C60" i="8"/>
  <c r="B60" i="8"/>
  <c r="R59" i="8"/>
  <c r="L59" i="8"/>
  <c r="J59" i="8"/>
  <c r="H59" i="8"/>
  <c r="F59" i="8"/>
  <c r="D59" i="8"/>
  <c r="C59" i="8"/>
  <c r="B59" i="8"/>
  <c r="R58" i="8"/>
  <c r="L58" i="8"/>
  <c r="J58" i="8"/>
  <c r="H58" i="8"/>
  <c r="F58" i="8"/>
  <c r="D58" i="8"/>
  <c r="C58" i="8"/>
  <c r="B58" i="8"/>
  <c r="R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J51" i="8"/>
  <c r="H51" i="8"/>
  <c r="F51" i="8"/>
  <c r="D51" i="8"/>
  <c r="C51" i="8"/>
  <c r="B51" i="8"/>
  <c r="R50" i="8"/>
  <c r="J50" i="8"/>
  <c r="H50" i="8"/>
  <c r="F50" i="8"/>
  <c r="D50" i="8"/>
  <c r="C50" i="8"/>
  <c r="B50" i="8"/>
  <c r="R49" i="8"/>
  <c r="L49" i="8"/>
  <c r="J49" i="8"/>
  <c r="H49" i="8"/>
  <c r="F49" i="8"/>
  <c r="D49" i="8"/>
  <c r="C49" i="8"/>
  <c r="B49" i="8"/>
  <c r="R48" i="8"/>
  <c r="P48" i="8"/>
  <c r="N48" i="8"/>
  <c r="L48" i="8"/>
  <c r="J48" i="8"/>
  <c r="H48" i="8"/>
  <c r="F48" i="8"/>
  <c r="D48" i="8"/>
  <c r="C48" i="8"/>
  <c r="B48" i="8"/>
  <c r="R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J70" i="7"/>
  <c r="H70" i="7"/>
  <c r="F70" i="7"/>
  <c r="D70" i="7"/>
  <c r="C70" i="7"/>
  <c r="B70" i="7"/>
  <c r="R69" i="7"/>
  <c r="L69" i="7"/>
  <c r="J69" i="7"/>
  <c r="H69" i="7"/>
  <c r="F69" i="7"/>
  <c r="D69" i="7"/>
  <c r="C69" i="7"/>
  <c r="B69" i="7"/>
  <c r="R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P63" i="7"/>
  <c r="N63" i="7"/>
  <c r="L63" i="7"/>
  <c r="J63" i="7"/>
  <c r="H63" i="7"/>
  <c r="F63" i="7"/>
  <c r="D63" i="7"/>
  <c r="C63" i="7"/>
  <c r="B63" i="7"/>
  <c r="R62" i="7"/>
  <c r="J62" i="7"/>
  <c r="H62" i="7"/>
  <c r="F62" i="7"/>
  <c r="D62" i="7"/>
  <c r="C62" i="7"/>
  <c r="B62" i="7"/>
  <c r="R61" i="7"/>
  <c r="J61" i="7"/>
  <c r="H61" i="7"/>
  <c r="F61" i="7"/>
  <c r="D61" i="7"/>
  <c r="C61" i="7"/>
  <c r="B61" i="7"/>
  <c r="R60" i="7"/>
  <c r="N60" i="7"/>
  <c r="L60" i="7"/>
  <c r="J60" i="7"/>
  <c r="H60" i="7"/>
  <c r="F60" i="7"/>
  <c r="D60" i="7"/>
  <c r="C60" i="7"/>
  <c r="B60" i="7"/>
  <c r="R59" i="7"/>
  <c r="N59" i="7"/>
  <c r="L59" i="7"/>
  <c r="J59" i="7"/>
  <c r="H59" i="7"/>
  <c r="F59" i="7"/>
  <c r="D59" i="7"/>
  <c r="C59" i="7"/>
  <c r="B59" i="7"/>
  <c r="R58" i="7"/>
  <c r="L58" i="7"/>
  <c r="J58" i="7"/>
  <c r="H58" i="7"/>
  <c r="F58" i="7"/>
  <c r="D58" i="7"/>
  <c r="C58" i="7"/>
  <c r="B58" i="7"/>
  <c r="R57" i="7"/>
  <c r="L57" i="7"/>
  <c r="J57" i="7"/>
  <c r="H57" i="7"/>
  <c r="F57" i="7"/>
  <c r="D57" i="7"/>
  <c r="C57" i="7"/>
  <c r="B57" i="7"/>
  <c r="R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J50" i="7"/>
  <c r="H50" i="7"/>
  <c r="F50" i="7"/>
  <c r="D50" i="7"/>
  <c r="C50" i="7"/>
  <c r="B50" i="7"/>
  <c r="R49" i="7"/>
  <c r="L49" i="7"/>
  <c r="J49" i="7"/>
  <c r="H49" i="7"/>
  <c r="F49" i="7"/>
  <c r="D49" i="7"/>
  <c r="C49" i="7"/>
  <c r="B49" i="7"/>
  <c r="R48" i="7"/>
  <c r="N48" i="7"/>
  <c r="L48" i="7"/>
  <c r="J48" i="7"/>
  <c r="H48" i="7"/>
  <c r="F48" i="7"/>
  <c r="D48" i="7"/>
  <c r="C48" i="7"/>
  <c r="B48" i="7"/>
  <c r="R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O57" i="8" l="1"/>
  <c r="O49" i="8"/>
  <c r="Q62" i="8"/>
  <c r="O68" i="7"/>
  <c r="O69" i="8"/>
  <c r="Q59" i="7"/>
  <c r="Q47" i="7"/>
  <c r="O56" i="7"/>
  <c r="O49" i="7"/>
  <c r="Q47" i="8"/>
  <c r="E1" i="14"/>
  <c r="D1" i="14"/>
  <c r="C1" i="14"/>
  <c r="B1" i="14"/>
  <c r="A1" i="14" l="1"/>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11" l="1"/>
  <c r="G8" i="9"/>
  <c r="I12" i="4"/>
  <c r="P54" i="5"/>
  <c r="Y8" i="5"/>
  <c r="N54" i="5"/>
  <c r="V54" i="5"/>
  <c r="J47" i="6"/>
  <c r="R47" i="6"/>
  <c r="Z47" i="6"/>
  <c r="J73" i="7"/>
  <c r="R76" i="8"/>
  <c r="G9" i="2"/>
  <c r="E10" i="2"/>
  <c r="M10" i="2"/>
  <c r="I11" i="2"/>
  <c r="Q11" i="2"/>
  <c r="G11" i="4"/>
  <c r="F54" i="5"/>
  <c r="R73" i="7"/>
  <c r="J76" i="8"/>
  <c r="D46" i="6"/>
  <c r="L46" i="6"/>
  <c r="T46" i="6"/>
  <c r="E12" i="2"/>
  <c r="M12" i="2"/>
  <c r="I13" i="2"/>
  <c r="E14" i="2"/>
  <c r="M14" i="2"/>
  <c r="I15" i="2"/>
  <c r="Q15" i="2"/>
  <c r="E16" i="2"/>
  <c r="I17" i="2"/>
  <c r="E18" i="2"/>
  <c r="M18" i="2"/>
  <c r="I19" i="2"/>
  <c r="Q19" i="2"/>
  <c r="E20" i="2"/>
  <c r="I21" i="2"/>
  <c r="E22" i="2"/>
  <c r="M22" i="2"/>
  <c r="I23" i="2"/>
  <c r="I24" i="2"/>
  <c r="Q24" i="2"/>
  <c r="E25" i="2"/>
  <c r="M25" i="2"/>
  <c r="I26" i="2"/>
  <c r="E27" i="2"/>
  <c r="M27" i="2"/>
  <c r="K28" i="2"/>
  <c r="S28" i="2"/>
  <c r="G29" i="2"/>
  <c r="K30" i="2"/>
  <c r="G31" i="2"/>
  <c r="O31" i="2"/>
  <c r="K32" i="2"/>
  <c r="S32" i="2"/>
  <c r="G33" i="2"/>
  <c r="K34" i="2"/>
  <c r="G35" i="2"/>
  <c r="O35" i="2"/>
  <c r="E37" i="2"/>
  <c r="E9" i="4"/>
  <c r="E10" i="4"/>
  <c r="I13" i="4"/>
  <c r="I14" i="4"/>
  <c r="I16" i="4"/>
  <c r="I17" i="4"/>
  <c r="I18" i="4"/>
  <c r="I20" i="4"/>
  <c r="I21" i="4"/>
  <c r="I22" i="4"/>
  <c r="I24" i="4"/>
  <c r="I25" i="4"/>
  <c r="I26" i="4"/>
  <c r="E28" i="4"/>
  <c r="E29" i="4"/>
  <c r="E30" i="4"/>
  <c r="E31" i="4"/>
  <c r="G32" i="4"/>
  <c r="G33" i="4"/>
  <c r="G35" i="4"/>
  <c r="G36" i="4"/>
  <c r="G37" i="4"/>
  <c r="F25" i="1"/>
  <c r="H26" i="1"/>
  <c r="P26" i="1"/>
  <c r="G9" i="3"/>
  <c r="O9" i="3"/>
  <c r="E8" i="7"/>
  <c r="L74" i="7"/>
  <c r="D75" i="8"/>
  <c r="L75" i="8"/>
  <c r="G8" i="7"/>
  <c r="O8" i="7"/>
  <c r="F77" i="8"/>
  <c r="N77" i="8"/>
  <c r="G8" i="2"/>
  <c r="H75" i="7"/>
  <c r="P75" i="7"/>
  <c r="H77" i="8"/>
  <c r="P77" i="8"/>
  <c r="E9" i="2"/>
  <c r="K10" i="2"/>
  <c r="G11" i="2"/>
  <c r="O11" i="2"/>
  <c r="K12" i="2"/>
  <c r="S12" i="2"/>
  <c r="G13" i="2"/>
  <c r="O13" i="2"/>
  <c r="K14" i="2"/>
  <c r="G15" i="2"/>
  <c r="O15" i="2"/>
  <c r="K16" i="2"/>
  <c r="S16" i="2"/>
  <c r="G17" i="2"/>
  <c r="O17" i="2"/>
  <c r="K18" i="2"/>
  <c r="G19" i="2"/>
  <c r="O19" i="2"/>
  <c r="K20" i="2"/>
  <c r="S20" i="2"/>
  <c r="G21" i="2"/>
  <c r="O21" i="2"/>
  <c r="K22" i="2"/>
  <c r="G23" i="2"/>
  <c r="S23" i="2"/>
  <c r="G24" i="2"/>
  <c r="O24" i="2"/>
  <c r="K25" i="2"/>
  <c r="S25" i="2"/>
  <c r="G26" i="2"/>
  <c r="O26" i="2"/>
  <c r="K27" i="2"/>
  <c r="I28" i="2"/>
  <c r="Q28" i="2"/>
  <c r="M29" i="2"/>
  <c r="I30" i="2"/>
  <c r="Q30" i="2"/>
  <c r="E31" i="2"/>
  <c r="I34" i="2"/>
  <c r="E35" i="2"/>
  <c r="M35" i="2"/>
  <c r="K9" i="4"/>
  <c r="E8" i="2"/>
  <c r="M31" i="2"/>
  <c r="S9" i="2"/>
  <c r="G10" i="2"/>
  <c r="O10" i="2"/>
  <c r="K11" i="2"/>
  <c r="S11" i="2"/>
  <c r="G12" i="2"/>
  <c r="K13" i="2"/>
  <c r="S13" i="2"/>
  <c r="G14" i="2"/>
  <c r="O14" i="2"/>
  <c r="K15" i="2"/>
  <c r="S15" i="2"/>
  <c r="G16" i="2"/>
  <c r="K17" i="2"/>
  <c r="S17" i="2"/>
  <c r="G18" i="2"/>
  <c r="O18" i="2"/>
  <c r="K19" i="2"/>
  <c r="S19" i="2"/>
  <c r="G20" i="2"/>
  <c r="K21" i="2"/>
  <c r="S21" i="2"/>
  <c r="G22" i="2"/>
  <c r="O22" i="2"/>
  <c r="K23" i="2"/>
  <c r="K24" i="2"/>
  <c r="S24" i="2"/>
  <c r="G25" i="2"/>
  <c r="K26" i="2"/>
  <c r="G27" i="2"/>
  <c r="O27" i="2"/>
  <c r="E28" i="2"/>
  <c r="I29" i="2"/>
  <c r="Q29" i="2"/>
  <c r="E30" i="2"/>
  <c r="M30" i="2"/>
  <c r="I31" i="2"/>
  <c r="E32" i="2"/>
  <c r="I33" i="2"/>
  <c r="Q33" i="2"/>
  <c r="E34" i="2"/>
  <c r="M34" i="2"/>
  <c r="I35" i="2"/>
  <c r="S36" i="2"/>
  <c r="G37" i="2"/>
  <c r="O37" i="2"/>
  <c r="G8" i="4"/>
  <c r="G9" i="4"/>
  <c r="K14" i="4"/>
  <c r="K15" i="4"/>
  <c r="K19" i="4"/>
  <c r="K23" i="4"/>
  <c r="K27" i="4"/>
  <c r="G28" i="4"/>
  <c r="G29" i="4"/>
  <c r="G31" i="4"/>
  <c r="I32" i="4"/>
  <c r="I33" i="4"/>
  <c r="I34" i="4"/>
  <c r="I36" i="4"/>
  <c r="I37" i="4"/>
  <c r="I38" i="4"/>
  <c r="G41" i="4"/>
  <c r="S8" i="5"/>
  <c r="AA9" i="5"/>
  <c r="E8" i="5"/>
  <c r="O8" i="2"/>
  <c r="I10" i="2"/>
  <c r="Q10" i="2"/>
  <c r="E11" i="2"/>
  <c r="M11" i="2"/>
  <c r="I12" i="2"/>
  <c r="Q12" i="2"/>
  <c r="E13" i="2"/>
  <c r="M13" i="2"/>
  <c r="I14" i="2"/>
  <c r="Q14" i="2"/>
  <c r="E15" i="2"/>
  <c r="M15" i="2"/>
  <c r="I16" i="2"/>
  <c r="Q16" i="2"/>
  <c r="E17" i="2"/>
  <c r="M17" i="2"/>
  <c r="I18" i="2"/>
  <c r="Q18" i="2"/>
  <c r="E19" i="2"/>
  <c r="M19" i="2"/>
  <c r="I20" i="2"/>
  <c r="Q20" i="2"/>
  <c r="E21" i="2"/>
  <c r="M21" i="2"/>
  <c r="I22" i="2"/>
  <c r="Q22" i="2"/>
  <c r="E23" i="2"/>
  <c r="M23" i="2"/>
  <c r="E24" i="2"/>
  <c r="I25" i="2"/>
  <c r="Q25" i="2"/>
  <c r="E26" i="2"/>
  <c r="M26" i="2"/>
  <c r="I27" i="2"/>
  <c r="S27" i="2"/>
  <c r="G28" i="2"/>
  <c r="O28" i="2"/>
  <c r="K29" i="2"/>
  <c r="S29" i="2"/>
  <c r="G30" i="2"/>
  <c r="O30" i="2"/>
  <c r="K31" i="2"/>
  <c r="S31" i="2"/>
  <c r="G32" i="2"/>
  <c r="O32" i="2"/>
  <c r="K33" i="2"/>
  <c r="S33" i="2"/>
  <c r="G34" i="2"/>
  <c r="O34" i="2"/>
  <c r="K35" i="2"/>
  <c r="S35" i="2"/>
  <c r="I37" i="2"/>
  <c r="Q37" i="2"/>
  <c r="I8" i="4"/>
  <c r="E12" i="4"/>
  <c r="M12" i="4"/>
  <c r="E13" i="4"/>
  <c r="E14" i="4"/>
  <c r="E15" i="4"/>
  <c r="E16" i="4"/>
  <c r="M16" i="4"/>
  <c r="E17" i="4"/>
  <c r="E18" i="4"/>
  <c r="E19" i="4"/>
  <c r="E20" i="4"/>
  <c r="M20" i="4"/>
  <c r="E21" i="4"/>
  <c r="E22" i="4"/>
  <c r="E23" i="4"/>
  <c r="E24" i="4"/>
  <c r="E25" i="4"/>
  <c r="E26" i="4"/>
  <c r="E27" i="4"/>
  <c r="I28" i="4"/>
  <c r="I29" i="4"/>
  <c r="I30" i="4"/>
  <c r="K35" i="4"/>
  <c r="K39" i="4"/>
  <c r="M8" i="5"/>
  <c r="U8" i="5"/>
  <c r="K8" i="5"/>
  <c r="F48" i="6"/>
  <c r="N48" i="6"/>
  <c r="V48" i="6"/>
  <c r="E11" i="4"/>
  <c r="G12" i="4"/>
  <c r="G13" i="4"/>
  <c r="G15" i="4"/>
  <c r="G16" i="4"/>
  <c r="G17" i="4"/>
  <c r="G19" i="4"/>
  <c r="G20" i="4"/>
  <c r="G21" i="4"/>
  <c r="G23" i="4"/>
  <c r="G24" i="4"/>
  <c r="G25" i="4"/>
  <c r="G27" i="4"/>
  <c r="K31" i="4"/>
  <c r="E32" i="4"/>
  <c r="E33" i="4"/>
  <c r="E34" i="4"/>
  <c r="E35" i="4"/>
  <c r="E36" i="4"/>
  <c r="E37" i="4"/>
  <c r="E38" i="4"/>
  <c r="I8" i="5"/>
  <c r="F27" i="3"/>
  <c r="F26" i="3"/>
  <c r="N25" i="3"/>
  <c r="N27" i="3"/>
  <c r="N26" i="3"/>
  <c r="K9" i="3"/>
  <c r="S9" i="3"/>
  <c r="G10" i="3"/>
  <c r="O10" i="3"/>
  <c r="K11" i="3"/>
  <c r="E12" i="3"/>
  <c r="M12" i="3"/>
  <c r="I13" i="3"/>
  <c r="S13" i="3"/>
  <c r="G14" i="3"/>
  <c r="K15" i="3"/>
  <c r="S15" i="3"/>
  <c r="G16" i="3"/>
  <c r="K17" i="3"/>
  <c r="S17" i="3"/>
  <c r="G18" i="3"/>
  <c r="K19" i="3"/>
  <c r="E20" i="3"/>
  <c r="S20" i="3"/>
  <c r="R26" i="1"/>
  <c r="R25" i="1"/>
  <c r="I8" i="3"/>
  <c r="H26" i="3"/>
  <c r="H25" i="3"/>
  <c r="H27" i="3"/>
  <c r="P26" i="3"/>
  <c r="P25" i="3"/>
  <c r="P27" i="3"/>
  <c r="E9" i="3"/>
  <c r="I10" i="3"/>
  <c r="E11" i="3"/>
  <c r="S11" i="3"/>
  <c r="G12" i="3"/>
  <c r="K13" i="3"/>
  <c r="I14" i="3"/>
  <c r="Q14" i="3"/>
  <c r="E15" i="3"/>
  <c r="M15" i="3"/>
  <c r="I16" i="3"/>
  <c r="Q16" i="3"/>
  <c r="E17" i="3"/>
  <c r="M17" i="3"/>
  <c r="I18" i="3"/>
  <c r="Q18" i="3"/>
  <c r="E19" i="3"/>
  <c r="S19" i="3"/>
  <c r="G20" i="3"/>
  <c r="I21" i="3"/>
  <c r="Q21" i="3"/>
  <c r="E22" i="3"/>
  <c r="S22" i="3"/>
  <c r="G23" i="3"/>
  <c r="O23" i="3"/>
  <c r="R27" i="1"/>
  <c r="D27" i="1"/>
  <c r="D26" i="1"/>
  <c r="D25" i="1"/>
  <c r="F27" i="1"/>
  <c r="F26" i="1"/>
  <c r="H25" i="1"/>
  <c r="H27" i="1"/>
  <c r="J26" i="1"/>
  <c r="J25" i="1"/>
  <c r="L27" i="1"/>
  <c r="L26" i="1"/>
  <c r="L25" i="1"/>
  <c r="N27" i="1"/>
  <c r="N26" i="1"/>
  <c r="P25" i="1"/>
  <c r="P27" i="1"/>
  <c r="J27" i="3"/>
  <c r="J26" i="3"/>
  <c r="J25" i="3"/>
  <c r="R27" i="3"/>
  <c r="R26" i="3"/>
  <c r="R25" i="3"/>
  <c r="K10" i="3"/>
  <c r="S10" i="3"/>
  <c r="G11" i="3"/>
  <c r="I12" i="3"/>
  <c r="Q12" i="3"/>
  <c r="E13" i="3"/>
  <c r="M13" i="3"/>
  <c r="K14" i="3"/>
  <c r="S14" i="3"/>
  <c r="G15" i="3"/>
  <c r="O15" i="3"/>
  <c r="K16" i="3"/>
  <c r="S16" i="3"/>
  <c r="G17" i="3"/>
  <c r="O17" i="3"/>
  <c r="K18" i="3"/>
  <c r="S18" i="3"/>
  <c r="G19" i="3"/>
  <c r="I20" i="3"/>
  <c r="K21" i="3"/>
  <c r="S21" i="3"/>
  <c r="G22" i="3"/>
  <c r="I23" i="3"/>
  <c r="Q23" i="3"/>
  <c r="J27" i="1"/>
  <c r="F25" i="3"/>
  <c r="E8" i="3"/>
  <c r="D27" i="3"/>
  <c r="D26" i="3"/>
  <c r="D25" i="3"/>
  <c r="M8" i="3"/>
  <c r="L27" i="3"/>
  <c r="L26" i="3"/>
  <c r="L25" i="3"/>
  <c r="I9" i="3"/>
  <c r="Q9" i="3"/>
  <c r="E10" i="3"/>
  <c r="M10" i="3"/>
  <c r="I11" i="3"/>
  <c r="K12" i="3"/>
  <c r="S12" i="3"/>
  <c r="G13" i="3"/>
  <c r="O13" i="3"/>
  <c r="E14" i="3"/>
  <c r="I15" i="3"/>
  <c r="E16" i="3"/>
  <c r="I17" i="3"/>
  <c r="E18" i="3"/>
  <c r="I19" i="3"/>
  <c r="K20" i="3"/>
  <c r="E21" i="3"/>
  <c r="I22" i="3"/>
  <c r="K23" i="3"/>
  <c r="S23" i="3"/>
  <c r="N25" i="1"/>
  <c r="G21" i="3"/>
  <c r="K22" i="3"/>
  <c r="E23" i="3"/>
  <c r="I10" i="9"/>
  <c r="D75" i="7"/>
  <c r="H73" i="7"/>
  <c r="J74" i="7"/>
  <c r="L75" i="7"/>
  <c r="P73" i="7"/>
  <c r="R74" i="7"/>
  <c r="R77" i="8"/>
  <c r="N75" i="8"/>
  <c r="L76" i="8"/>
  <c r="J77" i="8"/>
  <c r="F75" i="8"/>
  <c r="D76" i="8"/>
  <c r="E8" i="11"/>
  <c r="D13" i="11"/>
  <c r="D12" i="11"/>
  <c r="D14" i="11"/>
  <c r="H41" i="2"/>
  <c r="H40" i="2"/>
  <c r="H39" i="2"/>
  <c r="P41" i="2"/>
  <c r="P40" i="2"/>
  <c r="P39" i="2"/>
  <c r="Q8" i="2"/>
  <c r="S10" i="2"/>
  <c r="S14" i="2"/>
  <c r="S18" i="2"/>
  <c r="S22" i="2"/>
  <c r="K9" i="9"/>
  <c r="F13" i="9"/>
  <c r="F12" i="9"/>
  <c r="F14" i="9"/>
  <c r="E10" i="9"/>
  <c r="F73" i="7"/>
  <c r="H74" i="7"/>
  <c r="J75" i="7"/>
  <c r="N73" i="7"/>
  <c r="P74" i="7"/>
  <c r="R75" i="7"/>
  <c r="P75" i="8"/>
  <c r="N76" i="8"/>
  <c r="L77" i="8"/>
  <c r="H75" i="8"/>
  <c r="F76" i="8"/>
  <c r="D77" i="8"/>
  <c r="M8" i="11"/>
  <c r="L13" i="11"/>
  <c r="L12" i="11"/>
  <c r="L14" i="11"/>
  <c r="F14" i="11"/>
  <c r="F13" i="11"/>
  <c r="F12" i="11"/>
  <c r="J39" i="2"/>
  <c r="J41" i="2"/>
  <c r="J40" i="2"/>
  <c r="R39" i="2"/>
  <c r="R41" i="2"/>
  <c r="R40" i="2"/>
  <c r="Q13" i="2"/>
  <c r="M16" i="2"/>
  <c r="Q17" i="2"/>
  <c r="M20" i="2"/>
  <c r="Q21" i="2"/>
  <c r="Q26" i="2"/>
  <c r="O29" i="2"/>
  <c r="S30" i="2"/>
  <c r="O33" i="2"/>
  <c r="S34" i="2"/>
  <c r="M37" i="2"/>
  <c r="Q32" i="2"/>
  <c r="S8" i="2"/>
  <c r="I9" i="9"/>
  <c r="H12" i="9"/>
  <c r="H14" i="9"/>
  <c r="H13" i="9"/>
  <c r="L14" i="9"/>
  <c r="L13" i="9"/>
  <c r="L12" i="9"/>
  <c r="D73" i="7"/>
  <c r="F74" i="7"/>
  <c r="L73" i="7"/>
  <c r="N74" i="7"/>
  <c r="R75" i="8"/>
  <c r="P76" i="8"/>
  <c r="J75" i="8"/>
  <c r="H76" i="8"/>
  <c r="I9" i="11"/>
  <c r="H14" i="11"/>
  <c r="H13" i="11"/>
  <c r="H12" i="11"/>
  <c r="D40" i="2"/>
  <c r="D39" i="2"/>
  <c r="D41" i="2"/>
  <c r="L40" i="2"/>
  <c r="L39" i="2"/>
  <c r="L41" i="2"/>
  <c r="O12" i="2"/>
  <c r="O16" i="2"/>
  <c r="O20" i="2"/>
  <c r="O25" i="2"/>
  <c r="S26" i="2"/>
  <c r="M28" i="2"/>
  <c r="Q31" i="2"/>
  <c r="M32" i="2"/>
  <c r="Q35" i="2"/>
  <c r="E29" i="2"/>
  <c r="E33" i="2"/>
  <c r="I32" i="2"/>
  <c r="K37" i="2"/>
  <c r="M33" i="2"/>
  <c r="J14" i="9"/>
  <c r="J13" i="9"/>
  <c r="J12" i="9"/>
  <c r="E8" i="9"/>
  <c r="D14" i="9"/>
  <c r="D13" i="9"/>
  <c r="D12" i="9"/>
  <c r="D74" i="7"/>
  <c r="F75" i="7"/>
  <c r="N75" i="7"/>
  <c r="J12" i="11"/>
  <c r="J14" i="11"/>
  <c r="J13" i="11"/>
  <c r="F41" i="2"/>
  <c r="F40" i="2"/>
  <c r="F39" i="2"/>
  <c r="N41" i="2"/>
  <c r="N40" i="2"/>
  <c r="N39" i="2"/>
  <c r="M24" i="2"/>
  <c r="I8" i="2"/>
  <c r="K8" i="2"/>
  <c r="M8" i="2"/>
  <c r="Q34" i="2"/>
  <c r="S37" i="2"/>
  <c r="D44" i="4"/>
  <c r="D43" i="4"/>
  <c r="D45" i="4"/>
  <c r="L44" i="4"/>
  <c r="L43" i="4"/>
  <c r="M8" i="4"/>
  <c r="L45" i="4"/>
  <c r="M9" i="4"/>
  <c r="Q12" i="4"/>
  <c r="Q13" i="4"/>
  <c r="Q14" i="4"/>
  <c r="I15" i="4"/>
  <c r="Q15" i="4"/>
  <c r="Q16" i="4"/>
  <c r="Q17" i="4"/>
  <c r="Q18" i="4"/>
  <c r="I19" i="4"/>
  <c r="Q19" i="4"/>
  <c r="Q20" i="4"/>
  <c r="Q21" i="4"/>
  <c r="Q22" i="4"/>
  <c r="I23" i="4"/>
  <c r="Q23" i="4"/>
  <c r="Q24" i="4"/>
  <c r="Q25" i="4"/>
  <c r="Q26" i="4"/>
  <c r="I27" i="4"/>
  <c r="M28" i="4"/>
  <c r="M29" i="4"/>
  <c r="M30" i="4"/>
  <c r="M31" i="4"/>
  <c r="O32" i="4"/>
  <c r="O33" i="4"/>
  <c r="G34" i="4"/>
  <c r="O34" i="4"/>
  <c r="O35" i="4"/>
  <c r="O36" i="4"/>
  <c r="O37" i="4"/>
  <c r="G38" i="4"/>
  <c r="O38" i="4"/>
  <c r="O39" i="4"/>
  <c r="M41" i="4"/>
  <c r="E8" i="4"/>
  <c r="F45" i="4"/>
  <c r="F44" i="4"/>
  <c r="F43" i="4"/>
  <c r="N45" i="4"/>
  <c r="N44" i="4"/>
  <c r="N43" i="4"/>
  <c r="O8" i="4"/>
  <c r="O9" i="4"/>
  <c r="G10" i="4"/>
  <c r="S11" i="4"/>
  <c r="K12" i="4"/>
  <c r="S12" i="4"/>
  <c r="K13" i="4"/>
  <c r="S13" i="4"/>
  <c r="S14" i="4"/>
  <c r="S15" i="4"/>
  <c r="K16" i="4"/>
  <c r="S16" i="4"/>
  <c r="K17" i="4"/>
  <c r="S17" i="4"/>
  <c r="K18" i="4"/>
  <c r="S18" i="4"/>
  <c r="S19" i="4"/>
  <c r="K20" i="4"/>
  <c r="S20" i="4"/>
  <c r="K21" i="4"/>
  <c r="S21" i="4"/>
  <c r="K22" i="4"/>
  <c r="S22" i="4"/>
  <c r="S23" i="4"/>
  <c r="K24" i="4"/>
  <c r="S24" i="4"/>
  <c r="K25" i="4"/>
  <c r="S25" i="4"/>
  <c r="K26" i="4"/>
  <c r="S26" i="4"/>
  <c r="O28" i="4"/>
  <c r="O29" i="4"/>
  <c r="G30" i="4"/>
  <c r="O30" i="4"/>
  <c r="O31" i="4"/>
  <c r="Q32" i="4"/>
  <c r="Q33" i="4"/>
  <c r="Q34" i="4"/>
  <c r="I35" i="4"/>
  <c r="Q35" i="4"/>
  <c r="Q36" i="4"/>
  <c r="Q37" i="4"/>
  <c r="Q38" i="4"/>
  <c r="I39" i="4"/>
  <c r="Q39" i="4"/>
  <c r="O41" i="4"/>
  <c r="H45" i="4"/>
  <c r="H44" i="4"/>
  <c r="H43" i="4"/>
  <c r="Q8" i="4"/>
  <c r="P45" i="4"/>
  <c r="P44" i="4"/>
  <c r="P43" i="4"/>
  <c r="I9" i="4"/>
  <c r="Q9" i="4"/>
  <c r="S10" i="4"/>
  <c r="M13" i="4"/>
  <c r="M14" i="4"/>
  <c r="M15" i="4"/>
  <c r="M17" i="4"/>
  <c r="M18" i="4"/>
  <c r="M19" i="4"/>
  <c r="M21" i="4"/>
  <c r="M22" i="4"/>
  <c r="M23" i="4"/>
  <c r="M24" i="4"/>
  <c r="M25" i="4"/>
  <c r="M26" i="4"/>
  <c r="M27" i="4"/>
  <c r="Q28" i="4"/>
  <c r="Q29" i="4"/>
  <c r="Q30" i="4"/>
  <c r="I31" i="4"/>
  <c r="S31" i="4"/>
  <c r="K32" i="4"/>
  <c r="S32" i="4"/>
  <c r="K33" i="4"/>
  <c r="S33" i="4"/>
  <c r="K34" i="4"/>
  <c r="S34" i="4"/>
  <c r="S35" i="4"/>
  <c r="K36" i="4"/>
  <c r="S36" i="4"/>
  <c r="K37" i="4"/>
  <c r="S37" i="4"/>
  <c r="K38" i="4"/>
  <c r="S38" i="4"/>
  <c r="S39" i="4"/>
  <c r="I41" i="4"/>
  <c r="Q41" i="4"/>
  <c r="J43" i="4"/>
  <c r="J45" i="4"/>
  <c r="J44" i="4"/>
  <c r="R43" i="4"/>
  <c r="R45" i="4"/>
  <c r="R44" i="4"/>
  <c r="S8" i="4"/>
  <c r="S9" i="4"/>
  <c r="O12" i="4"/>
  <c r="O13" i="4"/>
  <c r="G14" i="4"/>
  <c r="O14" i="4"/>
  <c r="O15" i="4"/>
  <c r="O16" i="4"/>
  <c r="O17" i="4"/>
  <c r="G18" i="4"/>
  <c r="O18" i="4"/>
  <c r="O19" i="4"/>
  <c r="O20" i="4"/>
  <c r="O21" i="4"/>
  <c r="G22" i="4"/>
  <c r="O22" i="4"/>
  <c r="O23" i="4"/>
  <c r="O24" i="4"/>
  <c r="O25" i="4"/>
  <c r="G26" i="4"/>
  <c r="O26" i="4"/>
  <c r="S27" i="4"/>
  <c r="K28" i="4"/>
  <c r="S28" i="4"/>
  <c r="K29" i="4"/>
  <c r="S29" i="4"/>
  <c r="K30" i="4"/>
  <c r="S30" i="4"/>
  <c r="M32" i="4"/>
  <c r="M33" i="4"/>
  <c r="M34" i="4"/>
  <c r="M35" i="4"/>
  <c r="M36" i="4"/>
  <c r="M37" i="4"/>
  <c r="M38" i="4"/>
  <c r="E39" i="4"/>
  <c r="M39" i="4"/>
  <c r="S40" i="4"/>
  <c r="K41" i="4"/>
  <c r="S41" i="4"/>
  <c r="E41" i="4"/>
  <c r="G39" i="4"/>
  <c r="K8" i="4"/>
  <c r="D54" i="5"/>
  <c r="H52" i="5"/>
  <c r="J53" i="5"/>
  <c r="L54" i="5"/>
  <c r="P52" i="5"/>
  <c r="R53" i="5"/>
  <c r="T54" i="5"/>
  <c r="X52" i="5"/>
  <c r="Z53" i="5"/>
  <c r="K9" i="5"/>
  <c r="F52" i="5"/>
  <c r="H53" i="5"/>
  <c r="J54" i="5"/>
  <c r="N52" i="5"/>
  <c r="P53" i="5"/>
  <c r="R54" i="5"/>
  <c r="V52" i="5"/>
  <c r="X53" i="5"/>
  <c r="Z54" i="5"/>
  <c r="D52" i="5"/>
  <c r="F53" i="5"/>
  <c r="H54" i="5"/>
  <c r="L52" i="5"/>
  <c r="N53" i="5"/>
  <c r="T52" i="5"/>
  <c r="V53" i="5"/>
  <c r="X54" i="5"/>
  <c r="D53" i="5"/>
  <c r="J52" i="5"/>
  <c r="L53" i="5"/>
  <c r="R52" i="5"/>
  <c r="T53" i="5"/>
  <c r="Z52" i="5"/>
  <c r="F46" i="6"/>
  <c r="H47" i="6"/>
  <c r="J48" i="6"/>
  <c r="N46" i="6"/>
  <c r="P47" i="6"/>
  <c r="R48" i="6"/>
  <c r="V46" i="6"/>
  <c r="X47" i="6"/>
  <c r="Z48" i="6"/>
  <c r="F47" i="6"/>
  <c r="H48" i="6"/>
  <c r="N47" i="6"/>
  <c r="P48" i="6"/>
  <c r="V47" i="6"/>
  <c r="X48" i="6"/>
  <c r="D47" i="6"/>
  <c r="J46" i="6"/>
  <c r="L47" i="6"/>
  <c r="R46" i="6"/>
  <c r="T47" i="6"/>
  <c r="Z46" i="6"/>
  <c r="D48" i="6"/>
  <c r="H46" i="6"/>
  <c r="L48" i="6"/>
  <c r="P46" i="6"/>
  <c r="Q20" i="6" s="1"/>
  <c r="T48" i="6"/>
  <c r="X46" i="6"/>
  <c r="AA8" i="5"/>
  <c r="Q8" i="5"/>
  <c r="G10" i="5"/>
  <c r="O10" i="5"/>
  <c r="W10" i="5"/>
  <c r="G11" i="5"/>
  <c r="O11" i="5"/>
  <c r="W11" i="5"/>
  <c r="G12" i="5"/>
  <c r="S10" i="5"/>
  <c r="G8" i="5"/>
  <c r="K10" i="5"/>
  <c r="AA10" i="5"/>
  <c r="S11" i="5"/>
  <c r="I39" i="5"/>
  <c r="I9" i="5"/>
  <c r="I24" i="5"/>
  <c r="I22" i="5"/>
  <c r="I20" i="5"/>
  <c r="I18" i="5"/>
  <c r="I16" i="5"/>
  <c r="I14" i="5"/>
  <c r="O8" i="5"/>
  <c r="O13" i="5"/>
  <c r="S9" i="5"/>
  <c r="Y9" i="5"/>
  <c r="Y22" i="5"/>
  <c r="Y20" i="5"/>
  <c r="Y18" i="5"/>
  <c r="Y16" i="5"/>
  <c r="Y14" i="5"/>
  <c r="Q10" i="5"/>
  <c r="I11" i="5"/>
  <c r="Y11" i="5"/>
  <c r="M12" i="5"/>
  <c r="U12" i="5"/>
  <c r="E13" i="5"/>
  <c r="M13" i="5"/>
  <c r="U13" i="5"/>
  <c r="E14" i="5"/>
  <c r="M14" i="5"/>
  <c r="U14" i="5"/>
  <c r="E15" i="5"/>
  <c r="M15" i="5"/>
  <c r="U15" i="5"/>
  <c r="E16" i="5"/>
  <c r="M16" i="5"/>
  <c r="U16" i="5"/>
  <c r="E17" i="5"/>
  <c r="M17" i="5"/>
  <c r="U17" i="5"/>
  <c r="E18" i="5"/>
  <c r="M18" i="5"/>
  <c r="U18" i="5"/>
  <c r="E19" i="5"/>
  <c r="M19" i="5"/>
  <c r="U19" i="5"/>
  <c r="E20" i="5"/>
  <c r="M20" i="5"/>
  <c r="U20" i="5"/>
  <c r="E21" i="5"/>
  <c r="M21" i="5"/>
  <c r="U21" i="5"/>
  <c r="E22" i="5"/>
  <c r="M22" i="5"/>
  <c r="U22" i="5"/>
  <c r="E23" i="5"/>
  <c r="M23" i="5"/>
  <c r="U23" i="5"/>
  <c r="E24" i="5"/>
  <c r="M24" i="5"/>
  <c r="E43" i="5"/>
  <c r="E44" i="5"/>
  <c r="E42" i="5"/>
  <c r="E40" i="5"/>
  <c r="E41" i="5"/>
  <c r="E39" i="5"/>
  <c r="E9" i="5"/>
  <c r="K38" i="5"/>
  <c r="K36" i="5"/>
  <c r="K34" i="5"/>
  <c r="K32" i="5"/>
  <c r="O9" i="5"/>
  <c r="U43" i="5"/>
  <c r="U42" i="5"/>
  <c r="U40" i="5"/>
  <c r="U39" i="5"/>
  <c r="U41" i="5"/>
  <c r="U9" i="5"/>
  <c r="AA36" i="5"/>
  <c r="AA34" i="5"/>
  <c r="AA32" i="5"/>
  <c r="M10" i="5"/>
  <c r="E11" i="5"/>
  <c r="U11" i="5"/>
  <c r="O12" i="5"/>
  <c r="W12" i="5"/>
  <c r="G13" i="5"/>
  <c r="Q9" i="5"/>
  <c r="Q23" i="5"/>
  <c r="Q21" i="5"/>
  <c r="Q19" i="5"/>
  <c r="Q17" i="5"/>
  <c r="Q15" i="5"/>
  <c r="W8" i="5"/>
  <c r="W13" i="5"/>
  <c r="I10" i="5"/>
  <c r="Y10" i="5"/>
  <c r="K11" i="5"/>
  <c r="Q11" i="5"/>
  <c r="AA11" i="5"/>
  <c r="I12" i="5"/>
  <c r="Q12" i="5"/>
  <c r="Y12" i="5"/>
  <c r="I13" i="5"/>
  <c r="Q13" i="5"/>
  <c r="Y13" i="5"/>
  <c r="Q14" i="5"/>
  <c r="I15" i="5"/>
  <c r="Y15" i="5"/>
  <c r="Q16" i="5"/>
  <c r="I17" i="5"/>
  <c r="Y17" i="5"/>
  <c r="Q18" i="5"/>
  <c r="I19" i="5"/>
  <c r="Y19" i="5"/>
  <c r="Q20" i="5"/>
  <c r="I21" i="5"/>
  <c r="Y21" i="5"/>
  <c r="Q22" i="5"/>
  <c r="I23" i="5"/>
  <c r="Y23" i="5"/>
  <c r="G9" i="5"/>
  <c r="M44" i="5"/>
  <c r="M42" i="5"/>
  <c r="M43" i="5"/>
  <c r="M41" i="5"/>
  <c r="M40" i="5"/>
  <c r="M39" i="5"/>
  <c r="M9" i="5"/>
  <c r="S37" i="5"/>
  <c r="S35" i="5"/>
  <c r="S33" i="5"/>
  <c r="S13" i="5"/>
  <c r="W9" i="5"/>
  <c r="E10" i="5"/>
  <c r="U10" i="5"/>
  <c r="M11" i="5"/>
  <c r="E12" i="5"/>
  <c r="K12" i="5"/>
  <c r="S12" i="5"/>
  <c r="AA12" i="5"/>
  <c r="K13" i="5"/>
  <c r="AA13" i="5"/>
  <c r="S14" i="5"/>
  <c r="K15" i="5"/>
  <c r="AA15" i="5"/>
  <c r="S16" i="5"/>
  <c r="K17" i="5"/>
  <c r="AA17" i="5"/>
  <c r="S18" i="5"/>
  <c r="K19" i="5"/>
  <c r="AA19" i="5"/>
  <c r="S20" i="5"/>
  <c r="K21" i="5"/>
  <c r="AA21" i="5"/>
  <c r="S22" i="5"/>
  <c r="K23" i="5"/>
  <c r="AA23" i="5"/>
  <c r="U24" i="5"/>
  <c r="E25" i="5"/>
  <c r="M25" i="5"/>
  <c r="E26" i="5"/>
  <c r="M26" i="5"/>
  <c r="E27" i="5"/>
  <c r="M27" i="5"/>
  <c r="E28" i="5"/>
  <c r="M28" i="5"/>
  <c r="E29" i="5"/>
  <c r="M29" i="5"/>
  <c r="U29" i="5"/>
  <c r="E30" i="5"/>
  <c r="M30" i="5"/>
  <c r="E31" i="5"/>
  <c r="M31" i="5"/>
  <c r="U31" i="5"/>
  <c r="O14" i="5"/>
  <c r="G15" i="5"/>
  <c r="W15" i="5"/>
  <c r="O16" i="5"/>
  <c r="G17" i="5"/>
  <c r="W17" i="5"/>
  <c r="O18" i="5"/>
  <c r="G19" i="5"/>
  <c r="W19" i="5"/>
  <c r="O20" i="5"/>
  <c r="G21" i="5"/>
  <c r="W21" i="5"/>
  <c r="O22" i="5"/>
  <c r="G23" i="5"/>
  <c r="W23" i="5"/>
  <c r="O24" i="5"/>
  <c r="W24" i="5"/>
  <c r="G25" i="5"/>
  <c r="G26" i="5"/>
  <c r="G27" i="5"/>
  <c r="G28" i="5"/>
  <c r="G29" i="5"/>
  <c r="O29" i="5"/>
  <c r="W29" i="5"/>
  <c r="G30" i="5"/>
  <c r="O30" i="5"/>
  <c r="G31" i="5"/>
  <c r="O31" i="5"/>
  <c r="W31" i="5"/>
  <c r="G32" i="5"/>
  <c r="O32" i="5"/>
  <c r="W32" i="5"/>
  <c r="G33" i="5"/>
  <c r="O33" i="5"/>
  <c r="W33" i="5"/>
  <c r="G34" i="5"/>
  <c r="O34" i="5"/>
  <c r="W34" i="5"/>
  <c r="G35" i="5"/>
  <c r="O35" i="5"/>
  <c r="W35" i="5"/>
  <c r="G36" i="5"/>
  <c r="O36" i="5"/>
  <c r="W36" i="5"/>
  <c r="G37" i="5"/>
  <c r="O37" i="5"/>
  <c r="G38" i="5"/>
  <c r="O38" i="5"/>
  <c r="W38" i="5"/>
  <c r="K14" i="5"/>
  <c r="AA14" i="5"/>
  <c r="S15" i="5"/>
  <c r="K16" i="5"/>
  <c r="AA16" i="5"/>
  <c r="S17" i="5"/>
  <c r="K18" i="5"/>
  <c r="AA18" i="5"/>
  <c r="S19" i="5"/>
  <c r="K20" i="5"/>
  <c r="AA20" i="5"/>
  <c r="S21" i="5"/>
  <c r="K22" i="5"/>
  <c r="AA22" i="5"/>
  <c r="S23" i="5"/>
  <c r="K24" i="5"/>
  <c r="Q24" i="5"/>
  <c r="Y24" i="5"/>
  <c r="I25" i="5"/>
  <c r="I26" i="5"/>
  <c r="I27" i="5"/>
  <c r="I28" i="5"/>
  <c r="I29" i="5"/>
  <c r="Q29" i="5"/>
  <c r="Y29" i="5"/>
  <c r="I30" i="5"/>
  <c r="Q30" i="5"/>
  <c r="I31" i="5"/>
  <c r="Q31" i="5"/>
  <c r="Y31" i="5"/>
  <c r="G14" i="5"/>
  <c r="W14" i="5"/>
  <c r="O15" i="5"/>
  <c r="G16" i="5"/>
  <c r="W16" i="5"/>
  <c r="O17" i="5"/>
  <c r="G18" i="5"/>
  <c r="W18" i="5"/>
  <c r="O19" i="5"/>
  <c r="G20" i="5"/>
  <c r="W20" i="5"/>
  <c r="O21" i="5"/>
  <c r="G22" i="5"/>
  <c r="W22" i="5"/>
  <c r="O23" i="5"/>
  <c r="G24" i="5"/>
  <c r="S24" i="5"/>
  <c r="AA24" i="5"/>
  <c r="K25" i="5"/>
  <c r="AA25" i="5"/>
  <c r="K26" i="5"/>
  <c r="AA26" i="5"/>
  <c r="K27" i="5"/>
  <c r="AA27" i="5"/>
  <c r="K28" i="5"/>
  <c r="AA28" i="5"/>
  <c r="K29" i="5"/>
  <c r="S29" i="5"/>
  <c r="AA29" i="5"/>
  <c r="K30" i="5"/>
  <c r="S30" i="5"/>
  <c r="AA30" i="5"/>
  <c r="K31" i="5"/>
  <c r="S31" i="5"/>
  <c r="AA31" i="5"/>
  <c r="S32" i="5"/>
  <c r="K33" i="5"/>
  <c r="AA33" i="5"/>
  <c r="S34" i="5"/>
  <c r="K35" i="5"/>
  <c r="AA35" i="5"/>
  <c r="S36" i="5"/>
  <c r="K37" i="5"/>
  <c r="AA37" i="5"/>
  <c r="S38" i="5"/>
  <c r="E32" i="5"/>
  <c r="U32" i="5"/>
  <c r="M33" i="5"/>
  <c r="E34" i="5"/>
  <c r="U34" i="5"/>
  <c r="M35" i="5"/>
  <c r="E36" i="5"/>
  <c r="U36" i="5"/>
  <c r="M37" i="5"/>
  <c r="E38" i="5"/>
  <c r="U38" i="5"/>
  <c r="AA38" i="5"/>
  <c r="AA39" i="5"/>
  <c r="Q40" i="5"/>
  <c r="Y40" i="5"/>
  <c r="Q32" i="5"/>
  <c r="I33" i="5"/>
  <c r="Y33" i="5"/>
  <c r="Q34" i="5"/>
  <c r="I35" i="5"/>
  <c r="Y35" i="5"/>
  <c r="Q36" i="5"/>
  <c r="I37" i="5"/>
  <c r="Q38" i="5"/>
  <c r="O39" i="5"/>
  <c r="S40" i="5"/>
  <c r="I41" i="5"/>
  <c r="Q41" i="5"/>
  <c r="M32" i="5"/>
  <c r="E33" i="5"/>
  <c r="U33" i="5"/>
  <c r="M34" i="5"/>
  <c r="E35" i="5"/>
  <c r="U35" i="5"/>
  <c r="M36" i="5"/>
  <c r="E37" i="5"/>
  <c r="U37" i="5"/>
  <c r="M38" i="5"/>
  <c r="K39" i="5"/>
  <c r="Q39" i="5"/>
  <c r="K41" i="5"/>
  <c r="Y41" i="5"/>
  <c r="I42" i="5"/>
  <c r="Q42" i="5"/>
  <c r="Y42" i="5"/>
  <c r="I43" i="5"/>
  <c r="Q43" i="5"/>
  <c r="Y43" i="5"/>
  <c r="I44" i="5"/>
  <c r="Q44" i="5"/>
  <c r="I32" i="5"/>
  <c r="Y32" i="5"/>
  <c r="Q33" i="5"/>
  <c r="I34" i="5"/>
  <c r="Y34" i="5"/>
  <c r="Q35" i="5"/>
  <c r="I36" i="5"/>
  <c r="Y36" i="5"/>
  <c r="Q37" i="5"/>
  <c r="I38" i="5"/>
  <c r="Y38" i="5"/>
  <c r="S39" i="5"/>
  <c r="I40" i="5"/>
  <c r="AA41" i="5"/>
  <c r="G39" i="5"/>
  <c r="O40" i="5"/>
  <c r="G41" i="5"/>
  <c r="W41" i="5"/>
  <c r="O42" i="5"/>
  <c r="G43" i="5"/>
  <c r="W43" i="5"/>
  <c r="O44" i="5"/>
  <c r="U44" i="5"/>
  <c r="E45" i="5"/>
  <c r="M45" i="5"/>
  <c r="U45" i="5"/>
  <c r="E46" i="5"/>
  <c r="M46" i="5"/>
  <c r="U46" i="5"/>
  <c r="E47" i="5"/>
  <c r="M47" i="5"/>
  <c r="U47" i="5"/>
  <c r="E48" i="5"/>
  <c r="M48" i="5"/>
  <c r="U48" i="5"/>
  <c r="E49" i="5"/>
  <c r="M49" i="5"/>
  <c r="U49" i="5"/>
  <c r="E50" i="5"/>
  <c r="M50" i="5"/>
  <c r="U50" i="5"/>
  <c r="K40" i="5"/>
  <c r="AA40" i="5"/>
  <c r="S41" i="5"/>
  <c r="K42" i="5"/>
  <c r="AA42" i="5"/>
  <c r="S43" i="5"/>
  <c r="K44" i="5"/>
  <c r="W44" i="5"/>
  <c r="G45" i="5"/>
  <c r="O45" i="5"/>
  <c r="W45" i="5"/>
  <c r="G46" i="5"/>
  <c r="O46" i="5"/>
  <c r="W46" i="5"/>
  <c r="G47" i="5"/>
  <c r="O47" i="5"/>
  <c r="W47" i="5"/>
  <c r="G48" i="5"/>
  <c r="O48" i="5"/>
  <c r="W48" i="5"/>
  <c r="G49" i="5"/>
  <c r="O49" i="5"/>
  <c r="W49" i="5"/>
  <c r="G50" i="5"/>
  <c r="O50" i="5"/>
  <c r="G40" i="5"/>
  <c r="W40" i="5"/>
  <c r="O41" i="5"/>
  <c r="G42" i="5"/>
  <c r="W42" i="5"/>
  <c r="O43" i="5"/>
  <c r="G44" i="5"/>
  <c r="Y44" i="5"/>
  <c r="I45" i="5"/>
  <c r="Q45" i="5"/>
  <c r="Y45" i="5"/>
  <c r="I46" i="5"/>
  <c r="Q46" i="5"/>
  <c r="Y46" i="5"/>
  <c r="I47" i="5"/>
  <c r="Q47" i="5"/>
  <c r="Y47" i="5"/>
  <c r="I48" i="5"/>
  <c r="Q48" i="5"/>
  <c r="Y48" i="5"/>
  <c r="I49" i="5"/>
  <c r="Q49" i="5"/>
  <c r="Y49" i="5"/>
  <c r="I50" i="5"/>
  <c r="Q50" i="5"/>
  <c r="S42" i="5"/>
  <c r="K43" i="5"/>
  <c r="AA43" i="5"/>
  <c r="S44" i="5"/>
  <c r="AA44" i="5"/>
  <c r="K45" i="5"/>
  <c r="S45" i="5"/>
  <c r="AA45" i="5"/>
  <c r="K46" i="5"/>
  <c r="S46" i="5"/>
  <c r="AA46" i="5"/>
  <c r="K47" i="5"/>
  <c r="S47" i="5"/>
  <c r="AA47" i="5"/>
  <c r="K48" i="5"/>
  <c r="S48" i="5"/>
  <c r="AA48" i="5"/>
  <c r="K49" i="5"/>
  <c r="S49" i="5"/>
  <c r="AA49" i="5"/>
  <c r="K50" i="5"/>
  <c r="S50" i="5"/>
  <c r="AA50" i="5"/>
  <c r="E9" i="11"/>
  <c r="M9" i="11"/>
  <c r="G10" i="11"/>
  <c r="K10" i="11"/>
  <c r="E10" i="11"/>
  <c r="M10" i="11"/>
  <c r="K10" i="9"/>
  <c r="E9" i="9"/>
  <c r="M8" i="9"/>
  <c r="M10" i="9"/>
  <c r="K9" i="11"/>
  <c r="G9" i="11"/>
  <c r="I10" i="11"/>
  <c r="G9" i="9"/>
  <c r="G10" i="9"/>
  <c r="M9" i="9"/>
  <c r="K8" i="8"/>
  <c r="S8" i="8"/>
  <c r="I8" i="8"/>
  <c r="Q8" i="8"/>
  <c r="E9" i="8"/>
  <c r="M9" i="8"/>
  <c r="G9" i="8"/>
  <c r="O9" i="8"/>
  <c r="S10" i="8"/>
  <c r="O11" i="8"/>
  <c r="S12" i="8"/>
  <c r="S14" i="8"/>
  <c r="K16" i="8"/>
  <c r="E8" i="8"/>
  <c r="M8" i="8"/>
  <c r="I9" i="8"/>
  <c r="Q9" i="8"/>
  <c r="E10" i="8"/>
  <c r="M10" i="8"/>
  <c r="I11" i="8"/>
  <c r="Q11" i="8"/>
  <c r="E12" i="8"/>
  <c r="M12" i="8"/>
  <c r="I13" i="8"/>
  <c r="E14" i="8"/>
  <c r="I15" i="8"/>
  <c r="Q15" i="8"/>
  <c r="E16" i="8"/>
  <c r="M16" i="8"/>
  <c r="I17" i="8"/>
  <c r="Q17" i="8"/>
  <c r="E18" i="8"/>
  <c r="M18" i="8"/>
  <c r="I19" i="8"/>
  <c r="E20" i="8"/>
  <c r="M20" i="8"/>
  <c r="I21" i="8"/>
  <c r="Q21" i="8"/>
  <c r="E22" i="8"/>
  <c r="M22" i="8"/>
  <c r="I23" i="8"/>
  <c r="Q23" i="8"/>
  <c r="E24" i="8"/>
  <c r="M24" i="8"/>
  <c r="I25" i="8"/>
  <c r="E26" i="8"/>
  <c r="M26" i="8"/>
  <c r="I27" i="8"/>
  <c r="Q27" i="8"/>
  <c r="E28" i="8"/>
  <c r="M28" i="8"/>
  <c r="I29" i="8"/>
  <c r="Q29" i="8"/>
  <c r="E30" i="8"/>
  <c r="I31" i="8"/>
  <c r="Q31" i="8"/>
  <c r="E32" i="8"/>
  <c r="M32" i="8"/>
  <c r="I33" i="8"/>
  <c r="Q33" i="8"/>
  <c r="E34" i="8"/>
  <c r="M34" i="8"/>
  <c r="I35" i="8"/>
  <c r="E36" i="8"/>
  <c r="E40" i="8"/>
  <c r="E44" i="8"/>
  <c r="E47" i="8"/>
  <c r="E51" i="8"/>
  <c r="E55" i="8"/>
  <c r="E59" i="8"/>
  <c r="E63" i="8"/>
  <c r="E67" i="8"/>
  <c r="E71" i="8"/>
  <c r="K10" i="8"/>
  <c r="G8" i="8"/>
  <c r="O8" i="8"/>
  <c r="K9" i="8"/>
  <c r="S9" i="8"/>
  <c r="G10" i="8"/>
  <c r="O10" i="8"/>
  <c r="K11" i="8"/>
  <c r="S11" i="8"/>
  <c r="G12" i="8"/>
  <c r="O12" i="8"/>
  <c r="K13" i="8"/>
  <c r="S13" i="8"/>
  <c r="G14" i="8"/>
  <c r="K15" i="8"/>
  <c r="S15" i="8"/>
  <c r="G16" i="8"/>
  <c r="O16" i="8"/>
  <c r="K17" i="8"/>
  <c r="S17" i="8"/>
  <c r="G18" i="8"/>
  <c r="O18" i="8"/>
  <c r="K19" i="8"/>
  <c r="S19" i="8"/>
  <c r="G20" i="8"/>
  <c r="O20" i="8"/>
  <c r="K21" i="8"/>
  <c r="S21" i="8"/>
  <c r="G22" i="8"/>
  <c r="O22" i="8"/>
  <c r="K23" i="8"/>
  <c r="S23" i="8"/>
  <c r="G24" i="8"/>
  <c r="O24" i="8"/>
  <c r="K25" i="8"/>
  <c r="S25" i="8"/>
  <c r="G26" i="8"/>
  <c r="O26" i="8"/>
  <c r="K27" i="8"/>
  <c r="S27" i="8"/>
  <c r="G28" i="8"/>
  <c r="K29" i="8"/>
  <c r="S29" i="8"/>
  <c r="K31" i="8"/>
  <c r="S31" i="8"/>
  <c r="G32" i="8"/>
  <c r="O32" i="8"/>
  <c r="K33" i="8"/>
  <c r="S33" i="8"/>
  <c r="G34" i="8"/>
  <c r="O34" i="8"/>
  <c r="K35" i="8"/>
  <c r="S35" i="8"/>
  <c r="G36" i="8"/>
  <c r="O36" i="8"/>
  <c r="K37" i="8"/>
  <c r="G40" i="8"/>
  <c r="G44" i="8"/>
  <c r="G47" i="8"/>
  <c r="G51" i="8"/>
  <c r="G55" i="8"/>
  <c r="G59" i="8"/>
  <c r="I10" i="8"/>
  <c r="Q10" i="8"/>
  <c r="E11" i="8"/>
  <c r="M11" i="8"/>
  <c r="I12" i="8"/>
  <c r="Q12" i="8"/>
  <c r="E13" i="8"/>
  <c r="M13" i="8"/>
  <c r="I14" i="8"/>
  <c r="E15" i="8"/>
  <c r="M15" i="8"/>
  <c r="I16" i="8"/>
  <c r="Q16" i="8"/>
  <c r="E17" i="8"/>
  <c r="M17" i="8"/>
  <c r="I18" i="8"/>
  <c r="Q18" i="8"/>
  <c r="E19" i="8"/>
  <c r="M19" i="8"/>
  <c r="I20" i="8"/>
  <c r="Q20" i="8"/>
  <c r="E21" i="8"/>
  <c r="M21" i="8"/>
  <c r="I22" i="8"/>
  <c r="Q22" i="8"/>
  <c r="E23" i="8"/>
  <c r="M23" i="8"/>
  <c r="I24" i="8"/>
  <c r="Q24" i="8"/>
  <c r="E25" i="8"/>
  <c r="I26" i="8"/>
  <c r="Q26" i="8"/>
  <c r="E27" i="8"/>
  <c r="M27" i="8"/>
  <c r="I28" i="8"/>
  <c r="E29" i="8"/>
  <c r="M29" i="8"/>
  <c r="E31" i="8"/>
  <c r="M31" i="8"/>
  <c r="I32" i="8"/>
  <c r="Q32" i="8"/>
  <c r="E33" i="8"/>
  <c r="M33" i="8"/>
  <c r="I34" i="8"/>
  <c r="Q34" i="8"/>
  <c r="E35" i="8"/>
  <c r="M35" i="8"/>
  <c r="I36" i="8"/>
  <c r="E37" i="8"/>
  <c r="M37" i="8"/>
  <c r="E39" i="8"/>
  <c r="E43" i="8"/>
  <c r="E46" i="8"/>
  <c r="E50" i="8"/>
  <c r="E54" i="8"/>
  <c r="E58" i="8"/>
  <c r="E62" i="8"/>
  <c r="E66" i="8"/>
  <c r="E70" i="8"/>
  <c r="G11" i="8"/>
  <c r="K12" i="8"/>
  <c r="G13" i="8"/>
  <c r="K14" i="8"/>
  <c r="G15" i="8"/>
  <c r="O15" i="8"/>
  <c r="S16" i="8"/>
  <c r="G17" i="8"/>
  <c r="O17" i="8"/>
  <c r="K18" i="8"/>
  <c r="S18" i="8"/>
  <c r="G19" i="8"/>
  <c r="O19" i="8"/>
  <c r="K20" i="8"/>
  <c r="S20" i="8"/>
  <c r="G21" i="8"/>
  <c r="O21" i="8"/>
  <c r="K22" i="8"/>
  <c r="S22" i="8"/>
  <c r="G23" i="8"/>
  <c r="O23" i="8"/>
  <c r="K24" i="8"/>
  <c r="S24" i="8"/>
  <c r="G25" i="8"/>
  <c r="K26" i="8"/>
  <c r="S26" i="8"/>
  <c r="G27" i="8"/>
  <c r="O27" i="8"/>
  <c r="K28" i="8"/>
  <c r="S28" i="8"/>
  <c r="G29" i="8"/>
  <c r="O29" i="8"/>
  <c r="S30" i="8"/>
  <c r="G31" i="8"/>
  <c r="O31" i="8"/>
  <c r="K32" i="8"/>
  <c r="S32" i="8"/>
  <c r="G33" i="8"/>
  <c r="O33" i="8"/>
  <c r="K34" i="8"/>
  <c r="S34" i="8"/>
  <c r="G35" i="8"/>
  <c r="O35" i="8"/>
  <c r="K36" i="8"/>
  <c r="S36" i="8"/>
  <c r="G37" i="8"/>
  <c r="O37" i="8"/>
  <c r="K38" i="8"/>
  <c r="S38" i="8"/>
  <c r="G39" i="8"/>
  <c r="K40" i="8"/>
  <c r="S40" i="8"/>
  <c r="G41" i="8"/>
  <c r="O41" i="8"/>
  <c r="K42" i="8"/>
  <c r="S42" i="8"/>
  <c r="G48" i="8"/>
  <c r="G52" i="8"/>
  <c r="G56" i="8"/>
  <c r="M36" i="8"/>
  <c r="I37" i="8"/>
  <c r="Q37" i="8"/>
  <c r="E38" i="8"/>
  <c r="M38" i="8"/>
  <c r="M40" i="8"/>
  <c r="I41" i="8"/>
  <c r="Q41" i="8"/>
  <c r="E42" i="8"/>
  <c r="M42" i="8"/>
  <c r="I43" i="8"/>
  <c r="Q43" i="8"/>
  <c r="M44" i="8"/>
  <c r="E45" i="8"/>
  <c r="M45" i="8"/>
  <c r="I46" i="8"/>
  <c r="M47" i="8"/>
  <c r="I48" i="8"/>
  <c r="Q48" i="8"/>
  <c r="E49" i="8"/>
  <c r="M49" i="8"/>
  <c r="I50" i="8"/>
  <c r="I52" i="8"/>
  <c r="Q52" i="8"/>
  <c r="E53" i="8"/>
  <c r="M53" i="8"/>
  <c r="I54" i="8"/>
  <c r="M55" i="8"/>
  <c r="I56" i="8"/>
  <c r="E57" i="8"/>
  <c r="M57" i="8"/>
  <c r="I58" i="8"/>
  <c r="M59" i="8"/>
  <c r="I60" i="8"/>
  <c r="E61" i="8"/>
  <c r="M61" i="8"/>
  <c r="I62" i="8"/>
  <c r="I64" i="8"/>
  <c r="Q64" i="8"/>
  <c r="E65" i="8"/>
  <c r="M65" i="8"/>
  <c r="I66" i="8"/>
  <c r="Q66" i="8"/>
  <c r="M67" i="8"/>
  <c r="I68" i="8"/>
  <c r="E69" i="8"/>
  <c r="M69" i="8"/>
  <c r="I70" i="8"/>
  <c r="I72" i="8"/>
  <c r="Q72" i="8"/>
  <c r="E73" i="8"/>
  <c r="M73" i="8"/>
  <c r="S37" i="8"/>
  <c r="G38" i="8"/>
  <c r="O38" i="8"/>
  <c r="S39" i="8"/>
  <c r="O40" i="8"/>
  <c r="K41" i="8"/>
  <c r="S41" i="8"/>
  <c r="G42" i="8"/>
  <c r="O42" i="8"/>
  <c r="K43" i="8"/>
  <c r="S43" i="8"/>
  <c r="O44" i="8"/>
  <c r="G45" i="8"/>
  <c r="O45" i="8"/>
  <c r="K46" i="8"/>
  <c r="S46" i="8"/>
  <c r="O47" i="8"/>
  <c r="K48" i="8"/>
  <c r="S48" i="8"/>
  <c r="G49" i="8"/>
  <c r="K50" i="8"/>
  <c r="S50" i="8"/>
  <c r="K52" i="8"/>
  <c r="S52" i="8"/>
  <c r="G53" i="8"/>
  <c r="O53" i="8"/>
  <c r="K54" i="8"/>
  <c r="S54" i="8"/>
  <c r="O55" i="8"/>
  <c r="K56" i="8"/>
  <c r="S56" i="8"/>
  <c r="G57" i="8"/>
  <c r="K58" i="8"/>
  <c r="S58" i="8"/>
  <c r="K60" i="8"/>
  <c r="S60" i="8"/>
  <c r="G61" i="8"/>
  <c r="O61" i="8"/>
  <c r="K62" i="8"/>
  <c r="S62" i="8"/>
  <c r="G63" i="8"/>
  <c r="K64" i="8"/>
  <c r="S64" i="8"/>
  <c r="G65" i="8"/>
  <c r="O65" i="8"/>
  <c r="K66" i="8"/>
  <c r="S66" i="8"/>
  <c r="G67" i="8"/>
  <c r="O67" i="8"/>
  <c r="K68" i="8"/>
  <c r="S68" i="8"/>
  <c r="G69" i="8"/>
  <c r="K70" i="8"/>
  <c r="S70" i="8"/>
  <c r="G71" i="8"/>
  <c r="K72" i="8"/>
  <c r="S72" i="8"/>
  <c r="G73" i="8"/>
  <c r="O73" i="8"/>
  <c r="I38" i="8"/>
  <c r="Q38" i="8"/>
  <c r="I40" i="8"/>
  <c r="E41" i="8"/>
  <c r="M41" i="8"/>
  <c r="I42" i="8"/>
  <c r="Q42" i="8"/>
  <c r="M43" i="8"/>
  <c r="I44" i="8"/>
  <c r="Q44" i="8"/>
  <c r="I45" i="8"/>
  <c r="Q45" i="8"/>
  <c r="M46" i="8"/>
  <c r="I47" i="8"/>
  <c r="E48" i="8"/>
  <c r="M48" i="8"/>
  <c r="I49" i="8"/>
  <c r="I51" i="8"/>
  <c r="E52" i="8"/>
  <c r="M52" i="8"/>
  <c r="I53" i="8"/>
  <c r="Q53" i="8"/>
  <c r="I55" i="8"/>
  <c r="Q55" i="8"/>
  <c r="E56" i="8"/>
  <c r="M56" i="8"/>
  <c r="I57" i="8"/>
  <c r="M58" i="8"/>
  <c r="I59" i="8"/>
  <c r="E60" i="8"/>
  <c r="I61" i="8"/>
  <c r="M62" i="8"/>
  <c r="I63" i="8"/>
  <c r="E64" i="8"/>
  <c r="M64" i="8"/>
  <c r="I65" i="8"/>
  <c r="Q65" i="8"/>
  <c r="M66" i="8"/>
  <c r="I67" i="8"/>
  <c r="E68" i="8"/>
  <c r="M68" i="8"/>
  <c r="I69" i="8"/>
  <c r="M70" i="8"/>
  <c r="I71" i="8"/>
  <c r="E72" i="8"/>
  <c r="M72" i="8"/>
  <c r="I73" i="8"/>
  <c r="Q73" i="8"/>
  <c r="G43" i="8"/>
  <c r="O43" i="8"/>
  <c r="K44" i="8"/>
  <c r="S44" i="8"/>
  <c r="K45" i="8"/>
  <c r="S45" i="8"/>
  <c r="G46" i="8"/>
  <c r="O46" i="8"/>
  <c r="K47" i="8"/>
  <c r="S47" i="8"/>
  <c r="O48" i="8"/>
  <c r="K49" i="8"/>
  <c r="S49" i="8"/>
  <c r="G50" i="8"/>
  <c r="K51" i="8"/>
  <c r="S51" i="8"/>
  <c r="O52" i="8"/>
  <c r="K53" i="8"/>
  <c r="S53" i="8"/>
  <c r="G54" i="8"/>
  <c r="K55" i="8"/>
  <c r="S55" i="8"/>
  <c r="O56" i="8"/>
  <c r="K57" i="8"/>
  <c r="S57" i="8"/>
  <c r="G58" i="8"/>
  <c r="K59" i="8"/>
  <c r="S59" i="8"/>
  <c r="G60" i="8"/>
  <c r="K61" i="8"/>
  <c r="S61" i="8"/>
  <c r="G62" i="8"/>
  <c r="O62" i="8"/>
  <c r="K63" i="8"/>
  <c r="S63" i="8"/>
  <c r="G64" i="8"/>
  <c r="O64" i="8"/>
  <c r="K65" i="8"/>
  <c r="S65" i="8"/>
  <c r="G66" i="8"/>
  <c r="O66" i="8"/>
  <c r="K67" i="8"/>
  <c r="S67" i="8"/>
  <c r="G68" i="8"/>
  <c r="O68" i="8"/>
  <c r="K69" i="8"/>
  <c r="S69" i="8"/>
  <c r="G70" i="8"/>
  <c r="K71" i="8"/>
  <c r="S71" i="8"/>
  <c r="G72" i="8"/>
  <c r="O72" i="8"/>
  <c r="K73" i="8"/>
  <c r="S73" i="8"/>
  <c r="K9" i="7"/>
  <c r="S9" i="7"/>
  <c r="I8" i="7"/>
  <c r="Q8" i="7"/>
  <c r="M8" i="7"/>
  <c r="I9" i="7"/>
  <c r="Q9" i="7"/>
  <c r="E10" i="7"/>
  <c r="M10" i="7"/>
  <c r="I11" i="7"/>
  <c r="Q11" i="7"/>
  <c r="E12" i="7"/>
  <c r="M12" i="7"/>
  <c r="I13" i="7"/>
  <c r="E14" i="7"/>
  <c r="I15" i="7"/>
  <c r="Q15" i="7"/>
  <c r="E16" i="7"/>
  <c r="M16" i="7"/>
  <c r="I17" i="7"/>
  <c r="Q17" i="7"/>
  <c r="E18" i="7"/>
  <c r="G10" i="7"/>
  <c r="O10" i="7"/>
  <c r="K11" i="7"/>
  <c r="S11" i="7"/>
  <c r="G12" i="7"/>
  <c r="O12" i="7"/>
  <c r="K13" i="7"/>
  <c r="S13" i="7"/>
  <c r="G14" i="7"/>
  <c r="K15" i="7"/>
  <c r="S15" i="7"/>
  <c r="G16" i="7"/>
  <c r="O16" i="7"/>
  <c r="K17" i="7"/>
  <c r="S17" i="7"/>
  <c r="G18" i="7"/>
  <c r="O18" i="7"/>
  <c r="E9" i="7"/>
  <c r="M9" i="7"/>
  <c r="I10" i="7"/>
  <c r="Q10" i="7"/>
  <c r="E11" i="7"/>
  <c r="M11" i="7"/>
  <c r="I12" i="7"/>
  <c r="Q12" i="7"/>
  <c r="E13" i="7"/>
  <c r="M13" i="7"/>
  <c r="I14" i="7"/>
  <c r="E15" i="7"/>
  <c r="M15" i="7"/>
  <c r="I16" i="7"/>
  <c r="Q16" i="7"/>
  <c r="E17" i="7"/>
  <c r="M17" i="7"/>
  <c r="I18" i="7"/>
  <c r="K8" i="7"/>
  <c r="S8" i="7"/>
  <c r="G9" i="7"/>
  <c r="O9" i="7"/>
  <c r="K10" i="7"/>
  <c r="S10" i="7"/>
  <c r="G11" i="7"/>
  <c r="O11" i="7"/>
  <c r="K12" i="7"/>
  <c r="S12" i="7"/>
  <c r="G13" i="7"/>
  <c r="K14" i="7"/>
  <c r="S14" i="7"/>
  <c r="G15" i="7"/>
  <c r="O15" i="7"/>
  <c r="K16" i="7"/>
  <c r="S16" i="7"/>
  <c r="G17" i="7"/>
  <c r="O17" i="7"/>
  <c r="K18" i="7"/>
  <c r="M18" i="7"/>
  <c r="I19" i="7"/>
  <c r="E20" i="7"/>
  <c r="M20" i="7"/>
  <c r="I21" i="7"/>
  <c r="Q21" i="7"/>
  <c r="E22" i="7"/>
  <c r="M22" i="7"/>
  <c r="I23" i="7"/>
  <c r="Q23" i="7"/>
  <c r="E24" i="7"/>
  <c r="M24" i="7"/>
  <c r="I25" i="7"/>
  <c r="E26" i="7"/>
  <c r="M26" i="7"/>
  <c r="I27" i="7"/>
  <c r="Q27" i="7"/>
  <c r="E28" i="7"/>
  <c r="M28" i="7"/>
  <c r="I29" i="7"/>
  <c r="Q29" i="7"/>
  <c r="E30" i="7"/>
  <c r="I31" i="7"/>
  <c r="Q31" i="7"/>
  <c r="E32" i="7"/>
  <c r="M32" i="7"/>
  <c r="I33" i="7"/>
  <c r="Q33" i="7"/>
  <c r="E34" i="7"/>
  <c r="M34" i="7"/>
  <c r="I35" i="7"/>
  <c r="E36" i="7"/>
  <c r="M36" i="7"/>
  <c r="I37" i="7"/>
  <c r="Q37" i="7"/>
  <c r="E38" i="7"/>
  <c r="M38" i="7"/>
  <c r="E40" i="7"/>
  <c r="M40" i="7"/>
  <c r="I41" i="7"/>
  <c r="Q41" i="7"/>
  <c r="E42" i="7"/>
  <c r="M42" i="7"/>
  <c r="I43" i="7"/>
  <c r="Q43" i="7"/>
  <c r="E44" i="7"/>
  <c r="M44" i="7"/>
  <c r="E45" i="7"/>
  <c r="M45" i="7"/>
  <c r="I46" i="7"/>
  <c r="Q46" i="7"/>
  <c r="E47" i="7"/>
  <c r="M47" i="7"/>
  <c r="I48" i="7"/>
  <c r="E49" i="7"/>
  <c r="M49" i="7"/>
  <c r="I50" i="7"/>
  <c r="E51" i="7"/>
  <c r="I52" i="7"/>
  <c r="E53" i="7"/>
  <c r="I54" i="7"/>
  <c r="E55" i="7"/>
  <c r="I56" i="7"/>
  <c r="E57" i="7"/>
  <c r="E59" i="7"/>
  <c r="I60" i="7"/>
  <c r="E61" i="7"/>
  <c r="E63" i="7"/>
  <c r="I64" i="7"/>
  <c r="E65" i="7"/>
  <c r="E67" i="7"/>
  <c r="I68" i="7"/>
  <c r="E69" i="7"/>
  <c r="E71" i="7"/>
  <c r="K19" i="7"/>
  <c r="S19" i="7"/>
  <c r="G20" i="7"/>
  <c r="O20" i="7"/>
  <c r="K21" i="7"/>
  <c r="S21" i="7"/>
  <c r="G22" i="7"/>
  <c r="O22" i="7"/>
  <c r="K23" i="7"/>
  <c r="S23" i="7"/>
  <c r="G24" i="7"/>
  <c r="O24" i="7"/>
  <c r="K25" i="7"/>
  <c r="S25" i="7"/>
  <c r="G26" i="7"/>
  <c r="O26" i="7"/>
  <c r="K27" i="7"/>
  <c r="S27" i="7"/>
  <c r="G28" i="7"/>
  <c r="K29" i="7"/>
  <c r="S29" i="7"/>
  <c r="K31" i="7"/>
  <c r="S31" i="7"/>
  <c r="G32" i="7"/>
  <c r="O32" i="7"/>
  <c r="K33" i="7"/>
  <c r="S33" i="7"/>
  <c r="G34" i="7"/>
  <c r="O34" i="7"/>
  <c r="K35" i="7"/>
  <c r="S35" i="7"/>
  <c r="G36" i="7"/>
  <c r="O36" i="7"/>
  <c r="K37" i="7"/>
  <c r="S37" i="7"/>
  <c r="G38" i="7"/>
  <c r="O38" i="7"/>
  <c r="S39" i="7"/>
  <c r="G40" i="7"/>
  <c r="O40" i="7"/>
  <c r="K41" i="7"/>
  <c r="S41" i="7"/>
  <c r="G42" i="7"/>
  <c r="O42" i="7"/>
  <c r="K43" i="7"/>
  <c r="S43" i="7"/>
  <c r="G44" i="7"/>
  <c r="O44" i="7"/>
  <c r="G45" i="7"/>
  <c r="O45" i="7"/>
  <c r="K46" i="7"/>
  <c r="S46" i="7"/>
  <c r="G47" i="7"/>
  <c r="O47" i="7"/>
  <c r="K48" i="7"/>
  <c r="S48" i="7"/>
  <c r="G49" i="7"/>
  <c r="K50" i="7"/>
  <c r="S50" i="7"/>
  <c r="G51" i="7"/>
  <c r="G53" i="7"/>
  <c r="G55" i="7"/>
  <c r="G57" i="7"/>
  <c r="G59" i="7"/>
  <c r="G61" i="7"/>
  <c r="G63" i="7"/>
  <c r="G65" i="7"/>
  <c r="G67" i="7"/>
  <c r="G69" i="7"/>
  <c r="G71" i="7"/>
  <c r="Q18" i="7"/>
  <c r="E19" i="7"/>
  <c r="M19" i="7"/>
  <c r="I20" i="7"/>
  <c r="Q20" i="7"/>
  <c r="E21" i="7"/>
  <c r="M21" i="7"/>
  <c r="I22" i="7"/>
  <c r="Q22" i="7"/>
  <c r="E23" i="7"/>
  <c r="M23" i="7"/>
  <c r="I24" i="7"/>
  <c r="Q24" i="7"/>
  <c r="E25" i="7"/>
  <c r="I26" i="7"/>
  <c r="Q26" i="7"/>
  <c r="E27" i="7"/>
  <c r="M27" i="7"/>
  <c r="I28" i="7"/>
  <c r="E29" i="7"/>
  <c r="M29" i="7"/>
  <c r="E31" i="7"/>
  <c r="M31" i="7"/>
  <c r="I32" i="7"/>
  <c r="Q32" i="7"/>
  <c r="E33" i="7"/>
  <c r="M33" i="7"/>
  <c r="I34" i="7"/>
  <c r="Q34" i="7"/>
  <c r="E35" i="7"/>
  <c r="M35" i="7"/>
  <c r="I36" i="7"/>
  <c r="E37" i="7"/>
  <c r="M37" i="7"/>
  <c r="I38" i="7"/>
  <c r="Q38" i="7"/>
  <c r="E39" i="7"/>
  <c r="I40" i="7"/>
  <c r="E41" i="7"/>
  <c r="M41" i="7"/>
  <c r="I42" i="7"/>
  <c r="Q42" i="7"/>
  <c r="E43" i="7"/>
  <c r="M43" i="7"/>
  <c r="I44" i="7"/>
  <c r="Q44" i="7"/>
  <c r="I45" i="7"/>
  <c r="Q45" i="7"/>
  <c r="E46" i="7"/>
  <c r="M46" i="7"/>
  <c r="I47" i="7"/>
  <c r="E48" i="7"/>
  <c r="M48" i="7"/>
  <c r="I49" i="7"/>
  <c r="E50" i="7"/>
  <c r="I51" i="7"/>
  <c r="E52" i="7"/>
  <c r="I53" i="7"/>
  <c r="E54" i="7"/>
  <c r="I55" i="7"/>
  <c r="E56" i="7"/>
  <c r="I57" i="7"/>
  <c r="E58" i="7"/>
  <c r="I59" i="7"/>
  <c r="E60" i="7"/>
  <c r="I61" i="7"/>
  <c r="E62" i="7"/>
  <c r="I63" i="7"/>
  <c r="E64" i="7"/>
  <c r="I65" i="7"/>
  <c r="E66" i="7"/>
  <c r="I67" i="7"/>
  <c r="E68" i="7"/>
  <c r="I69" i="7"/>
  <c r="E70" i="7"/>
  <c r="I71" i="7"/>
  <c r="S18" i="7"/>
  <c r="G19" i="7"/>
  <c r="O19" i="7"/>
  <c r="K20" i="7"/>
  <c r="S20" i="7"/>
  <c r="G21" i="7"/>
  <c r="O21" i="7"/>
  <c r="K22" i="7"/>
  <c r="S22" i="7"/>
  <c r="G23" i="7"/>
  <c r="O23" i="7"/>
  <c r="K24" i="7"/>
  <c r="S24" i="7"/>
  <c r="G25" i="7"/>
  <c r="K26" i="7"/>
  <c r="S26" i="7"/>
  <c r="G27" i="7"/>
  <c r="O27" i="7"/>
  <c r="K28" i="7"/>
  <c r="S28" i="7"/>
  <c r="G29" i="7"/>
  <c r="O29" i="7"/>
  <c r="S30" i="7"/>
  <c r="G31" i="7"/>
  <c r="O31" i="7"/>
  <c r="K32" i="7"/>
  <c r="S32" i="7"/>
  <c r="G33" i="7"/>
  <c r="O33" i="7"/>
  <c r="K34" i="7"/>
  <c r="S34" i="7"/>
  <c r="G35" i="7"/>
  <c r="O35" i="7"/>
  <c r="K36" i="7"/>
  <c r="S36" i="7"/>
  <c r="G37" i="7"/>
  <c r="O37" i="7"/>
  <c r="K38" i="7"/>
  <c r="S38" i="7"/>
  <c r="G39" i="7"/>
  <c r="K40" i="7"/>
  <c r="S40" i="7"/>
  <c r="G41" i="7"/>
  <c r="O41" i="7"/>
  <c r="K42" i="7"/>
  <c r="S42" i="7"/>
  <c r="G43" i="7"/>
  <c r="O43" i="7"/>
  <c r="K44" i="7"/>
  <c r="S44" i="7"/>
  <c r="K45" i="7"/>
  <c r="S45" i="7"/>
  <c r="G46" i="7"/>
  <c r="O46" i="7"/>
  <c r="K47" i="7"/>
  <c r="S47" i="7"/>
  <c r="G48" i="7"/>
  <c r="O48" i="7"/>
  <c r="K49" i="7"/>
  <c r="S49" i="7"/>
  <c r="G50" i="7"/>
  <c r="K51" i="7"/>
  <c r="S51" i="7"/>
  <c r="G52" i="7"/>
  <c r="G54" i="7"/>
  <c r="G56" i="7"/>
  <c r="G58" i="7"/>
  <c r="G60" i="7"/>
  <c r="G62" i="7"/>
  <c r="G64" i="7"/>
  <c r="G66" i="7"/>
  <c r="G68" i="7"/>
  <c r="G70" i="7"/>
  <c r="K52" i="7"/>
  <c r="S52" i="7"/>
  <c r="K54" i="7"/>
  <c r="S54" i="7"/>
  <c r="O55" i="7"/>
  <c r="K56" i="7"/>
  <c r="S56" i="7"/>
  <c r="K58" i="7"/>
  <c r="S58" i="7"/>
  <c r="O59" i="7"/>
  <c r="K60" i="7"/>
  <c r="S60" i="7"/>
  <c r="K62" i="7"/>
  <c r="S62" i="7"/>
  <c r="O63" i="7"/>
  <c r="K64" i="7"/>
  <c r="S64" i="7"/>
  <c r="O65" i="7"/>
  <c r="K66" i="7"/>
  <c r="S66" i="7"/>
  <c r="O67" i="7"/>
  <c r="K68" i="7"/>
  <c r="S68" i="7"/>
  <c r="K70" i="7"/>
  <c r="S70" i="7"/>
  <c r="O71" i="7"/>
  <c r="M52" i="7"/>
  <c r="M54" i="7"/>
  <c r="M56" i="7"/>
  <c r="M58" i="7"/>
  <c r="M60" i="7"/>
  <c r="Q63" i="7"/>
  <c r="M64" i="7"/>
  <c r="Q65" i="7"/>
  <c r="M66" i="7"/>
  <c r="M68" i="7"/>
  <c r="Q71" i="7"/>
  <c r="O52" i="7"/>
  <c r="K53" i="7"/>
  <c r="S53" i="7"/>
  <c r="O54" i="7"/>
  <c r="K55" i="7"/>
  <c r="S55" i="7"/>
  <c r="K57" i="7"/>
  <c r="S57" i="7"/>
  <c r="K59" i="7"/>
  <c r="S59" i="7"/>
  <c r="O60" i="7"/>
  <c r="K61" i="7"/>
  <c r="S61" i="7"/>
  <c r="K63" i="7"/>
  <c r="S63" i="7"/>
  <c r="O64" i="7"/>
  <c r="K65" i="7"/>
  <c r="S65" i="7"/>
  <c r="O66" i="7"/>
  <c r="K67" i="7"/>
  <c r="S67" i="7"/>
  <c r="K69" i="7"/>
  <c r="S69" i="7"/>
  <c r="K71" i="7"/>
  <c r="S71" i="7"/>
  <c r="Q52" i="7"/>
  <c r="Q54" i="7"/>
  <c r="M55" i="7"/>
  <c r="M57" i="7"/>
  <c r="I58" i="7"/>
  <c r="M59" i="7"/>
  <c r="I62" i="7"/>
  <c r="M63" i="7"/>
  <c r="Q64" i="7"/>
  <c r="M65" i="7"/>
  <c r="I66" i="7"/>
  <c r="M67" i="7"/>
  <c r="M69" i="7"/>
  <c r="I70" i="7"/>
  <c r="M71" i="7"/>
  <c r="M14" i="3"/>
  <c r="Q15" i="3"/>
  <c r="M16" i="3"/>
  <c r="Q17" i="3"/>
  <c r="M18" i="3"/>
  <c r="M21" i="3"/>
  <c r="Q8" i="3"/>
  <c r="M9" i="3"/>
  <c r="Q10" i="3"/>
  <c r="O12" i="3"/>
  <c r="O14" i="3"/>
  <c r="O16" i="3"/>
  <c r="O18" i="3"/>
  <c r="O21" i="3"/>
  <c r="M23" i="3"/>
  <c r="K8" i="3"/>
  <c r="S8" i="3"/>
  <c r="G8" i="3"/>
  <c r="O8" i="3"/>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 r="O39" i="6" l="1"/>
  <c r="AA34" i="6"/>
  <c r="G33" i="6"/>
  <c r="O19" i="6"/>
  <c r="O33" i="6"/>
  <c r="G31" i="6"/>
  <c r="M40" i="6"/>
  <c r="O27" i="6"/>
  <c r="O28" i="6"/>
  <c r="O10" i="6"/>
  <c r="M30" i="6"/>
  <c r="M35" i="6"/>
  <c r="G43" i="6"/>
  <c r="M44" i="6"/>
  <c r="G23" i="6"/>
  <c r="G39" i="6"/>
  <c r="M34" i="6"/>
  <c r="S33" i="6"/>
  <c r="W28" i="6"/>
  <c r="K21" i="6"/>
  <c r="G14" i="6"/>
  <c r="M31" i="6"/>
  <c r="S20" i="6"/>
  <c r="S39" i="6"/>
  <c r="K37" i="6"/>
  <c r="W23" i="6"/>
  <c r="S30" i="6"/>
  <c r="I16" i="6"/>
  <c r="W35" i="6"/>
  <c r="K18" i="6"/>
  <c r="W30" i="6"/>
  <c r="W9" i="6"/>
  <c r="I13" i="6"/>
  <c r="S17" i="6"/>
  <c r="M43" i="6"/>
  <c r="M36" i="6"/>
  <c r="S43" i="6"/>
  <c r="M33" i="6"/>
  <c r="M39" i="6"/>
  <c r="M28" i="6"/>
  <c r="M42" i="6"/>
  <c r="M29" i="6"/>
  <c r="M37" i="6"/>
  <c r="M26" i="6"/>
  <c r="G34" i="6"/>
  <c r="K29" i="6"/>
  <c r="E35" i="6"/>
  <c r="O13" i="6"/>
  <c r="M25" i="6"/>
  <c r="M17" i="6"/>
  <c r="Y42" i="6"/>
  <c r="I44" i="6"/>
  <c r="U23" i="6"/>
  <c r="O20" i="6"/>
  <c r="U38" i="6"/>
  <c r="E30" i="6"/>
  <c r="M20" i="6"/>
  <c r="M41" i="6"/>
  <c r="M38" i="6"/>
  <c r="O17" i="6"/>
  <c r="M23" i="6"/>
  <c r="S42" i="6"/>
  <c r="W39" i="6"/>
  <c r="W42" i="6"/>
  <c r="S34" i="6"/>
  <c r="S29" i="6"/>
  <c r="W27" i="6"/>
  <c r="S28" i="6"/>
  <c r="W19" i="6"/>
  <c r="W17" i="6"/>
  <c r="S9" i="6"/>
  <c r="W36" i="6"/>
  <c r="S13" i="6"/>
  <c r="W24" i="6"/>
  <c r="S14" i="6"/>
  <c r="W41" i="6"/>
  <c r="S37" i="6"/>
  <c r="W37" i="6"/>
  <c r="W33" i="6"/>
  <c r="S41" i="6"/>
  <c r="S38" i="6"/>
  <c r="W31" i="6"/>
  <c r="S27" i="6"/>
  <c r="Y30" i="6"/>
  <c r="S26" i="6"/>
  <c r="S22" i="6"/>
  <c r="W8" i="6"/>
  <c r="W38" i="6"/>
  <c r="S19" i="6"/>
  <c r="W13" i="6"/>
  <c r="W43" i="6"/>
  <c r="S40" i="6"/>
  <c r="S35" i="6"/>
  <c r="W40" i="6"/>
  <c r="E42" i="6"/>
  <c r="E36" i="6"/>
  <c r="S36" i="6"/>
  <c r="W29" i="6"/>
  <c r="S31" i="6"/>
  <c r="S24" i="6"/>
  <c r="W21" i="6"/>
  <c r="S18" i="6"/>
  <c r="S16" i="6"/>
  <c r="W26" i="6"/>
  <c r="S23" i="6"/>
  <c r="Y24" i="6"/>
  <c r="I28" i="6"/>
  <c r="U19" i="6"/>
  <c r="E18" i="6"/>
  <c r="M19" i="6"/>
  <c r="S44" i="6"/>
  <c r="S21" i="6"/>
  <c r="G18" i="6"/>
  <c r="M9" i="6"/>
  <c r="S12" i="6"/>
  <c r="M27" i="6"/>
  <c r="M21" i="6"/>
  <c r="I25" i="6"/>
  <c r="G12" i="6"/>
  <c r="O18" i="6"/>
  <c r="E17" i="6"/>
  <c r="AA24" i="6"/>
  <c r="I36" i="6"/>
  <c r="U43" i="6"/>
  <c r="U41" i="6"/>
  <c r="O40" i="6"/>
  <c r="E44" i="6"/>
  <c r="U40" i="6"/>
  <c r="E38" i="6"/>
  <c r="O35" i="6"/>
  <c r="U39" i="6"/>
  <c r="E37" i="6"/>
  <c r="U33" i="6"/>
  <c r="E32" i="6"/>
  <c r="O29" i="6"/>
  <c r="U26" i="6"/>
  <c r="O25" i="6"/>
  <c r="O23" i="6"/>
  <c r="O21" i="6"/>
  <c r="AA16" i="6"/>
  <c r="O9" i="6"/>
  <c r="O34" i="6"/>
  <c r="O32" i="6"/>
  <c r="E21" i="6"/>
  <c r="U17" i="6"/>
  <c r="U15" i="6"/>
  <c r="E13" i="6"/>
  <c r="O26" i="6"/>
  <c r="O22" i="6"/>
  <c r="AA19" i="6"/>
  <c r="U24" i="6"/>
  <c r="U16" i="6"/>
  <c r="U12" i="6"/>
  <c r="E29" i="6"/>
  <c r="I23" i="6"/>
  <c r="W16" i="6"/>
  <c r="O42" i="6"/>
  <c r="U42" i="6"/>
  <c r="O37" i="6"/>
  <c r="U34" i="6"/>
  <c r="U35" i="6"/>
  <c r="U30" i="6"/>
  <c r="U28" i="6"/>
  <c r="E26" i="6"/>
  <c r="O36" i="6"/>
  <c r="E25" i="6"/>
  <c r="E23" i="6"/>
  <c r="E15" i="6"/>
  <c r="O12" i="6"/>
  <c r="O16" i="6"/>
  <c r="E9" i="6"/>
  <c r="E22" i="6"/>
  <c r="M15" i="6"/>
  <c r="O43" i="6"/>
  <c r="O41" i="6"/>
  <c r="Y38" i="6"/>
  <c r="E43" i="6"/>
  <c r="E41" i="6"/>
  <c r="O44" i="6"/>
  <c r="U44" i="6"/>
  <c r="E40" i="6"/>
  <c r="U36" i="6"/>
  <c r="E34" i="6"/>
  <c r="O31" i="6"/>
  <c r="E39" i="6"/>
  <c r="U37" i="6"/>
  <c r="E33" i="6"/>
  <c r="O30" i="6"/>
  <c r="E28" i="6"/>
  <c r="O8" i="6"/>
  <c r="O38" i="6"/>
  <c r="U21" i="6"/>
  <c r="O14" i="6"/>
  <c r="O24" i="6"/>
  <c r="AA10" i="6"/>
  <c r="E19" i="6"/>
  <c r="U13" i="6"/>
  <c r="S32" i="6"/>
  <c r="S25" i="6"/>
  <c r="W22" i="6"/>
  <c r="W20" i="6"/>
  <c r="W18" i="6"/>
  <c r="E31" i="6"/>
  <c r="U20" i="6"/>
  <c r="U31" i="6"/>
  <c r="M18" i="6"/>
  <c r="U27" i="6"/>
  <c r="U9" i="6"/>
  <c r="M16" i="6"/>
  <c r="K15" i="6"/>
  <c r="Y10" i="6"/>
  <c r="I8" i="6"/>
  <c r="S15" i="6"/>
  <c r="Q27" i="6"/>
  <c r="G11" i="6"/>
  <c r="G41" i="6"/>
  <c r="I38" i="6"/>
  <c r="I42" i="6"/>
  <c r="Y40" i="6"/>
  <c r="G35" i="6"/>
  <c r="Q34" i="6"/>
  <c r="Y43" i="6"/>
  <c r="I30" i="6"/>
  <c r="Q26" i="6"/>
  <c r="G21" i="6"/>
  <c r="G26" i="6"/>
  <c r="G36" i="6"/>
  <c r="Q24" i="6"/>
  <c r="I20" i="6"/>
  <c r="Y18" i="6"/>
  <c r="I14" i="6"/>
  <c r="Y12" i="6"/>
  <c r="G24" i="6"/>
  <c r="Y15" i="6"/>
  <c r="AA8" i="6"/>
  <c r="I29" i="6"/>
  <c r="G16" i="6"/>
  <c r="K42" i="6"/>
  <c r="AA40" i="6"/>
  <c r="I34" i="6"/>
  <c r="I40" i="6"/>
  <c r="G37" i="6"/>
  <c r="G44" i="6"/>
  <c r="G42" i="6"/>
  <c r="G40" i="6"/>
  <c r="I43" i="6"/>
  <c r="Y41" i="6"/>
  <c r="K38" i="6"/>
  <c r="Y26" i="6"/>
  <c r="G27" i="6"/>
  <c r="K22" i="6"/>
  <c r="AA20" i="6"/>
  <c r="G19" i="6"/>
  <c r="AA14" i="6"/>
  <c r="G8" i="6"/>
  <c r="G28" i="6"/>
  <c r="G38" i="6"/>
  <c r="I24" i="6"/>
  <c r="Y22" i="6"/>
  <c r="I18" i="6"/>
  <c r="Y16" i="6"/>
  <c r="K32" i="6"/>
  <c r="K25" i="6"/>
  <c r="AA23" i="6"/>
  <c r="G22" i="6"/>
  <c r="K17" i="6"/>
  <c r="Y27" i="6"/>
  <c r="Y23" i="6"/>
  <c r="Y21" i="6"/>
  <c r="Y19" i="6"/>
  <c r="I17" i="6"/>
  <c r="G13" i="6"/>
  <c r="Q10" i="6"/>
  <c r="Y36" i="6"/>
  <c r="I41" i="6"/>
  <c r="Y28" i="6"/>
  <c r="I26" i="6"/>
  <c r="I32" i="6"/>
  <c r="G29" i="6"/>
  <c r="G30" i="6"/>
  <c r="G25" i="6"/>
  <c r="G17" i="6"/>
  <c r="K12" i="6"/>
  <c r="G9" i="6"/>
  <c r="G32" i="6"/>
  <c r="I22" i="6"/>
  <c r="Y20" i="6"/>
  <c r="Q16" i="6"/>
  <c r="Y14" i="6"/>
  <c r="I12" i="6"/>
  <c r="G20" i="6"/>
  <c r="Y13" i="6"/>
  <c r="Q25" i="6"/>
  <c r="Q23" i="6"/>
  <c r="I21" i="6"/>
  <c r="Q19" i="6"/>
  <c r="Q14" i="6"/>
  <c r="Q12" i="6"/>
  <c r="G10" i="6"/>
  <c r="K44" i="6"/>
  <c r="AA42" i="6"/>
  <c r="K40" i="6"/>
  <c r="K39" i="6"/>
  <c r="Q38" i="6"/>
  <c r="AA35" i="6"/>
  <c r="K33" i="6"/>
  <c r="AA38" i="6"/>
  <c r="K34" i="6"/>
  <c r="AA27" i="6"/>
  <c r="K24" i="6"/>
  <c r="AA22" i="6"/>
  <c r="K20" i="6"/>
  <c r="AA18" i="6"/>
  <c r="K16" i="6"/>
  <c r="Q13" i="6"/>
  <c r="Q22" i="6"/>
  <c r="Q18" i="6"/>
  <c r="AA28" i="6"/>
  <c r="K26" i="6"/>
  <c r="K23" i="6"/>
  <c r="AA21" i="6"/>
  <c r="K19" i="6"/>
  <c r="AA17" i="6"/>
  <c r="Q44" i="6"/>
  <c r="Q40" i="6"/>
  <c r="K43" i="6"/>
  <c r="AA41" i="6"/>
  <c r="AA37" i="6"/>
  <c r="K35" i="6"/>
  <c r="Q43" i="6"/>
  <c r="K36" i="6"/>
  <c r="AA32" i="6"/>
  <c r="AA30" i="6"/>
  <c r="K31" i="6"/>
  <c r="AA29" i="6"/>
  <c r="K27" i="6"/>
  <c r="Q15" i="6"/>
  <c r="AA12" i="6"/>
  <c r="AA44" i="6"/>
  <c r="K28" i="6"/>
  <c r="E10" i="6"/>
  <c r="M13" i="6"/>
  <c r="G15" i="6"/>
  <c r="W15" i="6"/>
  <c r="Q42" i="6"/>
  <c r="AA43" i="6"/>
  <c r="K41" i="6"/>
  <c r="AA39" i="6"/>
  <c r="Q36" i="6"/>
  <c r="AA33" i="6"/>
  <c r="Q41" i="6"/>
  <c r="AA36" i="6"/>
  <c r="K30" i="6"/>
  <c r="Q30" i="6"/>
  <c r="AA31" i="6"/>
  <c r="Q28" i="6"/>
  <c r="AA25" i="6"/>
  <c r="K14" i="6"/>
  <c r="AA9" i="6"/>
  <c r="K9" i="6"/>
  <c r="AA26" i="6"/>
  <c r="Q9" i="6"/>
  <c r="K8" i="6"/>
  <c r="Q29" i="6"/>
  <c r="AA11" i="6"/>
  <c r="Y9" i="6"/>
  <c r="I9" i="6"/>
  <c r="M32" i="6"/>
  <c r="Y29" i="6"/>
  <c r="I27" i="6"/>
  <c r="M24" i="6"/>
  <c r="M22" i="6"/>
  <c r="I19" i="6"/>
  <c r="W14" i="6"/>
  <c r="Y39" i="6"/>
  <c r="Q31" i="6"/>
  <c r="K11" i="6"/>
  <c r="AA15" i="6"/>
  <c r="I33" i="6"/>
  <c r="M10" i="6"/>
  <c r="W11" i="6"/>
  <c r="I15" i="6"/>
  <c r="S8" i="6"/>
  <c r="E27" i="6"/>
  <c r="E24" i="6"/>
  <c r="U22" i="6"/>
  <c r="Q21" i="6"/>
  <c r="E20" i="6"/>
  <c r="U18" i="6"/>
  <c r="Q17" i="6"/>
  <c r="W12" i="6"/>
  <c r="Y37" i="6"/>
  <c r="U32" i="6"/>
  <c r="Q35" i="6"/>
  <c r="I39" i="6"/>
  <c r="M8" i="6"/>
  <c r="W10" i="6"/>
  <c r="U11" i="6"/>
  <c r="E8" i="6"/>
  <c r="E12" i="6"/>
  <c r="E16" i="6"/>
  <c r="U10" i="6"/>
  <c r="O11" i="6"/>
  <c r="M14" i="6"/>
  <c r="Y17" i="6"/>
  <c r="Y33" i="6"/>
  <c r="U29" i="6"/>
  <c r="I37" i="6"/>
  <c r="K10" i="6"/>
  <c r="Y35" i="6"/>
  <c r="Y31" i="6"/>
  <c r="Q33" i="6"/>
  <c r="Q39" i="6"/>
  <c r="AA13" i="6"/>
  <c r="S11" i="6"/>
  <c r="U14" i="6"/>
  <c r="M12" i="6"/>
  <c r="I11" i="6"/>
  <c r="U8" i="6"/>
  <c r="O15" i="6"/>
  <c r="M11" i="6"/>
  <c r="I10" i="6"/>
  <c r="S10" i="6"/>
  <c r="E11" i="6"/>
  <c r="Y8" i="6"/>
  <c r="Q32" i="6"/>
  <c r="Q37" i="6"/>
  <c r="I35" i="6"/>
  <c r="I31" i="6"/>
  <c r="K13" i="6"/>
  <c r="E14" i="6"/>
  <c r="Y11" i="6"/>
  <c r="Q8" i="6"/>
  <c r="Q11" i="6"/>
</calcChain>
</file>

<file path=xl/sharedStrings.xml><?xml version="1.0" encoding="utf-8"?>
<sst xmlns="http://schemas.openxmlformats.org/spreadsheetml/2006/main" count="4270" uniqueCount="407">
  <si>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</si>
  <si>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</si>
  <si>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</si>
  <si>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</si>
  <si>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</si>
  <si>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</si>
  <si>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</si>
  <si>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</si>
  <si>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</si>
  <si>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</si>
  <si>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</si>
  <si>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</si>
  <si>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</si>
  <si>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</si>
  <si>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</si>
  <si>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</si>
  <si>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</si>
  <si>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</si>
  <si>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</si>
  <si>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</si>
  <si>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</si>
  <si>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</si>
  <si>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</si>
  <si>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</si>
  <si>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</si>
  <si>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</si>
  <si>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</si>
  <si>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</si>
  <si>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</si>
  <si>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</si>
  <si>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</si>
  <si>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</si>
  <si>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</si>
  <si>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</si>
  <si>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</si>
  <si>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</si>
  <si>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</si>
  <si>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</si>
  <si>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</si>
  <si>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</si>
  <si>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</si>
  <si>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</si>
  <si>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</si>
  <si>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</si>
  <si>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</si>
  <si>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</si>
  <si>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</si>
  <si>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</si>
  <si>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</si>
  <si>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</si>
  <si>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</si>
  <si>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</si>
  <si>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</si>
  <si>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</si>
  <si>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</si>
  <si>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</si>
  <si>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</si>
  <si>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</si>
  <si>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</si>
  <si>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</si>
  <si>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</si>
  <si>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</si>
  <si>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</si>
  <si>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</si>
  <si>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</si>
  <si>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</si>
  <si>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</si>
  <si>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</si>
  <si>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</si>
  <si>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</si>
  <si>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</si>
  <si>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</si>
  <si>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</si>
  <si>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</si>
  <si>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</si>
  <si>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</si>
  <si>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</si>
  <si>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</si>
  <si>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</si>
  <si>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</si>
  <si>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</si>
  <si>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</si>
  <si>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</si>
  <si>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</si>
  <si>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</si>
  <si>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</si>
  <si>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</si>
  <si>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</si>
  <si>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</si>
  <si>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</si>
  <si>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</si>
  <si>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</si>
  <si>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</si>
  <si>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</si>
  <si>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</si>
  <si>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</si>
  <si>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</si>
  <si>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</si>
  <si>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</si>
  <si>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</si>
  <si>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</si>
  <si>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</si>
  <si>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</si>
  <si>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</si>
  <si>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</si>
  <si>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</si>
  <si>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</si>
  <si>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</si>
  <si>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</si>
  <si>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</si>
  <si>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</si>
  <si>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</si>
  <si>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</si>
  <si>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</si>
  <si>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</si>
  <si>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</si>
  <si>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</si>
  <si>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</si>
  <si>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</si>
  <si>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</si>
  <si>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</si>
  <si>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</si>
  <si>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</si>
  <si>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</si>
  <si>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</si>
  <si>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</si>
  <si>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</si>
  <si>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</si>
  <si>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</si>
  <si>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</si>
  <si>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</si>
  <si>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</si>
  <si>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</si>
  <si>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</si>
  <si>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</si>
  <si>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</si>
  <si>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</si>
  <si>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</si>
  <si>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</si>
  <si>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</si>
  <si>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</si>
  <si>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</si>
  <si>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</si>
  <si>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</si>
  <si>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</si>
  <si>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</si>
  <si>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</si>
  <si>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</si>
  <si>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</si>
  <si>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</si>
  <si>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</si>
  <si>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</si>
  <si>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</si>
  <si>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</si>
  <si>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</si>
  <si>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</si>
  <si>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</si>
  <si>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</si>
  <si>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</si>
  <si>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</si>
  <si>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</si>
  <si>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</si>
  <si>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</si>
  <si>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</si>
  <si>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</si>
  <si>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</si>
  <si>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</si>
  <si>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</si>
  <si>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</si>
  <si>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</si>
  <si>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</si>
  <si>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</si>
  <si>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</si>
  <si>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</si>
  <si>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</si>
  <si>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</si>
  <si>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</si>
  <si>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</si>
  <si>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</si>
  <si>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</si>
  <si>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</si>
  <si>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</si>
  <si>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</si>
  <si>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</si>
  <si>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</si>
  <si>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</si>
  <si>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</si>
  <si>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</si>
  <si>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</si>
  <si>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</si>
  <si>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</si>
  <si>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</si>
  <si>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</si>
  <si>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</si>
  <si>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</si>
  <si>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</si>
  <si>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</si>
  <si>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</si>
  <si>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</si>
  <si>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</si>
  <si>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</si>
  <si>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</si>
  <si>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</si>
  <si>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</si>
  <si>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</si>
  <si>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</si>
  <si>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</si>
  <si>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</si>
  <si>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</si>
  <si>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</si>
  <si>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</si>
  <si>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</si>
  <si>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</si>
  <si>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</si>
  <si>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</si>
  <si>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</si>
  <si>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</si>
  <si>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</si>
  <si>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</si>
  <si>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</si>
  <si>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</si>
  <si>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</si>
  <si>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</si>
  <si>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</si>
  <si>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</si>
  <si>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</si>
  <si>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</si>
  <si>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</si>
  <si>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</si>
  <si>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</si>
  <si>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</si>
  <si>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</si>
  <si>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</si>
  <si>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</si>
  <si>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</si>
  <si>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</si>
  <si>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</si>
  <si>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</si>
  <si>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</si>
  <si>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</si>
  <si>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</si>
  <si>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</si>
  <si>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</si>
  <si>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</si>
  <si>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</si>
  <si>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</si>
  <si>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</si>
  <si>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</si>
  <si>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</si>
  <si>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</si>
  <si>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</si>
  <si>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</si>
  <si>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</si>
  <si>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</si>
  <si>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</si>
  <si>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</si>
  <si>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</si>
  <si>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</si>
  <si>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</si>
  <si>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</si>
  <si>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</si>
  <si>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</si>
  <si>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</si>
  <si>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</si>
  <si>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</si>
  <si>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</si>
  <si>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</si>
  <si>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</si>
  <si>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</si>
  <si>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</si>
  <si>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</si>
  <si>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</si>
  <si>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</si>
  <si>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</si>
  <si>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</si>
  <si>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</si>
  <si>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</si>
  <si>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</si>
  <si>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</si>
  <si>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</si>
  <si>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</si>
  <si>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</si>
  <si>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</si>
  <si>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</si>
  <si>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</si>
  <si>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</si>
  <si>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</si>
  <si>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</si>
  <si>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</si>
  <si>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</si>
  <si>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</si>
  <si>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</si>
  <si>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</si>
  <si>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</si>
  <si>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</si>
  <si>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</si>
  <si>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</si>
  <si>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</si>
  <si>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</si>
  <si>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</si>
  <si>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</si>
  <si>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</si>
  <si>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</si>
  <si>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</si>
  <si>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</si>
  <si>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</si>
  <si>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</si>
  <si>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</si>
  <si>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</si>
  <si>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</si>
  <si>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</si>
  <si>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</si>
  <si>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</si>
  <si>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</si>
  <si>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</si>
  <si>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</si>
  <si>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</si>
  <si>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</si>
  <si>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</si>
  <si>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</si>
  <si>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</si>
  <si>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</si>
  <si>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</si>
  <si>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</si>
  <si>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</si>
  <si>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</si>
  <si>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</si>
  <si>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</si>
  <si>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</si>
  <si>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</si>
  <si>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</si>
  <si>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</si>
  <si>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</si>
  <si>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</si>
  <si>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</si>
  <si>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</si>
  <si>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Equity - ESG Fund (Direct)</t>
  </si>
  <si>
    <t>Equity - ESG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</si>
  <si>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</si>
  <si>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</si>
  <si>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</si>
  <si>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</si>
  <si>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</si>
  <si>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</si>
  <si>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</si>
  <si>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</si>
  <si>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</si>
  <si>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</si>
  <si>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</si>
  <si>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</si>
  <si>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</si>
  <si>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</si>
  <si>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</si>
  <si>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</si>
  <si>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</si>
  <si>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</si>
  <si>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</si>
  <si>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</si>
  <si>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</si>
  <si>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</si>
  <si>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</si>
  <si>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</si>
  <si>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</si>
  <si>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</si>
  <si>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</si>
  <si>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</si>
  <si>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</si>
  <si>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</si>
  <si>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</si>
  <si>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</si>
  <si>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</si>
  <si>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</si>
  <si>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</si>
  <si>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</si>
  <si>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</si>
  <si>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</si>
  <si>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</si>
  <si>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</si>
  <si>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</si>
  <si>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</si>
  <si>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</si>
  <si>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</si>
  <si>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</si>
  <si>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AdjustedNAV NonC</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</si>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</sst>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42">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0" fontId="8"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8" fillId="2" borderId="13" xfId="5" applyFont="1" applyFill="1" applyBorder="1"/>
    <xf numFmtId="0" fontId="7" fillId="0" borderId="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7" fillId="0" borderId="13"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9" fillId="5" borderId="18" xfId="6" applyFont="1" applyFill="1" applyBorder="1"/>
    <xf numFmtId="0" fontId="0" fillId="0" borderId="0" xfId="0"/>
    <xf numFmtId="0" fontId="16" fillId="6" borderId="25" xfId="0" applyFont="1" applyFill="1" applyBorder="1"/>
    <xf numFmtId="0" fontId="0" fillId="0" borderId="0" xfId="0"/>
    <xf numFmtId="0" fontId="16" fillId="6" borderId="25" xfId="0" applyFont="1" applyFill="1" applyBorder="1"/>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4" fillId="5" borderId="0" xfId="0" applyFont="1" applyFill="1" applyBorder="1" applyAlignment="1">
      <alignment horizont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6" xfId="0" applyFont="1" applyFill="1" applyBorder="1"/>
    <xf numFmtId="0" fontId="16" fillId="6" borderId="25"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cellXfs>
  <cellStyles count="7">
    <cellStyle name="Hyperlink" xfId="6" builtinId="8"/>
    <cellStyle name="Normal" xfId="0" builtinId="0"/>
    <cellStyle name="Normal 2" xfId="1"/>
    <cellStyle name="Normal 3" xfId="2"/>
    <cellStyle name="Normal 4" xfId="3"/>
    <cellStyle name="Normal 5" xfId="4"/>
    <cellStyle name="Normal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rtifiedfinancialguardian.com/" TargetMode="External"/><Relationship Id="rId1" Type="http://schemas.openxmlformats.org/officeDocument/2006/relationships/hyperlink" Target="http://www.personalfn.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1:K27"/>
  <sheetViews>
    <sheetView showRowColHeaders="0" tabSelected="1" zoomScale="95" zoomScaleNormal="95" workbookViewId="0"/>
  </sheetViews>
  <sheetFormatPr defaultColWidth="9.85546875" defaultRowHeight="15" x14ac:dyDescent="0.25"/>
  <cols>
    <col min="1" max="16384" width="9.85546875" style="16"/>
  </cols>
  <sheetData>
    <row r="1" spans="3:11" ht="7.5" customHeight="1" thickBot="1" x14ac:dyDescent="0.3"/>
    <row r="2" spans="3:11" ht="15.75" thickBot="1" x14ac:dyDescent="0.3">
      <c r="C2" s="48"/>
      <c r="D2" s="49"/>
      <c r="E2" s="49"/>
      <c r="F2" s="49"/>
      <c r="G2" s="49"/>
      <c r="H2" s="49"/>
      <c r="I2" s="49"/>
      <c r="J2" s="49"/>
      <c r="K2" s="50"/>
    </row>
    <row r="3" spans="3:11" x14ac:dyDescent="0.25">
      <c r="C3" s="51"/>
      <c r="D3" s="114" t="s">
        <v>332</v>
      </c>
      <c r="E3" s="115"/>
      <c r="F3" s="116"/>
      <c r="G3" s="52"/>
      <c r="H3" s="114" t="s">
        <v>333</v>
      </c>
      <c r="I3" s="115"/>
      <c r="J3" s="116"/>
      <c r="K3" s="53"/>
    </row>
    <row r="4" spans="3:11" ht="15.75" thickBot="1" x14ac:dyDescent="0.3">
      <c r="C4" s="51"/>
      <c r="D4" s="117"/>
      <c r="E4" s="118"/>
      <c r="F4" s="119"/>
      <c r="G4" s="52"/>
      <c r="H4" s="117"/>
      <c r="I4" s="118"/>
      <c r="J4" s="119"/>
      <c r="K4" s="53"/>
    </row>
    <row r="5" spans="3:11" x14ac:dyDescent="0.25">
      <c r="C5" s="51"/>
      <c r="D5" s="52"/>
      <c r="E5" s="52"/>
      <c r="F5" s="52"/>
      <c r="G5" s="52"/>
      <c r="H5" s="52"/>
      <c r="I5" s="52"/>
      <c r="J5" s="52"/>
      <c r="K5" s="53"/>
    </row>
    <row r="6" spans="3:11" ht="15.75" thickBot="1" x14ac:dyDescent="0.3">
      <c r="C6" s="51"/>
      <c r="D6" s="52"/>
      <c r="E6" s="52"/>
      <c r="F6" s="52"/>
      <c r="G6" s="52"/>
      <c r="H6" s="52"/>
      <c r="I6" s="52"/>
      <c r="J6" s="52"/>
      <c r="K6" s="53"/>
    </row>
    <row r="7" spans="3:11" s="17" customFormat="1" x14ac:dyDescent="0.25">
      <c r="C7" s="54"/>
      <c r="D7" s="114" t="s">
        <v>334</v>
      </c>
      <c r="E7" s="115"/>
      <c r="F7" s="116"/>
      <c r="G7" s="55"/>
      <c r="H7" s="114" t="s">
        <v>335</v>
      </c>
      <c r="I7" s="115"/>
      <c r="J7" s="116"/>
      <c r="K7" s="56"/>
    </row>
    <row r="8" spans="3:11" s="17" customFormat="1" ht="15.75" thickBot="1" x14ac:dyDescent="0.3">
      <c r="C8" s="54"/>
      <c r="D8" s="117"/>
      <c r="E8" s="118"/>
      <c r="F8" s="119"/>
      <c r="G8" s="55"/>
      <c r="H8" s="117"/>
      <c r="I8" s="118"/>
      <c r="J8" s="119"/>
      <c r="K8" s="56"/>
    </row>
    <row r="9" spans="3:11" x14ac:dyDescent="0.25">
      <c r="C9" s="51"/>
      <c r="D9" s="52"/>
      <c r="E9" s="52"/>
      <c r="F9" s="52"/>
      <c r="G9" s="52"/>
      <c r="H9" s="52"/>
      <c r="I9" s="52"/>
      <c r="J9" s="52"/>
      <c r="K9" s="53"/>
    </row>
    <row r="10" spans="3:11" ht="15.75" thickBot="1" x14ac:dyDescent="0.3">
      <c r="C10" s="51"/>
      <c r="D10" s="52"/>
      <c r="E10" s="52"/>
      <c r="F10" s="52"/>
      <c r="G10" s="52"/>
      <c r="H10" s="52"/>
      <c r="I10" s="52"/>
      <c r="J10" s="52"/>
      <c r="K10" s="53"/>
    </row>
    <row r="11" spans="3:11" s="17" customFormat="1" x14ac:dyDescent="0.25">
      <c r="C11" s="54"/>
      <c r="D11" s="114" t="s">
        <v>336</v>
      </c>
      <c r="E11" s="115"/>
      <c r="F11" s="116"/>
      <c r="G11" s="55"/>
      <c r="H11" s="114" t="s">
        <v>337</v>
      </c>
      <c r="I11" s="115"/>
      <c r="J11" s="116"/>
      <c r="K11" s="56"/>
    </row>
    <row r="12" spans="3:11" s="17" customFormat="1" ht="15.75" thickBot="1" x14ac:dyDescent="0.3">
      <c r="C12" s="54"/>
      <c r="D12" s="117"/>
      <c r="E12" s="118"/>
      <c r="F12" s="119"/>
      <c r="G12" s="55"/>
      <c r="H12" s="117"/>
      <c r="I12" s="118"/>
      <c r="J12" s="119"/>
      <c r="K12" s="56"/>
    </row>
    <row r="13" spans="3:11" s="17" customFormat="1" x14ac:dyDescent="0.25">
      <c r="C13" s="54"/>
      <c r="D13" s="55"/>
      <c r="E13" s="55"/>
      <c r="F13" s="55"/>
      <c r="G13" s="55"/>
      <c r="H13" s="55"/>
      <c r="I13" s="55"/>
      <c r="J13" s="55"/>
      <c r="K13" s="56"/>
    </row>
    <row r="14" spans="3:11" s="17" customFormat="1" ht="15.75" thickBot="1" x14ac:dyDescent="0.3">
      <c r="C14" s="54"/>
      <c r="D14" s="55"/>
      <c r="E14" s="55"/>
      <c r="F14" s="55"/>
      <c r="G14" s="55"/>
      <c r="H14" s="55"/>
      <c r="I14" s="55"/>
      <c r="J14" s="55"/>
      <c r="K14" s="56"/>
    </row>
    <row r="15" spans="3:11" s="17" customFormat="1" x14ac:dyDescent="0.25">
      <c r="C15" s="54"/>
      <c r="D15" s="114" t="s">
        <v>340</v>
      </c>
      <c r="E15" s="115"/>
      <c r="F15" s="116"/>
      <c r="G15" s="55"/>
      <c r="H15" s="114" t="s">
        <v>341</v>
      </c>
      <c r="I15" s="115"/>
      <c r="J15" s="116"/>
      <c r="K15" s="56"/>
    </row>
    <row r="16" spans="3:11" s="17" customFormat="1" ht="15.75" thickBot="1" x14ac:dyDescent="0.3">
      <c r="C16" s="54"/>
      <c r="D16" s="117"/>
      <c r="E16" s="118"/>
      <c r="F16" s="119"/>
      <c r="G16" s="55"/>
      <c r="H16" s="117"/>
      <c r="I16" s="118"/>
      <c r="J16" s="119"/>
      <c r="K16" s="56"/>
    </row>
    <row r="17" spans="3:11" s="17" customFormat="1" x14ac:dyDescent="0.25">
      <c r="C17" s="54"/>
      <c r="D17" s="55"/>
      <c r="E17" s="55"/>
      <c r="F17" s="55"/>
      <c r="G17" s="55"/>
      <c r="H17" s="55"/>
      <c r="I17" s="55"/>
      <c r="J17" s="55"/>
      <c r="K17" s="56"/>
    </row>
    <row r="18" spans="3:11" s="17" customFormat="1" ht="15.75" thickBot="1" x14ac:dyDescent="0.3">
      <c r="C18" s="54"/>
      <c r="D18" s="55"/>
      <c r="E18" s="55"/>
      <c r="F18" s="55"/>
      <c r="G18" s="55"/>
      <c r="H18" s="55"/>
      <c r="I18" s="55"/>
      <c r="J18" s="55"/>
      <c r="K18" s="56"/>
    </row>
    <row r="19" spans="3:11" s="17" customFormat="1" x14ac:dyDescent="0.25">
      <c r="C19" s="54"/>
      <c r="D19" s="114" t="s">
        <v>338</v>
      </c>
      <c r="E19" s="115"/>
      <c r="F19" s="116"/>
      <c r="G19" s="55"/>
      <c r="H19" s="114" t="s">
        <v>339</v>
      </c>
      <c r="I19" s="115"/>
      <c r="J19" s="116"/>
      <c r="K19" s="56"/>
    </row>
    <row r="20" spans="3:11" s="17" customFormat="1" ht="15.75" thickBot="1" x14ac:dyDescent="0.3">
      <c r="C20" s="54"/>
      <c r="D20" s="117"/>
      <c r="E20" s="118"/>
      <c r="F20" s="119"/>
      <c r="G20" s="55"/>
      <c r="H20" s="117"/>
      <c r="I20" s="118"/>
      <c r="J20" s="119"/>
      <c r="K20" s="56"/>
    </row>
    <row r="21" spans="3:11" s="17" customFormat="1" x14ac:dyDescent="0.25">
      <c r="C21" s="54"/>
      <c r="D21" s="55"/>
      <c r="E21" s="55"/>
      <c r="F21" s="55"/>
      <c r="G21" s="55"/>
      <c r="H21" s="55"/>
      <c r="I21" s="55"/>
      <c r="J21" s="55"/>
      <c r="K21" s="56"/>
    </row>
    <row r="22" spans="3:11" x14ac:dyDescent="0.25">
      <c r="C22" s="51"/>
      <c r="D22" s="52"/>
      <c r="E22" s="52"/>
      <c r="F22" s="120" t="s">
        <v>355</v>
      </c>
      <c r="G22" s="120"/>
      <c r="H22" s="120"/>
      <c r="I22" s="52"/>
      <c r="J22" s="52"/>
      <c r="K22" s="53"/>
    </row>
    <row r="23" spans="3:11" ht="7.5" customHeight="1" x14ac:dyDescent="0.25">
      <c r="C23" s="51"/>
      <c r="D23" s="52"/>
      <c r="E23" s="52"/>
      <c r="F23" s="52"/>
      <c r="G23" s="57"/>
      <c r="H23" s="52"/>
      <c r="I23" s="52"/>
      <c r="J23" s="52"/>
      <c r="K23" s="53"/>
    </row>
    <row r="24" spans="3:11" x14ac:dyDescent="0.25">
      <c r="C24" s="51"/>
      <c r="D24" s="52"/>
      <c r="E24" s="120" t="s">
        <v>354</v>
      </c>
      <c r="F24" s="120"/>
      <c r="G24" s="120"/>
      <c r="H24" s="120"/>
      <c r="I24" s="120"/>
      <c r="J24" s="52"/>
      <c r="K24" s="53"/>
    </row>
    <row r="25" spans="3:11" ht="7.5" customHeight="1" x14ac:dyDescent="0.25">
      <c r="C25" s="51"/>
      <c r="D25" s="52"/>
      <c r="E25" s="52"/>
      <c r="F25" s="52"/>
      <c r="G25" s="57"/>
      <c r="H25" s="52"/>
      <c r="I25" s="52"/>
      <c r="J25" s="52"/>
      <c r="K25" s="53"/>
    </row>
    <row r="26" spans="3:11" x14ac:dyDescent="0.25">
      <c r="C26" s="51"/>
      <c r="D26" s="52"/>
      <c r="E26" s="120" t="s">
        <v>356</v>
      </c>
      <c r="F26" s="120"/>
      <c r="G26" s="120"/>
      <c r="H26" s="120"/>
      <c r="I26" s="120"/>
      <c r="J26" s="52"/>
      <c r="K26" s="102" t="s">
        <v>404</v>
      </c>
    </row>
    <row r="27" spans="3:11" ht="6.75" customHeight="1" thickBot="1" x14ac:dyDescent="0.3">
      <c r="C27" s="58"/>
      <c r="D27" s="59"/>
      <c r="E27" s="59"/>
      <c r="F27" s="59"/>
      <c r="G27" s="59"/>
      <c r="H27" s="59"/>
      <c r="I27" s="59"/>
      <c r="J27" s="59"/>
      <c r="K27" s="60"/>
    </row>
  </sheetData>
  <sheetProtection algorithmName="SHA-512" hashValue="8O4lB6ozNXaYCOKgW3pj9FA8k/IdT7kPvbmf8qY8ZUWycTBZBWX6hq+LA6R5h0NIx9Kp4m74/VFp809DbVrMag==" saltValue="sMJR9jqemESRp8aWLjdgcg==" spinCount="100000" sheet="1" objects="1" scenarios="1"/>
  <mergeCells count="13">
    <mergeCell ref="E26:I26"/>
    <mergeCell ref="D15:F16"/>
    <mergeCell ref="H15:J16"/>
    <mergeCell ref="D19:F20"/>
    <mergeCell ref="H19:J20"/>
    <mergeCell ref="E24:I24"/>
    <mergeCell ref="F22:H22"/>
    <mergeCell ref="D3:F4"/>
    <mergeCell ref="H3:J4"/>
    <mergeCell ref="D7:F8"/>
    <mergeCell ref="H7:J8"/>
    <mergeCell ref="D11:F12"/>
    <mergeCell ref="H11:J12"/>
  </mergeCells>
  <hyperlinks>
    <hyperlink ref="D3:F4" location="'Equity - Value Fund (Direct)'!A1" display="Equity - Value Fund (Direct)"/>
    <hyperlink ref="H3:J4" location="'Equity - Value Fund (Regular)'!A1" display="Equity - Value Fund (Regular)"/>
    <hyperlink ref="D7:F8" location="'ELSS (Direct)'!A1" display="Equity - ELSS Fund (Direct)"/>
    <hyperlink ref="H7:J8" location="'ELSS (Regular)'!A1" display="Equity - ELSS Fund (Regular)"/>
    <hyperlink ref="D11:F12" location="'Equity - ESG Fund(Direct)'!A1" display="Equity - ESG Fund (Direct)"/>
    <hyperlink ref="H11:J12" location="'Equity - ESG Fund(Regular)'!A1" display="Equity - ESG Fund (Regular)"/>
    <hyperlink ref="D15:F16" location="'Debt - Dynamic Bond (Direct)'!A1" display="Debt - Dynamic Bond (Direct)"/>
    <hyperlink ref="H15:J16" location="'Debt - Dynamic Bond (Regular)'!A1" display="Debt - Dynamic Bond (Regular)"/>
    <hyperlink ref="D19:F20" location="'Debt - Liquid (Direct)'!A1" display="Debt - Liquid Fund (Direct)"/>
    <hyperlink ref="H19:J20" location="'Debt - Liquid (Regular)'!A1" display="Debt - Liquid Fund (Regular)"/>
    <hyperlink ref="E24" r:id="rId1"/>
    <hyperlink ref="E26" r:id="rId2"/>
    <hyperlink ref="K26" location="Disclaimer!A1" display="Disclaimer"/>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A56"/>
  <sheetViews>
    <sheetView showRowColHeaders="0" zoomScaleNormal="10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60.570312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20" width="11" style="3" bestFit="1" customWidth="1"/>
    <col min="21" max="21" width="5.28515625" style="3" bestFit="1" customWidth="1"/>
    <col min="22" max="22" width="11" style="3" hidden="1" customWidth="1"/>
    <col min="23" max="23" width="5.28515625" style="3" hidden="1" customWidth="1"/>
    <col min="24" max="24" width="11" style="3" bestFit="1" customWidth="1"/>
    <col min="25" max="25" width="5.28515625" style="3" bestFit="1" customWidth="1"/>
    <col min="26" max="26" width="11" style="3" bestFit="1" customWidth="1"/>
    <col min="27" max="27" width="5.28515625" style="3" bestFit="1" customWidth="1"/>
    <col min="28" max="16384" width="9.140625" style="3"/>
  </cols>
  <sheetData>
    <row r="1" spans="1:27" ht="15.75" thickBot="1" x14ac:dyDescent="0.3"/>
    <row r="2" spans="1:27" ht="15" customHeight="1" x14ac:dyDescent="0.25">
      <c r="A2" s="123" t="s">
        <v>349</v>
      </c>
    </row>
    <row r="3" spans="1:27" ht="15" customHeight="1" thickBot="1" x14ac:dyDescent="0.3">
      <c r="A3" s="124"/>
    </row>
    <row r="4" spans="1:27" ht="15.75" thickBot="1" x14ac:dyDescent="0.3"/>
    <row r="5" spans="1:27" s="4" customFormat="1" x14ac:dyDescent="0.25">
      <c r="A5" s="32" t="s">
        <v>353</v>
      </c>
      <c r="B5" s="121" t="s">
        <v>8</v>
      </c>
      <c r="C5" s="121" t="s">
        <v>9</v>
      </c>
      <c r="D5" s="127" t="s">
        <v>115</v>
      </c>
      <c r="E5" s="127"/>
      <c r="F5" s="127" t="s">
        <v>116</v>
      </c>
      <c r="G5" s="127"/>
      <c r="H5" s="127" t="s">
        <v>117</v>
      </c>
      <c r="I5" s="127"/>
      <c r="J5" s="127" t="s">
        <v>47</v>
      </c>
      <c r="K5" s="127"/>
      <c r="L5" s="127" t="s">
        <v>48</v>
      </c>
      <c r="M5" s="127"/>
      <c r="N5" s="127" t="s">
        <v>1</v>
      </c>
      <c r="O5" s="127"/>
      <c r="P5" s="127" t="s">
        <v>2</v>
      </c>
      <c r="Q5" s="127"/>
      <c r="R5" s="127" t="s">
        <v>3</v>
      </c>
      <c r="S5" s="127"/>
      <c r="T5" s="127" t="s">
        <v>4</v>
      </c>
      <c r="U5" s="127"/>
      <c r="V5" s="127" t="s">
        <v>385</v>
      </c>
      <c r="W5" s="127"/>
      <c r="X5" s="127" t="s">
        <v>5</v>
      </c>
      <c r="Y5" s="127"/>
      <c r="Z5" s="127" t="s">
        <v>46</v>
      </c>
      <c r="AA5" s="130"/>
    </row>
    <row r="6" spans="1:27" s="4" customFormat="1" x14ac:dyDescent="0.25">
      <c r="A6" s="18" t="s">
        <v>7</v>
      </c>
      <c r="B6" s="122"/>
      <c r="C6" s="122"/>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61" t="s">
        <v>10</v>
      </c>
      <c r="T6" s="61" t="s">
        <v>0</v>
      </c>
      <c r="U6" s="61" t="s">
        <v>10</v>
      </c>
      <c r="V6" s="61" t="s">
        <v>0</v>
      </c>
      <c r="W6" s="61" t="s">
        <v>10</v>
      </c>
      <c r="X6" s="61" t="s">
        <v>0</v>
      </c>
      <c r="Y6" s="61" t="s">
        <v>10</v>
      </c>
      <c r="Z6" s="61" t="s">
        <v>0</v>
      </c>
      <c r="AA6" s="19" t="s">
        <v>10</v>
      </c>
    </row>
    <row r="7" spans="1:27" x14ac:dyDescent="0.25">
      <c r="A7" s="22"/>
      <c r="B7" s="7"/>
      <c r="C7" s="8"/>
      <c r="D7" s="8"/>
      <c r="E7" s="9"/>
      <c r="F7" s="8"/>
      <c r="G7" s="9"/>
      <c r="H7" s="8"/>
      <c r="I7" s="9"/>
      <c r="J7" s="8"/>
      <c r="K7" s="9"/>
      <c r="L7" s="8"/>
      <c r="M7" s="9"/>
      <c r="N7" s="8"/>
      <c r="O7" s="9"/>
      <c r="P7" s="8"/>
      <c r="Q7" s="9"/>
      <c r="R7" s="8"/>
      <c r="S7" s="9"/>
      <c r="T7" s="8"/>
      <c r="U7" s="9"/>
      <c r="V7" s="8"/>
      <c r="W7" s="9"/>
      <c r="X7" s="8"/>
      <c r="Y7" s="9"/>
      <c r="Z7" s="8"/>
      <c r="AA7" s="23"/>
    </row>
    <row r="8" spans="1:27" x14ac:dyDescent="0.25">
      <c r="A8" s="67" t="s">
        <v>118</v>
      </c>
      <c r="B8" s="68">
        <f>VLOOKUP($A8,'Return Data'!$A$7:$R$526,2,0)</f>
        <v>43983</v>
      </c>
      <c r="C8" s="69">
        <f>VLOOKUP($A8,'Return Data'!$A$7:$R$526,3,0)</f>
        <v>322.4169</v>
      </c>
      <c r="D8" s="69">
        <f>VLOOKUP($A8,'Return Data'!$A$7:$R$526,6,0)</f>
        <v>3.6909365623557502</v>
      </c>
      <c r="E8" s="70">
        <f t="shared" ref="E8:E50" si="0">RANK(D8,D$8:D$50,0)</f>
        <v>9</v>
      </c>
      <c r="F8" s="69">
        <f>VLOOKUP($A8,'Return Data'!$A$7:$R$526,7,0)</f>
        <v>3.7974085290337598</v>
      </c>
      <c r="G8" s="70">
        <f t="shared" ref="G8:G50" si="1">RANK(F8,F$8:F$50,0)</f>
        <v>8</v>
      </c>
      <c r="H8" s="69">
        <f>VLOOKUP($A8,'Return Data'!$A$7:$R$526,8,0)</f>
        <v>3.18469092577197</v>
      </c>
      <c r="I8" s="70">
        <f t="shared" ref="I8:I50" si="2">RANK(H8,H$8:H$50,0)</f>
        <v>11</v>
      </c>
      <c r="J8" s="69">
        <f>VLOOKUP($A8,'Return Data'!$A$7:$R$526,9,0)</f>
        <v>4.4152782922532099</v>
      </c>
      <c r="K8" s="70">
        <f t="shared" ref="K8:K50" si="3">RANK(J8,J$8:J$50,0)</f>
        <v>5</v>
      </c>
      <c r="L8" s="69">
        <f>VLOOKUP($A8,'Return Data'!$A$7:$R$526,10,0)</f>
        <v>5.3659098099435996</v>
      </c>
      <c r="M8" s="70">
        <f t="shared" ref="M8:M50" si="4">RANK(L8,L$8:L$50,0)</f>
        <v>3</v>
      </c>
      <c r="N8" s="69">
        <f>VLOOKUP($A8,'Return Data'!$A$7:$R$526,11,0)</f>
        <v>5.7563575125055202</v>
      </c>
      <c r="O8" s="70">
        <f t="shared" ref="O8:O24" si="5">RANK(N8,N$8:N$50,0)</f>
        <v>10</v>
      </c>
      <c r="P8" s="69">
        <f>VLOOKUP($A8,'Return Data'!$A$7:$R$526,12,0)</f>
        <v>5.5132806480745096</v>
      </c>
      <c r="Q8" s="70">
        <f t="shared" ref="Q8:Q24" si="6">RANK(P8,P$8:P$50,0)</f>
        <v>11</v>
      </c>
      <c r="R8" s="69">
        <f>VLOOKUP($A8,'Return Data'!$A$7:$R$526,13,0)</f>
        <v>5.6001883343193901</v>
      </c>
      <c r="S8" s="70">
        <f t="shared" ref="S8:S24" si="7">RANK(R8,R$8:R$50,0)</f>
        <v>14</v>
      </c>
      <c r="T8" s="69">
        <f>VLOOKUP($A8,'Return Data'!$A$7:$R$526,14,0)</f>
        <v>5.9833239353863599</v>
      </c>
      <c r="U8" s="70">
        <f t="shared" ref="U8:U24" si="8">RANK(T8,T$8:T$50,0)</f>
        <v>6</v>
      </c>
      <c r="V8" s="69">
        <f>VLOOKUP($A8,'Return Data'!$A$7:$R$526,18,0)</f>
        <v>0</v>
      </c>
      <c r="W8" s="70">
        <f t="shared" ref="W8:W24" si="9">RANK(V8,V$8:V$50,0)</f>
        <v>1</v>
      </c>
      <c r="X8" s="69">
        <f>VLOOKUP($A8,'Return Data'!$A$7:$R$526,15,0)</f>
        <v>7.3321081158997501</v>
      </c>
      <c r="Y8" s="70">
        <f t="shared" ref="Y8:Y24" si="10">RANK(X8,X$8:X$50,0)</f>
        <v>7</v>
      </c>
      <c r="Z8" s="69">
        <f>VLOOKUP($A8,'Return Data'!$A$7:$R$526,17,0)</f>
        <v>10.1394929724456</v>
      </c>
      <c r="AA8" s="71">
        <f t="shared" ref="AA8:AA50" si="11">RANK(Z8,Z$8:Z$50,0)</f>
        <v>4</v>
      </c>
    </row>
    <row r="9" spans="1:27" x14ac:dyDescent="0.25">
      <c r="A9" s="67" t="s">
        <v>119</v>
      </c>
      <c r="B9" s="68">
        <f>VLOOKUP($A9,'Return Data'!$A$7:$R$526,2,0)</f>
        <v>43983</v>
      </c>
      <c r="C9" s="69">
        <f>VLOOKUP($A9,'Return Data'!$A$7:$R$526,3,0)</f>
        <v>2223.6255999999998</v>
      </c>
      <c r="D9" s="69">
        <f>VLOOKUP($A9,'Return Data'!$A$7:$R$526,6,0)</f>
        <v>3.4818759533422599</v>
      </c>
      <c r="E9" s="70">
        <f t="shared" si="0"/>
        <v>14</v>
      </c>
      <c r="F9" s="69">
        <f>VLOOKUP($A9,'Return Data'!$A$7:$R$526,7,0)</f>
        <v>3.60353195194722</v>
      </c>
      <c r="G9" s="70">
        <f t="shared" si="1"/>
        <v>14</v>
      </c>
      <c r="H9" s="69">
        <f>VLOOKUP($A9,'Return Data'!$A$7:$R$526,8,0)</f>
        <v>3.1565678602416698</v>
      </c>
      <c r="I9" s="70">
        <f t="shared" si="2"/>
        <v>16</v>
      </c>
      <c r="J9" s="69">
        <f>VLOOKUP($A9,'Return Data'!$A$7:$R$526,9,0)</f>
        <v>4.18787520913612</v>
      </c>
      <c r="K9" s="70">
        <f t="shared" si="3"/>
        <v>14</v>
      </c>
      <c r="L9" s="69">
        <f>VLOOKUP($A9,'Return Data'!$A$7:$R$526,10,0)</f>
        <v>4.99521331819943</v>
      </c>
      <c r="M9" s="70">
        <f t="shared" si="4"/>
        <v>14</v>
      </c>
      <c r="N9" s="69">
        <f>VLOOKUP($A9,'Return Data'!$A$7:$R$526,11,0)</f>
        <v>5.8313388282945304</v>
      </c>
      <c r="O9" s="70">
        <f t="shared" si="5"/>
        <v>9</v>
      </c>
      <c r="P9" s="69">
        <f>VLOOKUP($A9,'Return Data'!$A$7:$R$526,12,0)</f>
        <v>5.5511984711151197</v>
      </c>
      <c r="Q9" s="70">
        <f t="shared" si="6"/>
        <v>8</v>
      </c>
      <c r="R9" s="69">
        <f>VLOOKUP($A9,'Return Data'!$A$7:$R$526,13,0)</f>
        <v>5.6226832243856801</v>
      </c>
      <c r="S9" s="70">
        <f t="shared" si="7"/>
        <v>11</v>
      </c>
      <c r="T9" s="69">
        <f>VLOOKUP($A9,'Return Data'!$A$7:$R$526,14,0)</f>
        <v>5.9207144314921702</v>
      </c>
      <c r="U9" s="70">
        <f t="shared" si="8"/>
        <v>12</v>
      </c>
      <c r="V9" s="69">
        <f>VLOOKUP($A9,'Return Data'!$A$7:$R$526,18,0)</f>
        <v>0</v>
      </c>
      <c r="W9" s="70">
        <f t="shared" si="9"/>
        <v>1</v>
      </c>
      <c r="X9" s="69">
        <f>VLOOKUP($A9,'Return Data'!$A$7:$R$526,15,0)</f>
        <v>7.30788896384529</v>
      </c>
      <c r="Y9" s="70">
        <f t="shared" si="10"/>
        <v>12</v>
      </c>
      <c r="Z9" s="69">
        <f>VLOOKUP($A9,'Return Data'!$A$7:$R$526,17,0)</f>
        <v>10.0621784158305</v>
      </c>
      <c r="AA9" s="71">
        <f t="shared" si="11"/>
        <v>10</v>
      </c>
    </row>
    <row r="10" spans="1:27" x14ac:dyDescent="0.25">
      <c r="A10" s="67" t="s">
        <v>120</v>
      </c>
      <c r="B10" s="68">
        <f>VLOOKUP($A10,'Return Data'!$A$7:$R$526,2,0)</f>
        <v>43983</v>
      </c>
      <c r="C10" s="69">
        <f>VLOOKUP($A10,'Return Data'!$A$7:$R$526,3,0)</f>
        <v>2306.5423000000001</v>
      </c>
      <c r="D10" s="69">
        <f>VLOOKUP($A10,'Return Data'!$A$7:$R$526,6,0)</f>
        <v>3.5877787064363398</v>
      </c>
      <c r="E10" s="70">
        <f t="shared" si="0"/>
        <v>13</v>
      </c>
      <c r="F10" s="69">
        <f>VLOOKUP($A10,'Return Data'!$A$7:$R$526,7,0)</f>
        <v>3.4681478044201701</v>
      </c>
      <c r="G10" s="70">
        <f t="shared" si="1"/>
        <v>20</v>
      </c>
      <c r="H10" s="69">
        <f>VLOOKUP($A10,'Return Data'!$A$7:$R$526,8,0)</f>
        <v>2.8705708286543201</v>
      </c>
      <c r="I10" s="70">
        <f t="shared" si="2"/>
        <v>21</v>
      </c>
      <c r="J10" s="69">
        <f>VLOOKUP($A10,'Return Data'!$A$7:$R$526,9,0)</f>
        <v>3.6635512912716601</v>
      </c>
      <c r="K10" s="70">
        <f t="shared" si="3"/>
        <v>28</v>
      </c>
      <c r="L10" s="69">
        <f>VLOOKUP($A10,'Return Data'!$A$7:$R$526,10,0)</f>
        <v>3.9993349663986502</v>
      </c>
      <c r="M10" s="70">
        <f t="shared" si="4"/>
        <v>29</v>
      </c>
      <c r="N10" s="69">
        <f>VLOOKUP($A10,'Return Data'!$A$7:$R$526,11,0)</f>
        <v>5.6076324225990701</v>
      </c>
      <c r="O10" s="70">
        <f t="shared" si="5"/>
        <v>17</v>
      </c>
      <c r="P10" s="69">
        <f>VLOOKUP($A10,'Return Data'!$A$7:$R$526,12,0)</f>
        <v>5.4667815451080797</v>
      </c>
      <c r="Q10" s="70">
        <f t="shared" si="6"/>
        <v>14</v>
      </c>
      <c r="R10" s="69">
        <f>VLOOKUP($A10,'Return Data'!$A$7:$R$526,13,0)</f>
        <v>5.59600450266983</v>
      </c>
      <c r="S10" s="70">
        <f t="shared" si="7"/>
        <v>15</v>
      </c>
      <c r="T10" s="69">
        <f>VLOOKUP($A10,'Return Data'!$A$7:$R$526,14,0)</f>
        <v>5.8926839051862201</v>
      </c>
      <c r="U10" s="70">
        <f t="shared" si="8"/>
        <v>15</v>
      </c>
      <c r="V10" s="69">
        <f>VLOOKUP($A10,'Return Data'!$A$7:$R$526,18,0)</f>
        <v>0</v>
      </c>
      <c r="W10" s="70">
        <f t="shared" si="9"/>
        <v>1</v>
      </c>
      <c r="X10" s="69">
        <f>VLOOKUP($A10,'Return Data'!$A$7:$R$526,15,0)</f>
        <v>7.3199630453876203</v>
      </c>
      <c r="Y10" s="70">
        <f t="shared" si="10"/>
        <v>9</v>
      </c>
      <c r="Z10" s="69">
        <f>VLOOKUP($A10,'Return Data'!$A$7:$R$526,17,0)</f>
        <v>10.138285483800299</v>
      </c>
      <c r="AA10" s="71">
        <f t="shared" si="11"/>
        <v>5</v>
      </c>
    </row>
    <row r="11" spans="1:27" x14ac:dyDescent="0.25">
      <c r="A11" s="67" t="s">
        <v>121</v>
      </c>
      <c r="B11" s="68">
        <f>VLOOKUP($A11,'Return Data'!$A$7:$R$526,2,0)</f>
        <v>43983</v>
      </c>
      <c r="C11" s="69">
        <f>VLOOKUP($A11,'Return Data'!$A$7:$R$526,3,0)</f>
        <v>3081.6042000000002</v>
      </c>
      <c r="D11" s="69">
        <f>VLOOKUP($A11,'Return Data'!$A$7:$R$526,6,0)</f>
        <v>3.3404491098021301</v>
      </c>
      <c r="E11" s="70">
        <f t="shared" si="0"/>
        <v>20</v>
      </c>
      <c r="F11" s="69">
        <f>VLOOKUP($A11,'Return Data'!$A$7:$R$526,7,0)</f>
        <v>3.52475371194542</v>
      </c>
      <c r="G11" s="70">
        <f t="shared" si="1"/>
        <v>17</v>
      </c>
      <c r="H11" s="69">
        <f>VLOOKUP($A11,'Return Data'!$A$7:$R$526,8,0)</f>
        <v>3.5310294025725302</v>
      </c>
      <c r="I11" s="70">
        <f t="shared" si="2"/>
        <v>5</v>
      </c>
      <c r="J11" s="69">
        <f>VLOOKUP($A11,'Return Data'!$A$7:$R$526,9,0)</f>
        <v>3.87339191144379</v>
      </c>
      <c r="K11" s="70">
        <f t="shared" si="3"/>
        <v>23</v>
      </c>
      <c r="L11" s="69">
        <f>VLOOKUP($A11,'Return Data'!$A$7:$R$526,10,0)</f>
        <v>4.3349471002156799</v>
      </c>
      <c r="M11" s="70">
        <f t="shared" si="4"/>
        <v>26</v>
      </c>
      <c r="N11" s="69">
        <f>VLOOKUP($A11,'Return Data'!$A$7:$R$526,11,0)</f>
        <v>5.4724110408231104</v>
      </c>
      <c r="O11" s="70">
        <f t="shared" si="5"/>
        <v>20</v>
      </c>
      <c r="P11" s="69">
        <f>VLOOKUP($A11,'Return Data'!$A$7:$R$526,12,0)</f>
        <v>5.4238792662606903</v>
      </c>
      <c r="Q11" s="70">
        <f t="shared" si="6"/>
        <v>17</v>
      </c>
      <c r="R11" s="69">
        <f>VLOOKUP($A11,'Return Data'!$A$7:$R$526,13,0)</f>
        <v>5.6077885022507896</v>
      </c>
      <c r="S11" s="70">
        <f t="shared" si="7"/>
        <v>12</v>
      </c>
      <c r="T11" s="69">
        <f>VLOOKUP($A11,'Return Data'!$A$7:$R$526,14,0)</f>
        <v>5.9262933155016997</v>
      </c>
      <c r="U11" s="70">
        <f t="shared" si="8"/>
        <v>11</v>
      </c>
      <c r="V11" s="69">
        <f>VLOOKUP($A11,'Return Data'!$A$7:$R$526,18,0)</f>
        <v>0</v>
      </c>
      <c r="W11" s="70">
        <f t="shared" si="9"/>
        <v>1</v>
      </c>
      <c r="X11" s="69">
        <f>VLOOKUP($A11,'Return Data'!$A$7:$R$526,15,0)</f>
        <v>7.3182457245332602</v>
      </c>
      <c r="Y11" s="70">
        <f t="shared" si="10"/>
        <v>10</v>
      </c>
      <c r="Z11" s="69">
        <f>VLOOKUP($A11,'Return Data'!$A$7:$R$526,17,0)</f>
        <v>10.0192200830442</v>
      </c>
      <c r="AA11" s="71">
        <f t="shared" si="11"/>
        <v>15</v>
      </c>
    </row>
    <row r="12" spans="1:27" x14ac:dyDescent="0.25">
      <c r="A12" s="67" t="s">
        <v>122</v>
      </c>
      <c r="B12" s="68">
        <f>VLOOKUP($A12,'Return Data'!$A$7:$R$526,2,0)</f>
        <v>43983</v>
      </c>
      <c r="C12" s="69">
        <f>VLOOKUP($A12,'Return Data'!$A$7:$R$526,3,0)</f>
        <v>2304.8018000000002</v>
      </c>
      <c r="D12" s="69">
        <f>VLOOKUP($A12,'Return Data'!$A$7:$R$526,6,0)</f>
        <v>3.6285034531543499</v>
      </c>
      <c r="E12" s="70">
        <f t="shared" si="0"/>
        <v>11</v>
      </c>
      <c r="F12" s="69">
        <f>VLOOKUP($A12,'Return Data'!$A$7:$R$526,7,0)</f>
        <v>3.8917452900344398</v>
      </c>
      <c r="G12" s="70">
        <f t="shared" si="1"/>
        <v>4</v>
      </c>
      <c r="H12" s="69">
        <f>VLOOKUP($A12,'Return Data'!$A$7:$R$526,8,0)</f>
        <v>2.7334551495972002</v>
      </c>
      <c r="I12" s="70">
        <f t="shared" si="2"/>
        <v>29</v>
      </c>
      <c r="J12" s="69">
        <f>VLOOKUP($A12,'Return Data'!$A$7:$R$526,9,0)</f>
        <v>4.6502981607442297</v>
      </c>
      <c r="K12" s="70">
        <f t="shared" si="3"/>
        <v>3</v>
      </c>
      <c r="L12" s="69">
        <f>VLOOKUP($A12,'Return Data'!$A$7:$R$526,10,0)</f>
        <v>5.1209166626828599</v>
      </c>
      <c r="M12" s="70">
        <f t="shared" si="4"/>
        <v>10</v>
      </c>
      <c r="N12" s="69">
        <f>VLOOKUP($A12,'Return Data'!$A$7:$R$526,11,0)</f>
        <v>5.6234349329408904</v>
      </c>
      <c r="O12" s="70">
        <f t="shared" si="5"/>
        <v>14</v>
      </c>
      <c r="P12" s="69">
        <f>VLOOKUP($A12,'Return Data'!$A$7:$R$526,12,0)</f>
        <v>5.3144212922704099</v>
      </c>
      <c r="Q12" s="70">
        <f t="shared" si="6"/>
        <v>23</v>
      </c>
      <c r="R12" s="69">
        <f>VLOOKUP($A12,'Return Data'!$A$7:$R$526,13,0)</f>
        <v>5.3962512373665996</v>
      </c>
      <c r="S12" s="70">
        <f t="shared" si="7"/>
        <v>24</v>
      </c>
      <c r="T12" s="69">
        <f>VLOOKUP($A12,'Return Data'!$A$7:$R$526,14,0)</f>
        <v>5.6815587710598399</v>
      </c>
      <c r="U12" s="70">
        <f t="shared" si="8"/>
        <v>24</v>
      </c>
      <c r="V12" s="69">
        <f>VLOOKUP($A12,'Return Data'!$A$7:$R$526,18,0)</f>
        <v>0</v>
      </c>
      <c r="W12" s="70">
        <f t="shared" si="9"/>
        <v>1</v>
      </c>
      <c r="X12" s="69">
        <f>VLOOKUP($A12,'Return Data'!$A$7:$R$526,15,0)</f>
        <v>7.2092328027083301</v>
      </c>
      <c r="Y12" s="70">
        <f t="shared" si="10"/>
        <v>21</v>
      </c>
      <c r="Z12" s="69">
        <f>VLOOKUP($A12,'Return Data'!$A$7:$R$526,17,0)</f>
        <v>10.014855688822299</v>
      </c>
      <c r="AA12" s="71">
        <f t="shared" si="11"/>
        <v>17</v>
      </c>
    </row>
    <row r="13" spans="1:27" x14ac:dyDescent="0.25">
      <c r="A13" s="67" t="s">
        <v>123</v>
      </c>
      <c r="B13" s="68">
        <f>VLOOKUP($A13,'Return Data'!$A$7:$R$526,2,0)</f>
        <v>43983</v>
      </c>
      <c r="C13" s="69">
        <f>VLOOKUP($A13,'Return Data'!$A$7:$R$526,3,0)</f>
        <v>2404.3002999999999</v>
      </c>
      <c r="D13" s="69">
        <f>VLOOKUP($A13,'Return Data'!$A$7:$R$526,6,0)</f>
        <v>2.7813952989206299</v>
      </c>
      <c r="E13" s="70">
        <f t="shared" si="0"/>
        <v>30</v>
      </c>
      <c r="F13" s="69">
        <f>VLOOKUP($A13,'Return Data'!$A$7:$R$526,7,0)</f>
        <v>2.9762297259937598</v>
      </c>
      <c r="G13" s="70">
        <f t="shared" si="1"/>
        <v>34</v>
      </c>
      <c r="H13" s="69">
        <f>VLOOKUP($A13,'Return Data'!$A$7:$R$526,8,0)</f>
        <v>2.5664401107547201</v>
      </c>
      <c r="I13" s="70">
        <f t="shared" si="2"/>
        <v>33</v>
      </c>
      <c r="J13" s="69">
        <f>VLOOKUP($A13,'Return Data'!$A$7:$R$526,9,0)</f>
        <v>3.1295471837323401</v>
      </c>
      <c r="K13" s="70">
        <f t="shared" si="3"/>
        <v>37</v>
      </c>
      <c r="L13" s="69">
        <f>VLOOKUP($A13,'Return Data'!$A$7:$R$526,10,0)</f>
        <v>3.30591247461876</v>
      </c>
      <c r="M13" s="70">
        <f t="shared" si="4"/>
        <v>39</v>
      </c>
      <c r="N13" s="69">
        <f>VLOOKUP($A13,'Return Data'!$A$7:$R$526,11,0)</f>
        <v>3.9675842995305199</v>
      </c>
      <c r="O13" s="70">
        <f t="shared" si="5"/>
        <v>35</v>
      </c>
      <c r="P13" s="69">
        <f>VLOOKUP($A13,'Return Data'!$A$7:$R$526,12,0)</f>
        <v>4.5165245424449703</v>
      </c>
      <c r="Q13" s="70">
        <f t="shared" si="6"/>
        <v>34</v>
      </c>
      <c r="R13" s="69">
        <f>VLOOKUP($A13,'Return Data'!$A$7:$R$526,13,0)</f>
        <v>4.8158114294525296</v>
      </c>
      <c r="S13" s="70">
        <f t="shared" si="7"/>
        <v>33</v>
      </c>
      <c r="T13" s="69">
        <f>VLOOKUP($A13,'Return Data'!$A$7:$R$526,14,0)</f>
        <v>5.1827654504299696</v>
      </c>
      <c r="U13" s="70">
        <f t="shared" si="8"/>
        <v>33</v>
      </c>
      <c r="V13" s="69">
        <f>VLOOKUP($A13,'Return Data'!$A$7:$R$526,18,0)</f>
        <v>0</v>
      </c>
      <c r="W13" s="70">
        <f t="shared" si="9"/>
        <v>1</v>
      </c>
      <c r="X13" s="69">
        <f>VLOOKUP($A13,'Return Data'!$A$7:$R$526,15,0)</f>
        <v>6.9056620989057196</v>
      </c>
      <c r="Y13" s="70">
        <f t="shared" si="10"/>
        <v>30</v>
      </c>
      <c r="Z13" s="69">
        <f>VLOOKUP($A13,'Return Data'!$A$7:$R$526,17,0)</f>
        <v>9.7170743653078606</v>
      </c>
      <c r="AA13" s="71">
        <f t="shared" si="11"/>
        <v>29</v>
      </c>
    </row>
    <row r="14" spans="1:27" x14ac:dyDescent="0.25">
      <c r="A14" s="67" t="s">
        <v>124</v>
      </c>
      <c r="B14" s="68">
        <f>VLOOKUP($A14,'Return Data'!$A$7:$R$526,2,0)</f>
        <v>43983</v>
      </c>
      <c r="C14" s="69">
        <f>VLOOKUP($A14,'Return Data'!$A$7:$R$526,3,0)</f>
        <v>2863.4812000000002</v>
      </c>
      <c r="D14" s="69">
        <f>VLOOKUP($A14,'Return Data'!$A$7:$R$526,6,0)</f>
        <v>2.6107154726622301</v>
      </c>
      <c r="E14" s="70">
        <f t="shared" si="0"/>
        <v>34</v>
      </c>
      <c r="F14" s="69">
        <f>VLOOKUP($A14,'Return Data'!$A$7:$R$526,7,0)</f>
        <v>3.1314007635474899</v>
      </c>
      <c r="G14" s="70">
        <f t="shared" si="1"/>
        <v>29</v>
      </c>
      <c r="H14" s="69">
        <f>VLOOKUP($A14,'Return Data'!$A$7:$R$526,8,0)</f>
        <v>2.9560008840609302</v>
      </c>
      <c r="I14" s="70">
        <f t="shared" si="2"/>
        <v>20</v>
      </c>
      <c r="J14" s="69">
        <f>VLOOKUP($A14,'Return Data'!$A$7:$R$526,9,0)</f>
        <v>3.70654607194512</v>
      </c>
      <c r="K14" s="70">
        <f t="shared" si="3"/>
        <v>27</v>
      </c>
      <c r="L14" s="69">
        <f>VLOOKUP($A14,'Return Data'!$A$7:$R$526,10,0)</f>
        <v>4.3912797369937397</v>
      </c>
      <c r="M14" s="70">
        <f t="shared" si="4"/>
        <v>25</v>
      </c>
      <c r="N14" s="69">
        <f>VLOOKUP($A14,'Return Data'!$A$7:$R$526,11,0)</f>
        <v>5.65784970248618</v>
      </c>
      <c r="O14" s="70">
        <f t="shared" si="5"/>
        <v>11</v>
      </c>
      <c r="P14" s="69">
        <f>VLOOKUP($A14,'Return Data'!$A$7:$R$526,12,0)</f>
        <v>5.4333192384770399</v>
      </c>
      <c r="Q14" s="70">
        <f t="shared" si="6"/>
        <v>15</v>
      </c>
      <c r="R14" s="69">
        <f>VLOOKUP($A14,'Return Data'!$A$7:$R$526,13,0)</f>
        <v>5.48941204423042</v>
      </c>
      <c r="S14" s="70">
        <f t="shared" si="7"/>
        <v>18</v>
      </c>
      <c r="T14" s="69">
        <f>VLOOKUP($A14,'Return Data'!$A$7:$R$526,14,0)</f>
        <v>5.8126452832674804</v>
      </c>
      <c r="U14" s="70">
        <f t="shared" si="8"/>
        <v>18</v>
      </c>
      <c r="V14" s="69">
        <f>VLOOKUP($A14,'Return Data'!$A$7:$R$526,18,0)</f>
        <v>0</v>
      </c>
      <c r="W14" s="70">
        <f t="shared" si="9"/>
        <v>1</v>
      </c>
      <c r="X14" s="69">
        <f>VLOOKUP($A14,'Return Data'!$A$7:$R$526,15,0)</f>
        <v>7.2475570437866503</v>
      </c>
      <c r="Y14" s="70">
        <f t="shared" si="10"/>
        <v>16</v>
      </c>
      <c r="Z14" s="69">
        <f>VLOOKUP($A14,'Return Data'!$A$7:$R$526,17,0)</f>
        <v>9.9994600016678703</v>
      </c>
      <c r="AA14" s="71">
        <f t="shared" si="11"/>
        <v>20</v>
      </c>
    </row>
    <row r="15" spans="1:27" x14ac:dyDescent="0.25">
      <c r="A15" s="67" t="s">
        <v>125</v>
      </c>
      <c r="B15" s="68">
        <f>VLOOKUP($A15,'Return Data'!$A$7:$R$526,2,0)</f>
        <v>43983</v>
      </c>
      <c r="C15" s="69">
        <f>VLOOKUP($A15,'Return Data'!$A$7:$R$526,3,0)</f>
        <v>2581.4322000000002</v>
      </c>
      <c r="D15" s="69">
        <f>VLOOKUP($A15,'Return Data'!$A$7:$R$526,6,0)</f>
        <v>4.4572950393176898</v>
      </c>
      <c r="E15" s="70">
        <f t="shared" si="0"/>
        <v>3</v>
      </c>
      <c r="F15" s="69">
        <f>VLOOKUP($A15,'Return Data'!$A$7:$R$526,7,0)</f>
        <v>3.9872137593555501</v>
      </c>
      <c r="G15" s="70">
        <f t="shared" si="1"/>
        <v>3</v>
      </c>
      <c r="H15" s="69">
        <f>VLOOKUP($A15,'Return Data'!$A$7:$R$526,8,0)</f>
        <v>3.2393364423061</v>
      </c>
      <c r="I15" s="70">
        <f t="shared" si="2"/>
        <v>9</v>
      </c>
      <c r="J15" s="69">
        <f>VLOOKUP($A15,'Return Data'!$A$7:$R$526,9,0)</f>
        <v>4.3878712864965097</v>
      </c>
      <c r="K15" s="70">
        <f t="shared" si="3"/>
        <v>6</v>
      </c>
      <c r="L15" s="69">
        <f>VLOOKUP($A15,'Return Data'!$A$7:$R$526,10,0)</f>
        <v>5.2595890543969199</v>
      </c>
      <c r="M15" s="70">
        <f t="shared" si="4"/>
        <v>6</v>
      </c>
      <c r="N15" s="69">
        <f>VLOOKUP($A15,'Return Data'!$A$7:$R$526,11,0)</f>
        <v>6.0140595358181201</v>
      </c>
      <c r="O15" s="70">
        <f t="shared" si="5"/>
        <v>4</v>
      </c>
      <c r="P15" s="69">
        <f>VLOOKUP($A15,'Return Data'!$A$7:$R$526,12,0)</f>
        <v>5.6539161869125696</v>
      </c>
      <c r="Q15" s="70">
        <f t="shared" si="6"/>
        <v>6</v>
      </c>
      <c r="R15" s="69">
        <f>VLOOKUP($A15,'Return Data'!$A$7:$R$526,13,0)</f>
        <v>5.7627251466268499</v>
      </c>
      <c r="S15" s="70">
        <f t="shared" si="7"/>
        <v>4</v>
      </c>
      <c r="T15" s="69">
        <f>VLOOKUP($A15,'Return Data'!$A$7:$R$526,14,0)</f>
        <v>6.0762753323657499</v>
      </c>
      <c r="U15" s="70">
        <f t="shared" si="8"/>
        <v>3</v>
      </c>
      <c r="V15" s="69">
        <f>VLOOKUP($A15,'Return Data'!$A$7:$R$526,18,0)</f>
        <v>0</v>
      </c>
      <c r="W15" s="70">
        <f t="shared" si="9"/>
        <v>1</v>
      </c>
      <c r="X15" s="69">
        <f>VLOOKUP($A15,'Return Data'!$A$7:$R$526,15,0)</f>
        <v>7.37678298172965</v>
      </c>
      <c r="Y15" s="70">
        <f t="shared" si="10"/>
        <v>4</v>
      </c>
      <c r="Z15" s="69">
        <f>VLOOKUP($A15,'Return Data'!$A$7:$R$526,17,0)</f>
        <v>9.8846882729741399</v>
      </c>
      <c r="AA15" s="71">
        <f t="shared" si="11"/>
        <v>28</v>
      </c>
    </row>
    <row r="16" spans="1:27" x14ac:dyDescent="0.25">
      <c r="A16" s="67" t="s">
        <v>126</v>
      </c>
      <c r="B16" s="68">
        <f>VLOOKUP($A16,'Return Data'!$A$7:$R$526,2,0)</f>
        <v>43983</v>
      </c>
      <c r="C16" s="69">
        <f>VLOOKUP($A16,'Return Data'!$A$7:$R$526,3,0)</f>
        <v>2192.9283999999998</v>
      </c>
      <c r="D16" s="69">
        <f>VLOOKUP($A16,'Return Data'!$A$7:$R$526,6,0)</f>
        <v>1.78436800957094</v>
      </c>
      <c r="E16" s="70">
        <f t="shared" si="0"/>
        <v>42</v>
      </c>
      <c r="F16" s="69">
        <f>VLOOKUP($A16,'Return Data'!$A$7:$R$526,7,0)</f>
        <v>2.5526783723142499</v>
      </c>
      <c r="G16" s="70">
        <f t="shared" si="1"/>
        <v>43</v>
      </c>
      <c r="H16" s="69">
        <f>VLOOKUP($A16,'Return Data'!$A$7:$R$526,8,0)</f>
        <v>2.4333589459688998</v>
      </c>
      <c r="I16" s="70">
        <f t="shared" si="2"/>
        <v>39</v>
      </c>
      <c r="J16" s="69">
        <f>VLOOKUP($A16,'Return Data'!$A$7:$R$526,9,0)</f>
        <v>2.8651515842506998</v>
      </c>
      <c r="K16" s="70">
        <f t="shared" si="3"/>
        <v>41</v>
      </c>
      <c r="L16" s="69">
        <f>VLOOKUP($A16,'Return Data'!$A$7:$R$526,10,0)</f>
        <v>3.28442611742619</v>
      </c>
      <c r="M16" s="70">
        <f t="shared" si="4"/>
        <v>40</v>
      </c>
      <c r="N16" s="69">
        <f>VLOOKUP($A16,'Return Data'!$A$7:$R$526,11,0)</f>
        <v>4.3585357535775104</v>
      </c>
      <c r="O16" s="70">
        <f t="shared" si="5"/>
        <v>31</v>
      </c>
      <c r="P16" s="69">
        <f>VLOOKUP($A16,'Return Data'!$A$7:$R$526,12,0)</f>
        <v>4.6195164151344104</v>
      </c>
      <c r="Q16" s="70">
        <f t="shared" si="6"/>
        <v>32</v>
      </c>
      <c r="R16" s="69">
        <f>VLOOKUP($A16,'Return Data'!$A$7:$R$526,13,0)</f>
        <v>4.7783837384359096</v>
      </c>
      <c r="S16" s="70">
        <f t="shared" si="7"/>
        <v>34</v>
      </c>
      <c r="T16" s="69">
        <f>VLOOKUP($A16,'Return Data'!$A$7:$R$526,14,0)</f>
        <v>5.1388117723055098</v>
      </c>
      <c r="U16" s="70">
        <f t="shared" si="8"/>
        <v>34</v>
      </c>
      <c r="V16" s="69">
        <f>VLOOKUP($A16,'Return Data'!$A$7:$R$526,18,0)</f>
        <v>0</v>
      </c>
      <c r="W16" s="70">
        <f t="shared" si="9"/>
        <v>1</v>
      </c>
      <c r="X16" s="69">
        <f>VLOOKUP($A16,'Return Data'!$A$7:$R$526,15,0)</f>
        <v>7.02667013733471</v>
      </c>
      <c r="Y16" s="70">
        <f t="shared" si="10"/>
        <v>29</v>
      </c>
      <c r="Z16" s="69">
        <f>VLOOKUP($A16,'Return Data'!$A$7:$R$526,17,0)</f>
        <v>10.043274788290599</v>
      </c>
      <c r="AA16" s="71">
        <f t="shared" si="11"/>
        <v>12</v>
      </c>
    </row>
    <row r="17" spans="1:27" x14ac:dyDescent="0.25">
      <c r="A17" s="67" t="s">
        <v>127</v>
      </c>
      <c r="B17" s="68">
        <f>VLOOKUP($A17,'Return Data'!$A$7:$R$526,2,0)</f>
        <v>43983</v>
      </c>
      <c r="C17" s="69">
        <f>VLOOKUP($A17,'Return Data'!$A$7:$R$526,3,0)</f>
        <v>3009.9533000000001</v>
      </c>
      <c r="D17" s="69">
        <f>VLOOKUP($A17,'Return Data'!$A$7:$R$526,6,0)</f>
        <v>1.38610404078088</v>
      </c>
      <c r="E17" s="70">
        <f t="shared" si="0"/>
        <v>43</v>
      </c>
      <c r="F17" s="69">
        <f>VLOOKUP($A17,'Return Data'!$A$7:$R$526,7,0)</f>
        <v>3.3797673253512399</v>
      </c>
      <c r="G17" s="70">
        <f t="shared" si="1"/>
        <v>27</v>
      </c>
      <c r="H17" s="69">
        <f>VLOOKUP($A17,'Return Data'!$A$7:$R$526,8,0)</f>
        <v>3.7454256442513501</v>
      </c>
      <c r="I17" s="70">
        <f t="shared" si="2"/>
        <v>4</v>
      </c>
      <c r="J17" s="69">
        <f>VLOOKUP($A17,'Return Data'!$A$7:$R$526,9,0)</f>
        <v>4.2915816838943703</v>
      </c>
      <c r="K17" s="70">
        <f t="shared" si="3"/>
        <v>7</v>
      </c>
      <c r="L17" s="69">
        <f>VLOOKUP($A17,'Return Data'!$A$7:$R$526,10,0)</f>
        <v>5.1502688373418497</v>
      </c>
      <c r="M17" s="70">
        <f t="shared" si="4"/>
        <v>9</v>
      </c>
      <c r="N17" s="69">
        <f>VLOOKUP($A17,'Return Data'!$A$7:$R$526,11,0)</f>
        <v>6.05509478971417</v>
      </c>
      <c r="O17" s="70">
        <f t="shared" si="5"/>
        <v>3</v>
      </c>
      <c r="P17" s="69">
        <f>VLOOKUP($A17,'Return Data'!$A$7:$R$526,12,0)</f>
        <v>5.8030487303066796</v>
      </c>
      <c r="Q17" s="70">
        <f t="shared" si="6"/>
        <v>2</v>
      </c>
      <c r="R17" s="69">
        <f>VLOOKUP($A17,'Return Data'!$A$7:$R$526,13,0)</f>
        <v>5.9293584787245202</v>
      </c>
      <c r="S17" s="70">
        <f t="shared" si="7"/>
        <v>2</v>
      </c>
      <c r="T17" s="69">
        <f>VLOOKUP($A17,'Return Data'!$A$7:$R$526,14,0)</f>
        <v>6.2049503568073803</v>
      </c>
      <c r="U17" s="70">
        <f t="shared" si="8"/>
        <v>2</v>
      </c>
      <c r="V17" s="69">
        <f>VLOOKUP($A17,'Return Data'!$A$7:$R$526,18,0)</f>
        <v>0</v>
      </c>
      <c r="W17" s="70">
        <f t="shared" si="9"/>
        <v>1</v>
      </c>
      <c r="X17" s="69">
        <f>VLOOKUP($A17,'Return Data'!$A$7:$R$526,15,0)</f>
        <v>7.4441503429144902</v>
      </c>
      <c r="Y17" s="70">
        <f t="shared" si="10"/>
        <v>2</v>
      </c>
      <c r="Z17" s="69">
        <f>VLOOKUP($A17,'Return Data'!$A$7:$R$526,17,0)</f>
        <v>10.249407370922601</v>
      </c>
      <c r="AA17" s="71">
        <f t="shared" si="11"/>
        <v>3</v>
      </c>
    </row>
    <row r="18" spans="1:27" x14ac:dyDescent="0.25">
      <c r="A18" s="67" t="s">
        <v>128</v>
      </c>
      <c r="B18" s="68">
        <f>VLOOKUP($A18,'Return Data'!$A$7:$R$526,2,0)</f>
        <v>43983</v>
      </c>
      <c r="C18" s="69">
        <f>VLOOKUP($A18,'Return Data'!$A$7:$R$526,3,0)</f>
        <v>3939.8105</v>
      </c>
      <c r="D18" s="69">
        <f>VLOOKUP($A18,'Return Data'!$A$7:$R$526,6,0)</f>
        <v>3.6422010016024</v>
      </c>
      <c r="E18" s="70">
        <f t="shared" si="0"/>
        <v>10</v>
      </c>
      <c r="F18" s="69">
        <f>VLOOKUP($A18,'Return Data'!$A$7:$R$526,7,0)</f>
        <v>3.4896667263146002</v>
      </c>
      <c r="G18" s="70">
        <f t="shared" si="1"/>
        <v>19</v>
      </c>
      <c r="H18" s="69">
        <f>VLOOKUP($A18,'Return Data'!$A$7:$R$526,8,0)</f>
        <v>2.4953037280462098</v>
      </c>
      <c r="I18" s="70">
        <f t="shared" si="2"/>
        <v>34</v>
      </c>
      <c r="J18" s="69">
        <f>VLOOKUP($A18,'Return Data'!$A$7:$R$526,9,0)</f>
        <v>3.92049474573269</v>
      </c>
      <c r="K18" s="70">
        <f t="shared" si="3"/>
        <v>20</v>
      </c>
      <c r="L18" s="69">
        <f>VLOOKUP($A18,'Return Data'!$A$7:$R$526,10,0)</f>
        <v>4.8796788314567197</v>
      </c>
      <c r="M18" s="70">
        <f t="shared" si="4"/>
        <v>17</v>
      </c>
      <c r="N18" s="69">
        <f>VLOOKUP($A18,'Return Data'!$A$7:$R$526,11,0)</f>
        <v>5.5919251891928496</v>
      </c>
      <c r="O18" s="70">
        <f t="shared" si="5"/>
        <v>18</v>
      </c>
      <c r="P18" s="69">
        <f>VLOOKUP($A18,'Return Data'!$A$7:$R$526,12,0)</f>
        <v>5.3478985816603704</v>
      </c>
      <c r="Q18" s="70">
        <f t="shared" si="6"/>
        <v>22</v>
      </c>
      <c r="R18" s="69">
        <f>VLOOKUP($A18,'Return Data'!$A$7:$R$526,13,0)</f>
        <v>5.4597368059142504</v>
      </c>
      <c r="S18" s="70">
        <f t="shared" si="7"/>
        <v>22</v>
      </c>
      <c r="T18" s="69">
        <f>VLOOKUP($A18,'Return Data'!$A$7:$R$526,14,0)</f>
        <v>5.7901842769382199</v>
      </c>
      <c r="U18" s="70">
        <f t="shared" si="8"/>
        <v>21</v>
      </c>
      <c r="V18" s="69">
        <f>VLOOKUP($A18,'Return Data'!$A$7:$R$526,18,0)</f>
        <v>0</v>
      </c>
      <c r="W18" s="70">
        <f t="shared" si="9"/>
        <v>1</v>
      </c>
      <c r="X18" s="69">
        <f>VLOOKUP($A18,'Return Data'!$A$7:$R$526,15,0)</f>
        <v>7.1392183155634799</v>
      </c>
      <c r="Y18" s="70">
        <f t="shared" si="10"/>
        <v>26</v>
      </c>
      <c r="Z18" s="69">
        <f>VLOOKUP($A18,'Return Data'!$A$7:$R$526,17,0)</f>
        <v>9.9598543156062096</v>
      </c>
      <c r="AA18" s="71">
        <f t="shared" si="11"/>
        <v>24</v>
      </c>
    </row>
    <row r="19" spans="1:27" x14ac:dyDescent="0.25">
      <c r="A19" s="67" t="s">
        <v>129</v>
      </c>
      <c r="B19" s="68">
        <f>VLOOKUP($A19,'Return Data'!$A$7:$R$526,2,0)</f>
        <v>43983</v>
      </c>
      <c r="C19" s="69">
        <f>VLOOKUP($A19,'Return Data'!$A$7:$R$526,3,0)</f>
        <v>1994.4184</v>
      </c>
      <c r="D19" s="69">
        <f>VLOOKUP($A19,'Return Data'!$A$7:$R$526,6,0)</f>
        <v>4.1420031701075999</v>
      </c>
      <c r="E19" s="70">
        <f t="shared" si="0"/>
        <v>4</v>
      </c>
      <c r="F19" s="69">
        <f>VLOOKUP($A19,'Return Data'!$A$7:$R$526,7,0)</f>
        <v>3.8133086500672699</v>
      </c>
      <c r="G19" s="70">
        <f t="shared" si="1"/>
        <v>5</v>
      </c>
      <c r="H19" s="69">
        <f>VLOOKUP($A19,'Return Data'!$A$7:$R$526,8,0)</f>
        <v>3.1742917992453799</v>
      </c>
      <c r="I19" s="70">
        <f t="shared" si="2"/>
        <v>13</v>
      </c>
      <c r="J19" s="69">
        <f>VLOOKUP($A19,'Return Data'!$A$7:$R$526,9,0)</f>
        <v>4.2178900430244202</v>
      </c>
      <c r="K19" s="70">
        <f t="shared" si="3"/>
        <v>10</v>
      </c>
      <c r="L19" s="69">
        <f>VLOOKUP($A19,'Return Data'!$A$7:$R$526,10,0)</f>
        <v>4.6225218091467104</v>
      </c>
      <c r="M19" s="70">
        <f t="shared" si="4"/>
        <v>23</v>
      </c>
      <c r="N19" s="69">
        <f>VLOOKUP($A19,'Return Data'!$A$7:$R$526,11,0)</f>
        <v>5.0466316127430497</v>
      </c>
      <c r="O19" s="70">
        <f t="shared" si="5"/>
        <v>27</v>
      </c>
      <c r="P19" s="69">
        <f>VLOOKUP($A19,'Return Data'!$A$7:$R$526,12,0)</f>
        <v>5.1606332035823401</v>
      </c>
      <c r="Q19" s="70">
        <f t="shared" si="6"/>
        <v>26</v>
      </c>
      <c r="R19" s="69">
        <f>VLOOKUP($A19,'Return Data'!$A$7:$R$526,13,0)</f>
        <v>5.3997804991035201</v>
      </c>
      <c r="S19" s="70">
        <f t="shared" si="7"/>
        <v>23</v>
      </c>
      <c r="T19" s="69">
        <f>VLOOKUP($A19,'Return Data'!$A$7:$R$526,14,0)</f>
        <v>5.77260429719672</v>
      </c>
      <c r="U19" s="70">
        <f t="shared" si="8"/>
        <v>23</v>
      </c>
      <c r="V19" s="69">
        <f>VLOOKUP($A19,'Return Data'!$A$7:$R$526,18,0)</f>
        <v>0</v>
      </c>
      <c r="W19" s="70">
        <f t="shared" si="9"/>
        <v>1</v>
      </c>
      <c r="X19" s="69">
        <f>VLOOKUP($A19,'Return Data'!$A$7:$R$526,15,0)</f>
        <v>7.2411871083761099</v>
      </c>
      <c r="Y19" s="70">
        <f t="shared" si="10"/>
        <v>18</v>
      </c>
      <c r="Z19" s="69">
        <f>VLOOKUP($A19,'Return Data'!$A$7:$R$526,17,0)</f>
        <v>9.9855623334112291</v>
      </c>
      <c r="AA19" s="71">
        <f t="shared" si="11"/>
        <v>22</v>
      </c>
    </row>
    <row r="20" spans="1:27" x14ac:dyDescent="0.25">
      <c r="A20" s="67" t="s">
        <v>130</v>
      </c>
      <c r="B20" s="68">
        <f>VLOOKUP($A20,'Return Data'!$A$7:$R$526,2,0)</f>
        <v>43983</v>
      </c>
      <c r="C20" s="69">
        <f>VLOOKUP($A20,'Return Data'!$A$7:$R$526,3,0)</f>
        <v>296.4205</v>
      </c>
      <c r="D20" s="69">
        <f>VLOOKUP($A20,'Return Data'!$A$7:$R$526,6,0)</f>
        <v>3.5959220125568701</v>
      </c>
      <c r="E20" s="70">
        <f t="shared" si="0"/>
        <v>12</v>
      </c>
      <c r="F20" s="69">
        <f>VLOOKUP($A20,'Return Data'!$A$7:$R$526,7,0)</f>
        <v>3.81019616683498</v>
      </c>
      <c r="G20" s="70">
        <f t="shared" si="1"/>
        <v>6</v>
      </c>
      <c r="H20" s="69">
        <f>VLOOKUP($A20,'Return Data'!$A$7:$R$526,8,0)</f>
        <v>3.20702237739961</v>
      </c>
      <c r="I20" s="70">
        <f t="shared" si="2"/>
        <v>10</v>
      </c>
      <c r="J20" s="69">
        <f>VLOOKUP($A20,'Return Data'!$A$7:$R$526,9,0)</f>
        <v>4.4536799901513398</v>
      </c>
      <c r="K20" s="70">
        <f t="shared" si="3"/>
        <v>4</v>
      </c>
      <c r="L20" s="69">
        <f>VLOOKUP($A20,'Return Data'!$A$7:$R$526,10,0)</f>
        <v>5.3319882388516202</v>
      </c>
      <c r="M20" s="70">
        <f t="shared" si="4"/>
        <v>4</v>
      </c>
      <c r="N20" s="69">
        <f>VLOOKUP($A20,'Return Data'!$A$7:$R$526,11,0)</f>
        <v>5.8962167428661303</v>
      </c>
      <c r="O20" s="70">
        <f t="shared" si="5"/>
        <v>7</v>
      </c>
      <c r="P20" s="69">
        <f>VLOOKUP($A20,'Return Data'!$A$7:$R$526,12,0)</f>
        <v>5.54274699924086</v>
      </c>
      <c r="Q20" s="70">
        <f t="shared" si="6"/>
        <v>9</v>
      </c>
      <c r="R20" s="69">
        <f>VLOOKUP($A20,'Return Data'!$A$7:$R$526,13,0)</f>
        <v>5.6046250569145899</v>
      </c>
      <c r="S20" s="70">
        <f t="shared" si="7"/>
        <v>13</v>
      </c>
      <c r="T20" s="69">
        <f>VLOOKUP($A20,'Return Data'!$A$7:$R$526,14,0)</f>
        <v>5.9104275611717298</v>
      </c>
      <c r="U20" s="70">
        <f t="shared" si="8"/>
        <v>13</v>
      </c>
      <c r="V20" s="69">
        <f>VLOOKUP($A20,'Return Data'!$A$7:$R$526,18,0)</f>
        <v>0</v>
      </c>
      <c r="W20" s="70">
        <f t="shared" si="9"/>
        <v>1</v>
      </c>
      <c r="X20" s="69">
        <f>VLOOKUP($A20,'Return Data'!$A$7:$R$526,15,0)</f>
        <v>7.2567007119687403</v>
      </c>
      <c r="Y20" s="70">
        <f t="shared" si="10"/>
        <v>15</v>
      </c>
      <c r="Z20" s="69">
        <f>VLOOKUP($A20,'Return Data'!$A$7:$R$526,17,0)</f>
        <v>10.038263340097901</v>
      </c>
      <c r="AA20" s="71">
        <f t="shared" si="11"/>
        <v>13</v>
      </c>
    </row>
    <row r="21" spans="1:27" x14ac:dyDescent="0.25">
      <c r="A21" s="67" t="s">
        <v>131</v>
      </c>
      <c r="B21" s="68">
        <f>VLOOKUP($A21,'Return Data'!$A$7:$R$526,2,0)</f>
        <v>43983</v>
      </c>
      <c r="C21" s="69">
        <f>VLOOKUP($A21,'Return Data'!$A$7:$R$526,3,0)</f>
        <v>2150.1287000000002</v>
      </c>
      <c r="D21" s="69">
        <f>VLOOKUP($A21,'Return Data'!$A$7:$R$526,6,0)</f>
        <v>3.8708764549007002</v>
      </c>
      <c r="E21" s="70">
        <f t="shared" si="0"/>
        <v>5</v>
      </c>
      <c r="F21" s="69">
        <f>VLOOKUP($A21,'Return Data'!$A$7:$R$526,7,0)</f>
        <v>4.0851655053393303</v>
      </c>
      <c r="G21" s="70">
        <f t="shared" si="1"/>
        <v>2</v>
      </c>
      <c r="H21" s="69">
        <f>VLOOKUP($A21,'Return Data'!$A$7:$R$526,8,0)</f>
        <v>3.5085746183005</v>
      </c>
      <c r="I21" s="70">
        <f t="shared" si="2"/>
        <v>7</v>
      </c>
      <c r="J21" s="69">
        <f>VLOOKUP($A21,'Return Data'!$A$7:$R$526,9,0)</f>
        <v>4.2839410508722997</v>
      </c>
      <c r="K21" s="70">
        <f t="shared" si="3"/>
        <v>8</v>
      </c>
      <c r="L21" s="69">
        <f>VLOOKUP($A21,'Return Data'!$A$7:$R$526,10,0)</f>
        <v>5.21212248469815</v>
      </c>
      <c r="M21" s="70">
        <f t="shared" si="4"/>
        <v>7</v>
      </c>
      <c r="N21" s="69">
        <f>VLOOKUP($A21,'Return Data'!$A$7:$R$526,11,0)</f>
        <v>6.0040924719411501</v>
      </c>
      <c r="O21" s="70">
        <f t="shared" si="5"/>
        <v>5</v>
      </c>
      <c r="P21" s="69">
        <f>VLOOKUP($A21,'Return Data'!$A$7:$R$526,12,0)</f>
        <v>5.67489660856433</v>
      </c>
      <c r="Q21" s="70">
        <f t="shared" si="6"/>
        <v>5</v>
      </c>
      <c r="R21" s="69">
        <f>VLOOKUP($A21,'Return Data'!$A$7:$R$526,13,0)</f>
        <v>5.7681313248181603</v>
      </c>
      <c r="S21" s="70">
        <f t="shared" si="7"/>
        <v>3</v>
      </c>
      <c r="T21" s="69">
        <f>VLOOKUP($A21,'Return Data'!$A$7:$R$526,14,0)</f>
        <v>6.0460663555733802</v>
      </c>
      <c r="U21" s="70">
        <f t="shared" si="8"/>
        <v>4</v>
      </c>
      <c r="V21" s="69">
        <f>VLOOKUP($A21,'Return Data'!$A$7:$R$526,18,0)</f>
        <v>0</v>
      </c>
      <c r="W21" s="70">
        <f t="shared" si="9"/>
        <v>1</v>
      </c>
      <c r="X21" s="69">
        <f>VLOOKUP($A21,'Return Data'!$A$7:$R$526,15,0)</f>
        <v>7.3778643236341299</v>
      </c>
      <c r="Y21" s="70">
        <f t="shared" si="10"/>
        <v>3</v>
      </c>
      <c r="Z21" s="69">
        <f>VLOOKUP($A21,'Return Data'!$A$7:$R$526,17,0)</f>
        <v>10.027784175515499</v>
      </c>
      <c r="AA21" s="71">
        <f t="shared" si="11"/>
        <v>14</v>
      </c>
    </row>
    <row r="22" spans="1:27" x14ac:dyDescent="0.25">
      <c r="A22" s="67" t="s">
        <v>132</v>
      </c>
      <c r="B22" s="68">
        <f>VLOOKUP($A22,'Return Data'!$A$7:$R$526,2,0)</f>
        <v>43983</v>
      </c>
      <c r="C22" s="69">
        <f>VLOOKUP($A22,'Return Data'!$A$7:$R$526,3,0)</f>
        <v>2421.5</v>
      </c>
      <c r="D22" s="69">
        <f>VLOOKUP($A22,'Return Data'!$A$7:$R$526,6,0)</f>
        <v>3.3480873880673601</v>
      </c>
      <c r="E22" s="70">
        <f t="shared" si="0"/>
        <v>19</v>
      </c>
      <c r="F22" s="69">
        <f>VLOOKUP($A22,'Return Data'!$A$7:$R$526,7,0)</f>
        <v>3.3823840640663998</v>
      </c>
      <c r="G22" s="70">
        <f t="shared" si="1"/>
        <v>26</v>
      </c>
      <c r="H22" s="69">
        <f>VLOOKUP($A22,'Return Data'!$A$7:$R$526,8,0)</f>
        <v>2.8683035903359202</v>
      </c>
      <c r="I22" s="70">
        <f t="shared" si="2"/>
        <v>22</v>
      </c>
      <c r="J22" s="69">
        <f>VLOOKUP($A22,'Return Data'!$A$7:$R$526,9,0)</f>
        <v>3.8920216373970402</v>
      </c>
      <c r="K22" s="70">
        <f t="shared" si="3"/>
        <v>22</v>
      </c>
      <c r="L22" s="69">
        <f>VLOOKUP($A22,'Return Data'!$A$7:$R$526,10,0)</f>
        <v>4.5497635139694497</v>
      </c>
      <c r="M22" s="70">
        <f t="shared" si="4"/>
        <v>24</v>
      </c>
      <c r="N22" s="69">
        <f>VLOOKUP($A22,'Return Data'!$A$7:$R$526,11,0)</f>
        <v>5.2671034398710104</v>
      </c>
      <c r="O22" s="70">
        <f t="shared" si="5"/>
        <v>26</v>
      </c>
      <c r="P22" s="69">
        <f>VLOOKUP($A22,'Return Data'!$A$7:$R$526,12,0)</f>
        <v>5.1567022892540697</v>
      </c>
      <c r="Q22" s="70">
        <f t="shared" si="6"/>
        <v>27</v>
      </c>
      <c r="R22" s="69">
        <f>VLOOKUP($A22,'Return Data'!$A$7:$R$526,13,0)</f>
        <v>5.2537197399911602</v>
      </c>
      <c r="S22" s="70">
        <f t="shared" si="7"/>
        <v>28</v>
      </c>
      <c r="T22" s="69">
        <f>VLOOKUP($A22,'Return Data'!$A$7:$R$526,14,0)</f>
        <v>5.5632345706691</v>
      </c>
      <c r="U22" s="70">
        <f t="shared" si="8"/>
        <v>29</v>
      </c>
      <c r="V22" s="69">
        <f>VLOOKUP($A22,'Return Data'!$A$7:$R$526,18,0)</f>
        <v>0</v>
      </c>
      <c r="W22" s="70">
        <f t="shared" si="9"/>
        <v>1</v>
      </c>
      <c r="X22" s="69">
        <f>VLOOKUP($A22,'Return Data'!$A$7:$R$526,15,0)</f>
        <v>7.0678669106138701</v>
      </c>
      <c r="Y22" s="70">
        <f t="shared" si="10"/>
        <v>28</v>
      </c>
      <c r="Z22" s="69">
        <f>VLOOKUP($A22,'Return Data'!$A$7:$R$526,17,0)</f>
        <v>9.8891791840252807</v>
      </c>
      <c r="AA22" s="71">
        <f t="shared" si="11"/>
        <v>27</v>
      </c>
    </row>
    <row r="23" spans="1:27" x14ac:dyDescent="0.25">
      <c r="A23" s="67" t="s">
        <v>133</v>
      </c>
      <c r="B23" s="68">
        <f>VLOOKUP($A23,'Return Data'!$A$7:$R$526,2,0)</f>
        <v>43983</v>
      </c>
      <c r="C23" s="69">
        <f>VLOOKUP($A23,'Return Data'!$A$7:$R$526,3,0)</f>
        <v>1552.7932000000001</v>
      </c>
      <c r="D23" s="69">
        <f>VLOOKUP($A23,'Return Data'!$A$7:$R$526,6,0)</f>
        <v>2.5976009135667599</v>
      </c>
      <c r="E23" s="70">
        <f t="shared" si="0"/>
        <v>35</v>
      </c>
      <c r="F23" s="69">
        <f>VLOOKUP($A23,'Return Data'!$A$7:$R$526,7,0)</f>
        <v>3.0275460211707199</v>
      </c>
      <c r="G23" s="70">
        <f t="shared" si="1"/>
        <v>31</v>
      </c>
      <c r="H23" s="69">
        <f>VLOOKUP($A23,'Return Data'!$A$7:$R$526,8,0)</f>
        <v>2.72106665065234</v>
      </c>
      <c r="I23" s="70">
        <f t="shared" si="2"/>
        <v>31</v>
      </c>
      <c r="J23" s="69">
        <f>VLOOKUP($A23,'Return Data'!$A$7:$R$526,9,0)</f>
        <v>3.0622304425692901</v>
      </c>
      <c r="K23" s="70">
        <f t="shared" si="3"/>
        <v>39</v>
      </c>
      <c r="L23" s="69">
        <f>VLOOKUP($A23,'Return Data'!$A$7:$R$526,10,0)</f>
        <v>3.5486633782460602</v>
      </c>
      <c r="M23" s="70">
        <f t="shared" si="4"/>
        <v>36</v>
      </c>
      <c r="N23" s="69">
        <f>VLOOKUP($A23,'Return Data'!$A$7:$R$526,11,0)</f>
        <v>3.8099274748977598</v>
      </c>
      <c r="O23" s="70">
        <f t="shared" si="5"/>
        <v>37</v>
      </c>
      <c r="P23" s="69">
        <f>VLOOKUP($A23,'Return Data'!$A$7:$R$526,12,0)</f>
        <v>4.2826915715109202</v>
      </c>
      <c r="Q23" s="70">
        <f t="shared" si="6"/>
        <v>36</v>
      </c>
      <c r="R23" s="69">
        <f>VLOOKUP($A23,'Return Data'!$A$7:$R$526,13,0)</f>
        <v>4.5709961070631397</v>
      </c>
      <c r="S23" s="70">
        <f t="shared" si="7"/>
        <v>36</v>
      </c>
      <c r="T23" s="69">
        <f>VLOOKUP($A23,'Return Data'!$A$7:$R$526,14,0)</f>
        <v>4.9615161864852402</v>
      </c>
      <c r="U23" s="70">
        <f t="shared" si="8"/>
        <v>36</v>
      </c>
      <c r="V23" s="69">
        <f>VLOOKUP($A23,'Return Data'!$A$7:$R$526,18,0)</f>
        <v>0</v>
      </c>
      <c r="W23" s="70">
        <f t="shared" si="9"/>
        <v>1</v>
      </c>
      <c r="X23" s="69">
        <f>VLOOKUP($A23,'Return Data'!$A$7:$R$526,15,0)</f>
        <v>6.4649073458757602</v>
      </c>
      <c r="Y23" s="70">
        <f t="shared" si="10"/>
        <v>31</v>
      </c>
      <c r="Z23" s="69">
        <f>VLOOKUP($A23,'Return Data'!$A$7:$R$526,17,0)</f>
        <v>8.4296752244143001</v>
      </c>
      <c r="AA23" s="71">
        <f t="shared" si="11"/>
        <v>32</v>
      </c>
    </row>
    <row r="24" spans="1:27" x14ac:dyDescent="0.25">
      <c r="A24" s="67" t="s">
        <v>134</v>
      </c>
      <c r="B24" s="68">
        <f>VLOOKUP($A24,'Return Data'!$A$7:$R$526,2,0)</f>
        <v>43983</v>
      </c>
      <c r="C24" s="69">
        <f>VLOOKUP($A24,'Return Data'!$A$7:$R$526,3,0)</f>
        <v>1953.1703</v>
      </c>
      <c r="D24" s="69">
        <f>VLOOKUP($A24,'Return Data'!$A$7:$R$526,6,0)</f>
        <v>2.40151030049807</v>
      </c>
      <c r="E24" s="70">
        <f t="shared" si="0"/>
        <v>38</v>
      </c>
      <c r="F24" s="69">
        <f>VLOOKUP($A24,'Return Data'!$A$7:$R$526,7,0)</f>
        <v>2.8044041674096398</v>
      </c>
      <c r="G24" s="70">
        <f t="shared" si="1"/>
        <v>41</v>
      </c>
      <c r="H24" s="69">
        <f>VLOOKUP($A24,'Return Data'!$A$7:$R$526,8,0)</f>
        <v>2.4358603425731</v>
      </c>
      <c r="I24" s="70">
        <f t="shared" si="2"/>
        <v>38</v>
      </c>
      <c r="J24" s="69">
        <f>VLOOKUP($A24,'Return Data'!$A$7:$R$526,9,0)</f>
        <v>3.12991592926373</v>
      </c>
      <c r="K24" s="70">
        <f t="shared" si="3"/>
        <v>36</v>
      </c>
      <c r="L24" s="69">
        <f>VLOOKUP($A24,'Return Data'!$A$7:$R$526,10,0)</f>
        <v>3.5989801451638899</v>
      </c>
      <c r="M24" s="70">
        <f t="shared" si="4"/>
        <v>33</v>
      </c>
      <c r="N24" s="69">
        <f>VLOOKUP($A24,'Return Data'!$A$7:$R$526,11,0)</f>
        <v>4.9013759640768297</v>
      </c>
      <c r="O24" s="70">
        <f t="shared" si="5"/>
        <v>29</v>
      </c>
      <c r="P24" s="69">
        <f>VLOOKUP($A24,'Return Data'!$A$7:$R$526,12,0)</f>
        <v>5.1212345745427603</v>
      </c>
      <c r="Q24" s="70">
        <f t="shared" si="6"/>
        <v>28</v>
      </c>
      <c r="R24" s="69">
        <f>VLOOKUP($A24,'Return Data'!$A$7:$R$526,13,0)</f>
        <v>5.3229469624153296</v>
      </c>
      <c r="S24" s="70">
        <f t="shared" si="7"/>
        <v>27</v>
      </c>
      <c r="T24" s="69">
        <f>VLOOKUP($A24,'Return Data'!$A$7:$R$526,14,0)</f>
        <v>5.67110410615064</v>
      </c>
      <c r="U24" s="70">
        <f t="shared" si="8"/>
        <v>26</v>
      </c>
      <c r="V24" s="69">
        <f>VLOOKUP($A24,'Return Data'!$A$7:$R$526,18,0)</f>
        <v>0</v>
      </c>
      <c r="W24" s="70">
        <f t="shared" si="9"/>
        <v>1</v>
      </c>
      <c r="X24" s="69">
        <f>VLOOKUP($A24,'Return Data'!$A$7:$R$526,15,0)</f>
        <v>7.1794068782826397</v>
      </c>
      <c r="Y24" s="70">
        <f t="shared" si="10"/>
        <v>23</v>
      </c>
      <c r="Z24" s="69">
        <f>VLOOKUP($A24,'Return Data'!$A$7:$R$526,17,0)</f>
        <v>10.083543350798699</v>
      </c>
      <c r="AA24" s="71">
        <f t="shared" si="11"/>
        <v>9</v>
      </c>
    </row>
    <row r="25" spans="1:27" x14ac:dyDescent="0.25">
      <c r="A25" s="67" t="s">
        <v>135</v>
      </c>
      <c r="B25" s="68">
        <f>VLOOKUP($A25,'Return Data'!$A$7:$R$526,2,0)</f>
        <v>43983</v>
      </c>
      <c r="C25" s="69">
        <f>VLOOKUP($A25,'Return Data'!$A$7:$R$526,3,0)</f>
        <v>1952.0300999999999</v>
      </c>
      <c r="D25" s="69">
        <f>VLOOKUP($A25,'Return Data'!$A$7:$R$526,6,0)</f>
        <v>2.8124684118566701</v>
      </c>
      <c r="E25" s="70">
        <f t="shared" si="0"/>
        <v>29</v>
      </c>
      <c r="F25" s="69">
        <f>VLOOKUP($A25,'Return Data'!$A$7:$R$526,7,0)</f>
        <v>2.8129019021455601</v>
      </c>
      <c r="G25" s="70">
        <f t="shared" si="1"/>
        <v>40</v>
      </c>
      <c r="H25" s="69">
        <f>VLOOKUP($A25,'Return Data'!$A$7:$R$526,8,0)</f>
        <v>2.81350187420326</v>
      </c>
      <c r="I25" s="70">
        <f t="shared" si="2"/>
        <v>25</v>
      </c>
      <c r="J25" s="69">
        <f>VLOOKUP($A25,'Return Data'!$A$7:$R$526,9,0)</f>
        <v>3.5195251985971101</v>
      </c>
      <c r="K25" s="70">
        <f t="shared" si="3"/>
        <v>30</v>
      </c>
      <c r="L25" s="69">
        <f>VLOOKUP($A25,'Return Data'!$A$7:$R$526,10,0)</f>
        <v>3.63938364364612</v>
      </c>
      <c r="M25" s="70">
        <f t="shared" si="4"/>
        <v>32</v>
      </c>
      <c r="N25" s="69"/>
      <c r="O25" s="70"/>
      <c r="P25" s="69"/>
      <c r="Q25" s="70"/>
      <c r="R25" s="69"/>
      <c r="S25" s="70"/>
      <c r="T25" s="69"/>
      <c r="U25" s="70"/>
      <c r="V25" s="69"/>
      <c r="W25" s="70"/>
      <c r="X25" s="69"/>
      <c r="Y25" s="70"/>
      <c r="Z25" s="69">
        <f>VLOOKUP($A25,'Return Data'!$A$7:$R$526,17,0)</f>
        <v>4.8702723627238598</v>
      </c>
      <c r="AA25" s="71">
        <f t="shared" si="11"/>
        <v>43</v>
      </c>
    </row>
    <row r="26" spans="1:27" x14ac:dyDescent="0.25">
      <c r="A26" s="67" t="s">
        <v>136</v>
      </c>
      <c r="B26" s="68">
        <f>VLOOKUP($A26,'Return Data'!$A$7:$R$526,2,0)</f>
        <v>43983</v>
      </c>
      <c r="C26" s="69">
        <f>VLOOKUP($A26,'Return Data'!$A$7:$R$526,3,0)</f>
        <v>1953.8358000000001</v>
      </c>
      <c r="D26" s="69">
        <f>VLOOKUP($A26,'Return Data'!$A$7:$R$526,6,0)</f>
        <v>2.5146629382234398</v>
      </c>
      <c r="E26" s="70">
        <f t="shared" si="0"/>
        <v>36</v>
      </c>
      <c r="F26" s="69">
        <f>VLOOKUP($A26,'Return Data'!$A$7:$R$526,7,0)</f>
        <v>2.8501734414070699</v>
      </c>
      <c r="G26" s="70">
        <f t="shared" si="1"/>
        <v>37</v>
      </c>
      <c r="H26" s="69">
        <f>VLOOKUP($A26,'Return Data'!$A$7:$R$526,8,0)</f>
        <v>2.4614756441641501</v>
      </c>
      <c r="I26" s="70">
        <f t="shared" si="2"/>
        <v>37</v>
      </c>
      <c r="J26" s="69">
        <f>VLOOKUP($A26,'Return Data'!$A$7:$R$526,9,0)</f>
        <v>3.1466384477983702</v>
      </c>
      <c r="K26" s="70">
        <f t="shared" si="3"/>
        <v>35</v>
      </c>
      <c r="L26" s="69">
        <f>VLOOKUP($A26,'Return Data'!$A$7:$R$526,10,0)</f>
        <v>3.6529877657032599</v>
      </c>
      <c r="M26" s="70">
        <f t="shared" si="4"/>
        <v>30</v>
      </c>
      <c r="N26" s="69"/>
      <c r="O26" s="70"/>
      <c r="P26" s="69"/>
      <c r="Q26" s="70"/>
      <c r="R26" s="69"/>
      <c r="S26" s="70"/>
      <c r="T26" s="69"/>
      <c r="U26" s="70"/>
      <c r="V26" s="69"/>
      <c r="W26" s="70"/>
      <c r="X26" s="69"/>
      <c r="Y26" s="70"/>
      <c r="Z26" s="69">
        <f>VLOOKUP($A26,'Return Data'!$A$7:$R$526,17,0)</f>
        <v>5.0826179480580898</v>
      </c>
      <c r="AA26" s="71">
        <f t="shared" si="11"/>
        <v>39</v>
      </c>
    </row>
    <row r="27" spans="1:27" x14ac:dyDescent="0.25">
      <c r="A27" s="67" t="s">
        <v>137</v>
      </c>
      <c r="B27" s="68">
        <f>VLOOKUP($A27,'Return Data'!$A$7:$R$526,2,0)</f>
        <v>43983</v>
      </c>
      <c r="C27" s="69">
        <f>VLOOKUP($A27,'Return Data'!$A$7:$R$526,3,0)</f>
        <v>1953.5259000000001</v>
      </c>
      <c r="D27" s="69">
        <f>VLOOKUP($A27,'Return Data'!$A$7:$R$526,6,0)</f>
        <v>2.3244581311155899</v>
      </c>
      <c r="E27" s="70">
        <f t="shared" si="0"/>
        <v>41</v>
      </c>
      <c r="F27" s="69">
        <f>VLOOKUP($A27,'Return Data'!$A$7:$R$526,7,0)</f>
        <v>2.7764775523976999</v>
      </c>
      <c r="G27" s="70">
        <f t="shared" si="1"/>
        <v>42</v>
      </c>
      <c r="H27" s="69">
        <f>VLOOKUP($A27,'Return Data'!$A$7:$R$526,8,0)</f>
        <v>2.4231271275694199</v>
      </c>
      <c r="I27" s="70">
        <f t="shared" si="2"/>
        <v>40</v>
      </c>
      <c r="J27" s="69">
        <f>VLOOKUP($A27,'Return Data'!$A$7:$R$526,9,0)</f>
        <v>3.1270712681413499</v>
      </c>
      <c r="K27" s="70">
        <f t="shared" si="3"/>
        <v>38</v>
      </c>
      <c r="L27" s="69">
        <f>VLOOKUP($A27,'Return Data'!$A$7:$R$526,10,0)</f>
        <v>3.5955335669231401</v>
      </c>
      <c r="M27" s="70">
        <f t="shared" si="4"/>
        <v>35</v>
      </c>
      <c r="N27" s="69"/>
      <c r="O27" s="70"/>
      <c r="P27" s="69"/>
      <c r="Q27" s="70"/>
      <c r="R27" s="69"/>
      <c r="S27" s="70"/>
      <c r="T27" s="69"/>
      <c r="U27" s="70"/>
      <c r="V27" s="69"/>
      <c r="W27" s="70"/>
      <c r="X27" s="69"/>
      <c r="Y27" s="70"/>
      <c r="Z27" s="69">
        <f>VLOOKUP($A27,'Return Data'!$A$7:$R$526,17,0)</f>
        <v>5.04341149417347</v>
      </c>
      <c r="AA27" s="71">
        <f t="shared" si="11"/>
        <v>41</v>
      </c>
    </row>
    <row r="28" spans="1:27" x14ac:dyDescent="0.25">
      <c r="A28" s="67" t="s">
        <v>138</v>
      </c>
      <c r="B28" s="68">
        <f>VLOOKUP($A28,'Return Data'!$A$7:$R$526,2,0)</f>
        <v>43983</v>
      </c>
      <c r="C28" s="69">
        <f>VLOOKUP($A28,'Return Data'!$A$7:$R$526,3,0)</f>
        <v>1953.6772000000001</v>
      </c>
      <c r="D28" s="69">
        <f>VLOOKUP($A28,'Return Data'!$A$7:$R$526,6,0)</f>
        <v>2.4868391760396502</v>
      </c>
      <c r="E28" s="70">
        <f t="shared" si="0"/>
        <v>37</v>
      </c>
      <c r="F28" s="69">
        <f>VLOOKUP($A28,'Return Data'!$A$7:$R$526,7,0)</f>
        <v>2.9021181681675099</v>
      </c>
      <c r="G28" s="70">
        <f t="shared" si="1"/>
        <v>36</v>
      </c>
      <c r="H28" s="69">
        <f>VLOOKUP($A28,'Return Data'!$A$7:$R$526,8,0)</f>
        <v>2.4881233511401901</v>
      </c>
      <c r="I28" s="70">
        <f t="shared" si="2"/>
        <v>35</v>
      </c>
      <c r="J28" s="69">
        <f>VLOOKUP($A28,'Return Data'!$A$7:$R$526,9,0)</f>
        <v>3.1678963118582999</v>
      </c>
      <c r="K28" s="70">
        <f t="shared" si="3"/>
        <v>34</v>
      </c>
      <c r="L28" s="69">
        <f>VLOOKUP($A28,'Return Data'!$A$7:$R$526,10,0)</f>
        <v>3.5958606199808698</v>
      </c>
      <c r="M28" s="70">
        <f t="shared" si="4"/>
        <v>34</v>
      </c>
      <c r="N28" s="69"/>
      <c r="O28" s="70"/>
      <c r="P28" s="69"/>
      <c r="Q28" s="70"/>
      <c r="R28" s="69"/>
      <c r="S28" s="70"/>
      <c r="T28" s="69"/>
      <c r="U28" s="70"/>
      <c r="V28" s="69"/>
      <c r="W28" s="70"/>
      <c r="X28" s="69"/>
      <c r="Y28" s="70"/>
      <c r="Z28" s="69">
        <f>VLOOKUP($A28,'Return Data'!$A$7:$R$526,17,0)</f>
        <v>5.05587801234139</v>
      </c>
      <c r="AA28" s="71">
        <f t="shared" si="11"/>
        <v>40</v>
      </c>
    </row>
    <row r="29" spans="1:27" x14ac:dyDescent="0.25">
      <c r="A29" s="67" t="s">
        <v>139</v>
      </c>
      <c r="B29" s="68">
        <f>VLOOKUP($A29,'Return Data'!$A$7:$R$526,2,0)</f>
        <v>43983</v>
      </c>
      <c r="C29" s="69">
        <f>VLOOKUP($A29,'Return Data'!$A$7:$R$526,3,0)</f>
        <v>2751.4439000000002</v>
      </c>
      <c r="D29" s="69">
        <f>VLOOKUP($A29,'Return Data'!$A$7:$R$526,6,0)</f>
        <v>3.3512391522896299</v>
      </c>
      <c r="E29" s="70">
        <f t="shared" si="0"/>
        <v>18</v>
      </c>
      <c r="F29" s="69">
        <f>VLOOKUP($A29,'Return Data'!$A$7:$R$526,7,0)</f>
        <v>3.4191052565887299</v>
      </c>
      <c r="G29" s="70">
        <f t="shared" si="1"/>
        <v>22</v>
      </c>
      <c r="H29" s="69">
        <f>VLOOKUP($A29,'Return Data'!$A$7:$R$526,8,0)</f>
        <v>2.3386652266938701</v>
      </c>
      <c r="I29" s="70">
        <f t="shared" si="2"/>
        <v>42</v>
      </c>
      <c r="J29" s="69">
        <f>VLOOKUP($A29,'Return Data'!$A$7:$R$526,9,0)</f>
        <v>3.9131051374383401</v>
      </c>
      <c r="K29" s="70">
        <f t="shared" si="3"/>
        <v>21</v>
      </c>
      <c r="L29" s="69">
        <f>VLOOKUP($A29,'Return Data'!$A$7:$R$526,10,0)</f>
        <v>4.8665711422609998</v>
      </c>
      <c r="M29" s="70">
        <f t="shared" si="4"/>
        <v>19</v>
      </c>
      <c r="N29" s="69">
        <f>VLOOKUP($A29,'Return Data'!$A$7:$R$526,11,0)</f>
        <v>5.3683280562239499</v>
      </c>
      <c r="O29" s="70">
        <f t="shared" ref="O29:O50" si="12">RANK(N29,N$8:N$50,0)</f>
        <v>23</v>
      </c>
      <c r="P29" s="69">
        <f>VLOOKUP($A29,'Return Data'!$A$7:$R$526,12,0)</f>
        <v>5.2187861140596699</v>
      </c>
      <c r="Q29" s="70">
        <f t="shared" ref="Q29:Q50" si="13">RANK(P29,P$8:P$50,0)</f>
        <v>25</v>
      </c>
      <c r="R29" s="69">
        <f>VLOOKUP($A29,'Return Data'!$A$7:$R$526,13,0)</f>
        <v>5.3420330543620604</v>
      </c>
      <c r="S29" s="70">
        <f t="shared" ref="S29:S50" si="14">RANK(R29,R$8:R$50,0)</f>
        <v>26</v>
      </c>
      <c r="T29" s="69">
        <f>VLOOKUP($A29,'Return Data'!$A$7:$R$526,14,0)</f>
        <v>5.65373061941514</v>
      </c>
      <c r="U29" s="70">
        <f>RANK(T29,T$8:T$50,0)</f>
        <v>27</v>
      </c>
      <c r="V29" s="69">
        <f>VLOOKUP($A29,'Return Data'!$A$7:$R$526,18,0)</f>
        <v>0</v>
      </c>
      <c r="W29" s="70">
        <f>RANK(V29,V$8:V$50,0)</f>
        <v>1</v>
      </c>
      <c r="X29" s="69">
        <f>VLOOKUP($A29,'Return Data'!$A$7:$R$526,15,0)</f>
        <v>7.1742354645758404</v>
      </c>
      <c r="Y29" s="70">
        <f>RANK(X29,X$8:X$50,0)</f>
        <v>24</v>
      </c>
      <c r="Z29" s="69">
        <f>VLOOKUP($A29,'Return Data'!$A$7:$R$526,17,0)</f>
        <v>10.0027848408262</v>
      </c>
      <c r="AA29" s="71">
        <f t="shared" si="11"/>
        <v>19</v>
      </c>
    </row>
    <row r="30" spans="1:27" x14ac:dyDescent="0.25">
      <c r="A30" s="67" t="s">
        <v>140</v>
      </c>
      <c r="B30" s="68">
        <f>VLOOKUP($A30,'Return Data'!$A$7:$R$526,2,0)</f>
        <v>43983</v>
      </c>
      <c r="C30" s="69">
        <f>VLOOKUP($A30,'Return Data'!$A$7:$R$526,3,0)</f>
        <v>1054.0413000000001</v>
      </c>
      <c r="D30" s="69">
        <f>VLOOKUP($A30,'Return Data'!$A$7:$R$526,6,0)</f>
        <v>2.9124996726627201</v>
      </c>
      <c r="E30" s="70">
        <f t="shared" si="0"/>
        <v>27</v>
      </c>
      <c r="F30" s="69">
        <f>VLOOKUP($A30,'Return Data'!$A$7:$R$526,7,0)</f>
        <v>2.9556937894930799</v>
      </c>
      <c r="G30" s="70">
        <f t="shared" si="1"/>
        <v>35</v>
      </c>
      <c r="H30" s="69">
        <f>VLOOKUP($A30,'Return Data'!$A$7:$R$526,8,0)</f>
        <v>2.8613990231742998</v>
      </c>
      <c r="I30" s="70">
        <f t="shared" si="2"/>
        <v>23</v>
      </c>
      <c r="J30" s="69">
        <f>VLOOKUP($A30,'Return Data'!$A$7:$R$526,9,0)</f>
        <v>2.77844206848936</v>
      </c>
      <c r="K30" s="70">
        <f t="shared" si="3"/>
        <v>42</v>
      </c>
      <c r="L30" s="69">
        <f>VLOOKUP($A30,'Return Data'!$A$7:$R$526,10,0)</f>
        <v>2.8746984521465802</v>
      </c>
      <c r="M30" s="70">
        <f t="shared" si="4"/>
        <v>42</v>
      </c>
      <c r="N30" s="69">
        <f>VLOOKUP($A30,'Return Data'!$A$7:$R$526,11,0)</f>
        <v>3.14136692967053</v>
      </c>
      <c r="O30" s="70">
        <f t="shared" si="12"/>
        <v>38</v>
      </c>
      <c r="P30" s="69">
        <f>VLOOKUP($A30,'Return Data'!$A$7:$R$526,12,0)</f>
        <v>3.9254271032798602</v>
      </c>
      <c r="Q30" s="70">
        <f t="shared" si="13"/>
        <v>38</v>
      </c>
      <c r="R30" s="69">
        <f>VLOOKUP($A30,'Return Data'!$A$7:$R$526,13,0)</f>
        <v>4.3089904427269596</v>
      </c>
      <c r="S30" s="70">
        <f t="shared" si="14"/>
        <v>38</v>
      </c>
      <c r="T30" s="69"/>
      <c r="U30" s="70"/>
      <c r="V30" s="69"/>
      <c r="W30" s="70"/>
      <c r="X30" s="69"/>
      <c r="Y30" s="70"/>
      <c r="Z30" s="69">
        <f>VLOOKUP($A30,'Return Data'!$A$7:$R$526,17,0)</f>
        <v>4.8741409402565496</v>
      </c>
      <c r="AA30" s="71">
        <f t="shared" si="11"/>
        <v>42</v>
      </c>
    </row>
    <row r="31" spans="1:27" x14ac:dyDescent="0.25">
      <c r="A31" s="67" t="s">
        <v>141</v>
      </c>
      <c r="B31" s="68">
        <f>VLOOKUP($A31,'Return Data'!$A$7:$R$526,2,0)</f>
        <v>43983</v>
      </c>
      <c r="C31" s="69">
        <f>VLOOKUP($A31,'Return Data'!$A$7:$R$526,3,0)</f>
        <v>54.754800000000003</v>
      </c>
      <c r="D31" s="69">
        <f>VLOOKUP($A31,'Return Data'!$A$7:$R$526,6,0)</f>
        <v>3.86673729200671</v>
      </c>
      <c r="E31" s="70">
        <f t="shared" si="0"/>
        <v>6</v>
      </c>
      <c r="F31" s="69">
        <f>VLOOKUP($A31,'Return Data'!$A$7:$R$526,7,0)</f>
        <v>3.6896841084792902</v>
      </c>
      <c r="G31" s="70">
        <f t="shared" si="1"/>
        <v>9</v>
      </c>
      <c r="H31" s="69">
        <f>VLOOKUP($A31,'Return Data'!$A$7:$R$526,8,0)</f>
        <v>3.1730803118656601</v>
      </c>
      <c r="I31" s="70">
        <f t="shared" si="2"/>
        <v>14</v>
      </c>
      <c r="J31" s="69">
        <f>VLOOKUP($A31,'Return Data'!$A$7:$R$526,9,0)</f>
        <v>3.6142107312026401</v>
      </c>
      <c r="K31" s="70">
        <f t="shared" si="3"/>
        <v>29</v>
      </c>
      <c r="L31" s="69">
        <f>VLOOKUP($A31,'Return Data'!$A$7:$R$526,10,0)</f>
        <v>4.2060017019471401</v>
      </c>
      <c r="M31" s="70">
        <f t="shared" si="4"/>
        <v>27</v>
      </c>
      <c r="N31" s="69">
        <f>VLOOKUP($A31,'Return Data'!$A$7:$R$526,11,0)</f>
        <v>4.9259258604219101</v>
      </c>
      <c r="O31" s="70">
        <f t="shared" si="12"/>
        <v>28</v>
      </c>
      <c r="P31" s="69">
        <f>VLOOKUP($A31,'Return Data'!$A$7:$R$526,12,0)</f>
        <v>5.0442093920162696</v>
      </c>
      <c r="Q31" s="70">
        <f t="shared" si="13"/>
        <v>29</v>
      </c>
      <c r="R31" s="69">
        <f>VLOOKUP($A31,'Return Data'!$A$7:$R$526,13,0)</f>
        <v>5.2391786036457297</v>
      </c>
      <c r="S31" s="70">
        <f t="shared" si="14"/>
        <v>29</v>
      </c>
      <c r="T31" s="69">
        <f>VLOOKUP($A31,'Return Data'!$A$7:$R$526,14,0)</f>
        <v>5.62662931920321</v>
      </c>
      <c r="U31" s="70">
        <f t="shared" ref="U31:U50" si="15">RANK(T31,T$8:T$50,0)</f>
        <v>28</v>
      </c>
      <c r="V31" s="69">
        <f>VLOOKUP($A31,'Return Data'!$A$7:$R$526,18,0)</f>
        <v>0</v>
      </c>
      <c r="W31" s="70">
        <f t="shared" ref="W31:W36" si="16">RANK(V31,V$8:V$50,0)</f>
        <v>1</v>
      </c>
      <c r="X31" s="69">
        <f>VLOOKUP($A31,'Return Data'!$A$7:$R$526,15,0)</f>
        <v>7.2010031539127102</v>
      </c>
      <c r="Y31" s="70">
        <f t="shared" ref="Y31:Y36" si="17">RANK(X31,X$8:X$50,0)</f>
        <v>22</v>
      </c>
      <c r="Z31" s="69">
        <f>VLOOKUP($A31,'Return Data'!$A$7:$R$526,17,0)</f>
        <v>10.086498283355599</v>
      </c>
      <c r="AA31" s="71">
        <f t="shared" si="11"/>
        <v>8</v>
      </c>
    </row>
    <row r="32" spans="1:27" x14ac:dyDescent="0.25">
      <c r="A32" s="67" t="s">
        <v>142</v>
      </c>
      <c r="B32" s="68">
        <f>VLOOKUP($A32,'Return Data'!$A$7:$R$526,2,0)</f>
        <v>43983</v>
      </c>
      <c r="C32" s="69">
        <f>VLOOKUP($A32,'Return Data'!$A$7:$R$526,3,0)</f>
        <v>4047.8326999999999</v>
      </c>
      <c r="D32" s="69">
        <f>VLOOKUP($A32,'Return Data'!$A$7:$R$526,6,0)</f>
        <v>3.3700279607560302</v>
      </c>
      <c r="E32" s="70">
        <f t="shared" si="0"/>
        <v>17</v>
      </c>
      <c r="F32" s="69">
        <f>VLOOKUP($A32,'Return Data'!$A$7:$R$526,7,0)</f>
        <v>3.41485916575694</v>
      </c>
      <c r="G32" s="70">
        <f t="shared" si="1"/>
        <v>23</v>
      </c>
      <c r="H32" s="69">
        <f>VLOOKUP($A32,'Return Data'!$A$7:$R$526,8,0)</f>
        <v>2.72692973507068</v>
      </c>
      <c r="I32" s="70">
        <f t="shared" si="2"/>
        <v>30</v>
      </c>
      <c r="J32" s="69">
        <f>VLOOKUP($A32,'Return Data'!$A$7:$R$526,9,0)</f>
        <v>3.9427215641034401</v>
      </c>
      <c r="K32" s="70">
        <f t="shared" si="3"/>
        <v>19</v>
      </c>
      <c r="L32" s="69">
        <f>VLOOKUP($A32,'Return Data'!$A$7:$R$526,10,0)</f>
        <v>4.7201033967690904</v>
      </c>
      <c r="M32" s="70">
        <f t="shared" si="4"/>
        <v>21</v>
      </c>
      <c r="N32" s="69">
        <f>VLOOKUP($A32,'Return Data'!$A$7:$R$526,11,0)</f>
        <v>5.3322047609769703</v>
      </c>
      <c r="O32" s="70">
        <f t="shared" si="12"/>
        <v>25</v>
      </c>
      <c r="P32" s="69">
        <f>VLOOKUP($A32,'Return Data'!$A$7:$R$526,12,0)</f>
        <v>5.2208489515341201</v>
      </c>
      <c r="Q32" s="70">
        <f t="shared" si="13"/>
        <v>24</v>
      </c>
      <c r="R32" s="69">
        <f>VLOOKUP($A32,'Return Data'!$A$7:$R$526,13,0)</f>
        <v>5.3607358630826498</v>
      </c>
      <c r="S32" s="70">
        <f t="shared" si="14"/>
        <v>25</v>
      </c>
      <c r="T32" s="69">
        <f>VLOOKUP($A32,'Return Data'!$A$7:$R$526,14,0)</f>
        <v>5.6801559733864799</v>
      </c>
      <c r="U32" s="70">
        <f t="shared" si="15"/>
        <v>25</v>
      </c>
      <c r="V32" s="69">
        <f>VLOOKUP($A32,'Return Data'!$A$7:$R$526,18,0)</f>
        <v>0</v>
      </c>
      <c r="W32" s="70">
        <f t="shared" si="16"/>
        <v>1</v>
      </c>
      <c r="X32" s="69">
        <f>VLOOKUP($A32,'Return Data'!$A$7:$R$526,15,0)</f>
        <v>7.1299633899691903</v>
      </c>
      <c r="Y32" s="70">
        <f t="shared" si="17"/>
        <v>27</v>
      </c>
      <c r="Z32" s="69">
        <f>VLOOKUP($A32,'Return Data'!$A$7:$R$526,17,0)</f>
        <v>9.9340507010860293</v>
      </c>
      <c r="AA32" s="71">
        <f t="shared" si="11"/>
        <v>25</v>
      </c>
    </row>
    <row r="33" spans="1:27" x14ac:dyDescent="0.25">
      <c r="A33" s="67" t="s">
        <v>143</v>
      </c>
      <c r="B33" s="68">
        <f>VLOOKUP($A33,'Return Data'!$A$7:$R$526,2,0)</f>
        <v>43983</v>
      </c>
      <c r="C33" s="69">
        <f>VLOOKUP($A33,'Return Data'!$A$7:$R$526,3,0)</f>
        <v>2744.1817000000001</v>
      </c>
      <c r="D33" s="69">
        <f>VLOOKUP($A33,'Return Data'!$A$7:$R$526,6,0)</f>
        <v>2.3690384371224402</v>
      </c>
      <c r="E33" s="70">
        <f t="shared" si="0"/>
        <v>40</v>
      </c>
      <c r="F33" s="69">
        <f>VLOOKUP($A33,'Return Data'!$A$7:$R$526,7,0)</f>
        <v>3.02492602270932</v>
      </c>
      <c r="G33" s="70">
        <f t="shared" si="1"/>
        <v>32</v>
      </c>
      <c r="H33" s="69">
        <f>VLOOKUP($A33,'Return Data'!$A$7:$R$526,8,0)</f>
        <v>2.8003859313027499</v>
      </c>
      <c r="I33" s="70">
        <f t="shared" si="2"/>
        <v>26</v>
      </c>
      <c r="J33" s="69">
        <f>VLOOKUP($A33,'Return Data'!$A$7:$R$526,9,0)</f>
        <v>3.7539622433055801</v>
      </c>
      <c r="K33" s="70">
        <f t="shared" si="3"/>
        <v>25</v>
      </c>
      <c r="L33" s="69">
        <f>VLOOKUP($A33,'Return Data'!$A$7:$R$526,10,0)</f>
        <v>4.6368512098270598</v>
      </c>
      <c r="M33" s="70">
        <f t="shared" si="4"/>
        <v>22</v>
      </c>
      <c r="N33" s="69">
        <f>VLOOKUP($A33,'Return Data'!$A$7:$R$526,11,0)</f>
        <v>5.6520337788606696</v>
      </c>
      <c r="O33" s="70">
        <f t="shared" si="12"/>
        <v>12</v>
      </c>
      <c r="P33" s="69">
        <f>VLOOKUP($A33,'Return Data'!$A$7:$R$526,12,0)</f>
        <v>5.4263293401275101</v>
      </c>
      <c r="Q33" s="70">
        <f t="shared" si="13"/>
        <v>16</v>
      </c>
      <c r="R33" s="69">
        <f>VLOOKUP($A33,'Return Data'!$A$7:$R$526,13,0)</f>
        <v>5.5097235476497604</v>
      </c>
      <c r="S33" s="70">
        <f t="shared" si="14"/>
        <v>17</v>
      </c>
      <c r="T33" s="69">
        <f>VLOOKUP($A33,'Return Data'!$A$7:$R$526,14,0)</f>
        <v>5.7906169715098201</v>
      </c>
      <c r="U33" s="70">
        <f t="shared" si="15"/>
        <v>20</v>
      </c>
      <c r="V33" s="69">
        <f>VLOOKUP($A33,'Return Data'!$A$7:$R$526,18,0)</f>
        <v>0</v>
      </c>
      <c r="W33" s="70">
        <f t="shared" si="16"/>
        <v>1</v>
      </c>
      <c r="X33" s="69">
        <f>VLOOKUP($A33,'Return Data'!$A$7:$R$526,15,0)</f>
        <v>7.2277353870368097</v>
      </c>
      <c r="Y33" s="70">
        <f t="shared" si="17"/>
        <v>20</v>
      </c>
      <c r="Z33" s="69">
        <f>VLOOKUP($A33,'Return Data'!$A$7:$R$526,17,0)</f>
        <v>9.9929906144078693</v>
      </c>
      <c r="AA33" s="71">
        <f t="shared" si="11"/>
        <v>21</v>
      </c>
    </row>
    <row r="34" spans="1:27" x14ac:dyDescent="0.25">
      <c r="A34" s="67" t="s">
        <v>144</v>
      </c>
      <c r="B34" s="68">
        <f>VLOOKUP($A34,'Return Data'!$A$7:$R$526,2,0)</f>
        <v>43983</v>
      </c>
      <c r="C34" s="69">
        <f>VLOOKUP($A34,'Return Data'!$A$7:$R$526,3,0)</f>
        <v>3634.3346999999999</v>
      </c>
      <c r="D34" s="69">
        <f>VLOOKUP($A34,'Return Data'!$A$7:$R$526,6,0)</f>
        <v>3.27635447192465</v>
      </c>
      <c r="E34" s="70">
        <f t="shared" si="0"/>
        <v>22</v>
      </c>
      <c r="F34" s="69">
        <f>VLOOKUP($A34,'Return Data'!$A$7:$R$526,7,0)</f>
        <v>3.8035077022610801</v>
      </c>
      <c r="G34" s="70">
        <f t="shared" si="1"/>
        <v>7</v>
      </c>
      <c r="H34" s="69">
        <f>VLOOKUP($A34,'Return Data'!$A$7:$R$526,8,0)</f>
        <v>3.5127164871665602</v>
      </c>
      <c r="I34" s="70">
        <f t="shared" si="2"/>
        <v>6</v>
      </c>
      <c r="J34" s="69">
        <f>VLOOKUP($A34,'Return Data'!$A$7:$R$526,9,0)</f>
        <v>4.1977350097872499</v>
      </c>
      <c r="K34" s="70">
        <f t="shared" si="3"/>
        <v>11</v>
      </c>
      <c r="L34" s="69">
        <f>VLOOKUP($A34,'Return Data'!$A$7:$R$526,10,0)</f>
        <v>4.9559214500220001</v>
      </c>
      <c r="M34" s="70">
        <f t="shared" si="4"/>
        <v>16</v>
      </c>
      <c r="N34" s="69">
        <f>VLOOKUP($A34,'Return Data'!$A$7:$R$526,11,0)</f>
        <v>5.8987442002186397</v>
      </c>
      <c r="O34" s="70">
        <f t="shared" si="12"/>
        <v>6</v>
      </c>
      <c r="P34" s="69">
        <f>VLOOKUP($A34,'Return Data'!$A$7:$R$526,12,0)</f>
        <v>5.6166744621917699</v>
      </c>
      <c r="Q34" s="70">
        <f t="shared" si="13"/>
        <v>7</v>
      </c>
      <c r="R34" s="69">
        <f>VLOOKUP($A34,'Return Data'!$A$7:$R$526,13,0)</f>
        <v>5.6765786502441902</v>
      </c>
      <c r="S34" s="70">
        <f t="shared" si="14"/>
        <v>6</v>
      </c>
      <c r="T34" s="69">
        <f>VLOOKUP($A34,'Return Data'!$A$7:$R$526,14,0)</f>
        <v>5.9404393985287296</v>
      </c>
      <c r="U34" s="70">
        <f t="shared" si="15"/>
        <v>10</v>
      </c>
      <c r="V34" s="69">
        <f>VLOOKUP($A34,'Return Data'!$A$7:$R$526,18,0)</f>
        <v>0</v>
      </c>
      <c r="W34" s="70">
        <f t="shared" si="16"/>
        <v>1</v>
      </c>
      <c r="X34" s="69">
        <f>VLOOKUP($A34,'Return Data'!$A$7:$R$526,15,0)</f>
        <v>7.2859966258696698</v>
      </c>
      <c r="Y34" s="70">
        <f t="shared" si="17"/>
        <v>13</v>
      </c>
      <c r="Z34" s="69">
        <f>VLOOKUP($A34,'Return Data'!$A$7:$R$526,17,0)</f>
        <v>10.013627958061299</v>
      </c>
      <c r="AA34" s="71">
        <f t="shared" si="11"/>
        <v>18</v>
      </c>
    </row>
    <row r="35" spans="1:27" x14ac:dyDescent="0.25">
      <c r="A35" s="67" t="s">
        <v>145</v>
      </c>
      <c r="B35" s="68">
        <f>VLOOKUP($A35,'Return Data'!$A$7:$R$526,2,0)</f>
        <v>43983</v>
      </c>
      <c r="C35" s="69">
        <f>VLOOKUP($A35,'Return Data'!$A$7:$R$526,3,0)</f>
        <v>1299.8957</v>
      </c>
      <c r="D35" s="69">
        <f>VLOOKUP($A35,'Return Data'!$A$7:$R$526,6,0)</f>
        <v>3.2097320364769</v>
      </c>
      <c r="E35" s="70">
        <f t="shared" si="0"/>
        <v>24</v>
      </c>
      <c r="F35" s="69">
        <f>VLOOKUP($A35,'Return Data'!$A$7:$R$526,7,0)</f>
        <v>3.6523249046922901</v>
      </c>
      <c r="G35" s="70">
        <f t="shared" si="1"/>
        <v>12</v>
      </c>
      <c r="H35" s="69">
        <f>VLOOKUP($A35,'Return Data'!$A$7:$R$526,8,0)</f>
        <v>3.78460879638462</v>
      </c>
      <c r="I35" s="70">
        <f t="shared" si="2"/>
        <v>3</v>
      </c>
      <c r="J35" s="69">
        <f>VLOOKUP($A35,'Return Data'!$A$7:$R$526,9,0)</f>
        <v>4.1973631085892498</v>
      </c>
      <c r="K35" s="70">
        <f t="shared" si="3"/>
        <v>12</v>
      </c>
      <c r="L35" s="69">
        <f>VLOOKUP($A35,'Return Data'!$A$7:$R$526,10,0)</f>
        <v>4.9944618968660999</v>
      </c>
      <c r="M35" s="70">
        <f t="shared" si="4"/>
        <v>15</v>
      </c>
      <c r="N35" s="69">
        <f>VLOOKUP($A35,'Return Data'!$A$7:$R$526,11,0)</f>
        <v>5.5840437633302997</v>
      </c>
      <c r="O35" s="70">
        <f t="shared" si="12"/>
        <v>19</v>
      </c>
      <c r="P35" s="69">
        <f>VLOOKUP($A35,'Return Data'!$A$7:$R$526,12,0)</f>
        <v>5.4915990859692796</v>
      </c>
      <c r="Q35" s="70">
        <f t="shared" si="13"/>
        <v>13</v>
      </c>
      <c r="R35" s="69">
        <f>VLOOKUP($A35,'Return Data'!$A$7:$R$526,13,0)</f>
        <v>5.6551093276365796</v>
      </c>
      <c r="S35" s="70">
        <f t="shared" si="14"/>
        <v>7</v>
      </c>
      <c r="T35" s="69">
        <f>VLOOKUP($A35,'Return Data'!$A$7:$R$526,14,0)</f>
        <v>5.9805377091586198</v>
      </c>
      <c r="U35" s="70">
        <f t="shared" si="15"/>
        <v>7</v>
      </c>
      <c r="V35" s="69">
        <f>VLOOKUP($A35,'Return Data'!$A$7:$R$526,18,0)</f>
        <v>0</v>
      </c>
      <c r="W35" s="70">
        <f t="shared" si="16"/>
        <v>1</v>
      </c>
      <c r="X35" s="69">
        <f>VLOOKUP($A35,'Return Data'!$A$7:$R$526,15,0)</f>
        <v>7.3641946091238397</v>
      </c>
      <c r="Y35" s="70">
        <f t="shared" si="17"/>
        <v>5</v>
      </c>
      <c r="Z35" s="69">
        <f>VLOOKUP($A35,'Return Data'!$A$7:$R$526,17,0)</f>
        <v>7.6601059749059202</v>
      </c>
      <c r="AA35" s="71">
        <f t="shared" si="11"/>
        <v>35</v>
      </c>
    </row>
    <row r="36" spans="1:27" x14ac:dyDescent="0.25">
      <c r="A36" s="67" t="s">
        <v>146</v>
      </c>
      <c r="B36" s="68">
        <f>VLOOKUP($A36,'Return Data'!$A$7:$R$526,2,0)</f>
        <v>43983</v>
      </c>
      <c r="C36" s="69">
        <f>VLOOKUP($A36,'Return Data'!$A$7:$R$526,3,0)</f>
        <v>2111.8842</v>
      </c>
      <c r="D36" s="69">
        <f>VLOOKUP($A36,'Return Data'!$A$7:$R$526,6,0)</f>
        <v>3.33249451126638</v>
      </c>
      <c r="E36" s="70">
        <f t="shared" si="0"/>
        <v>21</v>
      </c>
      <c r="F36" s="69">
        <f>VLOOKUP($A36,'Return Data'!$A$7:$R$526,7,0)</f>
        <v>3.5008438259180101</v>
      </c>
      <c r="G36" s="70">
        <f t="shared" si="1"/>
        <v>18</v>
      </c>
      <c r="H36" s="69">
        <f>VLOOKUP($A36,'Return Data'!$A$7:$R$526,8,0)</f>
        <v>3.1652294899339801</v>
      </c>
      <c r="I36" s="70">
        <f t="shared" si="2"/>
        <v>15</v>
      </c>
      <c r="J36" s="69">
        <f>VLOOKUP($A36,'Return Data'!$A$7:$R$526,9,0)</f>
        <v>3.8456084012913201</v>
      </c>
      <c r="K36" s="70">
        <f t="shared" si="3"/>
        <v>24</v>
      </c>
      <c r="L36" s="69">
        <f>VLOOKUP($A36,'Return Data'!$A$7:$R$526,10,0)</f>
        <v>4.8324466210861496</v>
      </c>
      <c r="M36" s="70">
        <f t="shared" si="4"/>
        <v>20</v>
      </c>
      <c r="N36" s="69">
        <f>VLOOKUP($A36,'Return Data'!$A$7:$R$526,11,0)</f>
        <v>5.4540345507922998</v>
      </c>
      <c r="O36" s="70">
        <f t="shared" si="12"/>
        <v>22</v>
      </c>
      <c r="P36" s="69">
        <f>VLOOKUP($A36,'Return Data'!$A$7:$R$526,12,0)</f>
        <v>5.3744599419321402</v>
      </c>
      <c r="Q36" s="70">
        <f t="shared" si="13"/>
        <v>20</v>
      </c>
      <c r="R36" s="69">
        <f>VLOOKUP($A36,'Return Data'!$A$7:$R$526,13,0)</f>
        <v>5.4866263254941003</v>
      </c>
      <c r="S36" s="70">
        <f t="shared" si="14"/>
        <v>19</v>
      </c>
      <c r="T36" s="69">
        <f>VLOOKUP($A36,'Return Data'!$A$7:$R$526,14,0)</f>
        <v>5.8017990252833798</v>
      </c>
      <c r="U36" s="70">
        <f t="shared" si="15"/>
        <v>19</v>
      </c>
      <c r="V36" s="69">
        <f>VLOOKUP($A36,'Return Data'!$A$7:$R$526,18,0)</f>
        <v>0</v>
      </c>
      <c r="W36" s="70">
        <f t="shared" si="16"/>
        <v>1</v>
      </c>
      <c r="X36" s="69">
        <f>VLOOKUP($A36,'Return Data'!$A$7:$R$526,15,0)</f>
        <v>7.23796151327101</v>
      </c>
      <c r="Y36" s="70">
        <f t="shared" si="17"/>
        <v>19</v>
      </c>
      <c r="Z36" s="69">
        <f>VLOOKUP($A36,'Return Data'!$A$7:$R$526,17,0)</f>
        <v>9.6199733026613892</v>
      </c>
      <c r="AA36" s="71">
        <f t="shared" si="11"/>
        <v>30</v>
      </c>
    </row>
    <row r="37" spans="1:27" x14ac:dyDescent="0.25">
      <c r="A37" s="67" t="s">
        <v>147</v>
      </c>
      <c r="B37" s="68">
        <f>VLOOKUP($A37,'Return Data'!$A$7:$R$526,2,0)</f>
        <v>43983</v>
      </c>
      <c r="C37" s="69">
        <f>VLOOKUP($A37,'Return Data'!$A$7:$R$526,3,0)</f>
        <v>10.7705</v>
      </c>
      <c r="D37" s="69">
        <f>VLOOKUP($A37,'Return Data'!$A$7:$R$526,6,0)</f>
        <v>2.7113104357592301</v>
      </c>
      <c r="E37" s="70">
        <f t="shared" si="0"/>
        <v>33</v>
      </c>
      <c r="F37" s="69">
        <f>VLOOKUP($A37,'Return Data'!$A$7:$R$526,7,0)</f>
        <v>2.8247275879134501</v>
      </c>
      <c r="G37" s="70">
        <f t="shared" si="1"/>
        <v>39</v>
      </c>
      <c r="H37" s="69">
        <f>VLOOKUP($A37,'Return Data'!$A$7:$R$526,8,0)</f>
        <v>2.4702154256098598</v>
      </c>
      <c r="I37" s="70">
        <f t="shared" si="2"/>
        <v>36</v>
      </c>
      <c r="J37" s="69">
        <f>VLOOKUP($A37,'Return Data'!$A$7:$R$526,9,0)</f>
        <v>3.0535699346530198</v>
      </c>
      <c r="K37" s="70">
        <f t="shared" si="3"/>
        <v>40</v>
      </c>
      <c r="L37" s="69">
        <f>VLOOKUP($A37,'Return Data'!$A$7:$R$526,10,0)</f>
        <v>3.22855466895084</v>
      </c>
      <c r="M37" s="70">
        <f t="shared" si="4"/>
        <v>41</v>
      </c>
      <c r="N37" s="69">
        <f>VLOOKUP($A37,'Return Data'!$A$7:$R$526,11,0)</f>
        <v>3.8419784173834799</v>
      </c>
      <c r="O37" s="70">
        <f t="shared" si="12"/>
        <v>36</v>
      </c>
      <c r="P37" s="69">
        <f>VLOOKUP($A37,'Return Data'!$A$7:$R$526,12,0)</f>
        <v>4.2594274122794502</v>
      </c>
      <c r="Q37" s="70">
        <f t="shared" si="13"/>
        <v>37</v>
      </c>
      <c r="R37" s="69">
        <f>VLOOKUP($A37,'Return Data'!$A$7:$R$526,13,0)</f>
        <v>4.5337260788149196</v>
      </c>
      <c r="S37" s="70">
        <f t="shared" si="14"/>
        <v>37</v>
      </c>
      <c r="T37" s="69">
        <f>VLOOKUP($A37,'Return Data'!$A$7:$R$526,14,0)</f>
        <v>4.8245212190655504</v>
      </c>
      <c r="U37" s="70">
        <f t="shared" si="15"/>
        <v>37</v>
      </c>
      <c r="V37" s="69"/>
      <c r="W37" s="70"/>
      <c r="X37" s="69"/>
      <c r="Y37" s="70"/>
      <c r="Z37" s="69">
        <f>VLOOKUP($A37,'Return Data'!$A$7:$R$526,17,0)</f>
        <v>5.3062735849056697</v>
      </c>
      <c r="AA37" s="71">
        <f t="shared" si="11"/>
        <v>38</v>
      </c>
    </row>
    <row r="38" spans="1:27" x14ac:dyDescent="0.25">
      <c r="A38" s="67" t="s">
        <v>148</v>
      </c>
      <c r="B38" s="68">
        <f>VLOOKUP($A38,'Return Data'!$A$7:$R$526,2,0)</f>
        <v>43983</v>
      </c>
      <c r="C38" s="69">
        <f>VLOOKUP($A38,'Return Data'!$A$7:$R$526,3,0)</f>
        <v>4896.018</v>
      </c>
      <c r="D38" s="69">
        <f>VLOOKUP($A38,'Return Data'!$A$7:$R$526,6,0)</f>
        <v>2.7317303379971198</v>
      </c>
      <c r="E38" s="70">
        <f t="shared" si="0"/>
        <v>32</v>
      </c>
      <c r="F38" s="69">
        <f>VLOOKUP($A38,'Return Data'!$A$7:$R$526,7,0)</f>
        <v>3.3895072687168599</v>
      </c>
      <c r="G38" s="70">
        <f t="shared" si="1"/>
        <v>25</v>
      </c>
      <c r="H38" s="69">
        <f>VLOOKUP($A38,'Return Data'!$A$7:$R$526,8,0)</f>
        <v>2.9989686073594402</v>
      </c>
      <c r="I38" s="70">
        <f t="shared" si="2"/>
        <v>18</v>
      </c>
      <c r="J38" s="69">
        <f>VLOOKUP($A38,'Return Data'!$A$7:$R$526,9,0)</f>
        <v>4.2195535849237</v>
      </c>
      <c r="K38" s="70">
        <f t="shared" si="3"/>
        <v>9</v>
      </c>
      <c r="L38" s="69">
        <f>VLOOKUP($A38,'Return Data'!$A$7:$R$526,10,0)</f>
        <v>5.2621160489339598</v>
      </c>
      <c r="M38" s="70">
        <f t="shared" si="4"/>
        <v>5</v>
      </c>
      <c r="N38" s="69">
        <f>VLOOKUP($A38,'Return Data'!$A$7:$R$526,11,0)</f>
        <v>5.83969854850237</v>
      </c>
      <c r="O38" s="70">
        <f t="shared" si="12"/>
        <v>8</v>
      </c>
      <c r="P38" s="69">
        <f>VLOOKUP($A38,'Return Data'!$A$7:$R$526,12,0)</f>
        <v>5.5241195637528797</v>
      </c>
      <c r="Q38" s="70">
        <f t="shared" si="13"/>
        <v>10</v>
      </c>
      <c r="R38" s="69">
        <f>VLOOKUP($A38,'Return Data'!$A$7:$R$526,13,0)</f>
        <v>5.6295250478909997</v>
      </c>
      <c r="S38" s="70">
        <f t="shared" si="14"/>
        <v>10</v>
      </c>
      <c r="T38" s="69">
        <f>VLOOKUP($A38,'Return Data'!$A$7:$R$526,14,0)</f>
        <v>5.9752789241402198</v>
      </c>
      <c r="U38" s="70">
        <f t="shared" si="15"/>
        <v>8</v>
      </c>
      <c r="V38" s="69">
        <f>VLOOKUP($A38,'Return Data'!$A$7:$R$526,18,0)</f>
        <v>0</v>
      </c>
      <c r="W38" s="70">
        <f>RANK(V38,V$8:V$50,0)</f>
        <v>1</v>
      </c>
      <c r="X38" s="69">
        <f>VLOOKUP($A38,'Return Data'!$A$7:$R$526,15,0)</f>
        <v>7.3404898996154602</v>
      </c>
      <c r="Y38" s="70">
        <f>RANK(X38,X$8:X$50,0)</f>
        <v>6</v>
      </c>
      <c r="Z38" s="69">
        <f>VLOOKUP($A38,'Return Data'!$A$7:$R$526,17,0)</f>
        <v>10.1062455176207</v>
      </c>
      <c r="AA38" s="71">
        <f t="shared" si="11"/>
        <v>7</v>
      </c>
    </row>
    <row r="39" spans="1:27" x14ac:dyDescent="0.25">
      <c r="A39" s="67" t="s">
        <v>149</v>
      </c>
      <c r="B39" s="68">
        <f>VLOOKUP($A39,'Return Data'!$A$7:$R$526,2,0)</f>
        <v>43983</v>
      </c>
      <c r="C39" s="69">
        <f>VLOOKUP($A39,'Return Data'!$A$7:$R$526,3,0)</f>
        <v>1124.4042999999999</v>
      </c>
      <c r="D39" s="69">
        <f>VLOOKUP($A39,'Return Data'!$A$7:$R$526,6,0)</f>
        <v>4.5938992200044204</v>
      </c>
      <c r="E39" s="70">
        <f t="shared" si="0"/>
        <v>2</v>
      </c>
      <c r="F39" s="69">
        <f>VLOOKUP($A39,'Return Data'!$A$7:$R$526,7,0)</f>
        <v>3.5436780763544</v>
      </c>
      <c r="G39" s="70">
        <f t="shared" si="1"/>
        <v>16</v>
      </c>
      <c r="H39" s="69">
        <f>VLOOKUP($A39,'Return Data'!$A$7:$R$526,8,0)</f>
        <v>2.2296760129578099</v>
      </c>
      <c r="I39" s="70">
        <f t="shared" si="2"/>
        <v>43</v>
      </c>
      <c r="J39" s="69">
        <f>VLOOKUP($A39,'Return Data'!$A$7:$R$526,9,0)</f>
        <v>3.44222575803773</v>
      </c>
      <c r="K39" s="70">
        <f t="shared" si="3"/>
        <v>31</v>
      </c>
      <c r="L39" s="69">
        <f>VLOOKUP($A39,'Return Data'!$A$7:$R$526,10,0)</f>
        <v>3.6476349346907502</v>
      </c>
      <c r="M39" s="70">
        <f t="shared" si="4"/>
        <v>31</v>
      </c>
      <c r="N39" s="69">
        <f>VLOOKUP($A39,'Return Data'!$A$7:$R$526,11,0)</f>
        <v>4.3470815892936097</v>
      </c>
      <c r="O39" s="70">
        <f t="shared" si="12"/>
        <v>32</v>
      </c>
      <c r="P39" s="69">
        <f>VLOOKUP($A39,'Return Data'!$A$7:$R$526,12,0)</f>
        <v>4.60411053114822</v>
      </c>
      <c r="Q39" s="70">
        <f t="shared" si="13"/>
        <v>33</v>
      </c>
      <c r="R39" s="69">
        <f>VLOOKUP($A39,'Return Data'!$A$7:$R$526,13,0)</f>
        <v>4.8362654128384097</v>
      </c>
      <c r="S39" s="70">
        <f t="shared" si="14"/>
        <v>32</v>
      </c>
      <c r="T39" s="69">
        <f>VLOOKUP($A39,'Return Data'!$A$7:$R$526,14,0)</f>
        <v>5.2130152326190196</v>
      </c>
      <c r="U39" s="70">
        <f t="shared" si="15"/>
        <v>32</v>
      </c>
      <c r="V39" s="69"/>
      <c r="W39" s="70"/>
      <c r="X39" s="69"/>
      <c r="Y39" s="70"/>
      <c r="Z39" s="69">
        <f>VLOOKUP($A39,'Return Data'!$A$7:$R$526,17,0)</f>
        <v>6.0382406250000003</v>
      </c>
      <c r="AA39" s="71">
        <f t="shared" si="11"/>
        <v>37</v>
      </c>
    </row>
    <row r="40" spans="1:27" x14ac:dyDescent="0.25">
      <c r="A40" s="67" t="s">
        <v>150</v>
      </c>
      <c r="B40" s="68">
        <f>VLOOKUP($A40,'Return Data'!$A$7:$R$526,2,0)</f>
        <v>43983</v>
      </c>
      <c r="C40" s="69">
        <f>VLOOKUP($A40,'Return Data'!$A$7:$R$526,3,0)</f>
        <v>260.71230000000003</v>
      </c>
      <c r="D40" s="69">
        <f>VLOOKUP($A40,'Return Data'!$A$7:$R$526,6,0)</f>
        <v>3.1502958688848199</v>
      </c>
      <c r="E40" s="70">
        <f t="shared" si="0"/>
        <v>25</v>
      </c>
      <c r="F40" s="69">
        <f>VLOOKUP($A40,'Return Data'!$A$7:$R$526,7,0)</f>
        <v>3.6551255783982701</v>
      </c>
      <c r="G40" s="70">
        <f t="shared" si="1"/>
        <v>11</v>
      </c>
      <c r="H40" s="69">
        <f>VLOOKUP($A40,'Return Data'!$A$7:$R$526,8,0)</f>
        <v>3.8849218870053401</v>
      </c>
      <c r="I40" s="70">
        <f t="shared" si="2"/>
        <v>2</v>
      </c>
      <c r="J40" s="69">
        <f>VLOOKUP($A40,'Return Data'!$A$7:$R$526,9,0)</f>
        <v>5.0437771893492602</v>
      </c>
      <c r="K40" s="70">
        <f t="shared" si="3"/>
        <v>2</v>
      </c>
      <c r="L40" s="69">
        <f>VLOOKUP($A40,'Return Data'!$A$7:$R$526,10,0)</f>
        <v>5.5037130251194002</v>
      </c>
      <c r="M40" s="70">
        <f t="shared" si="4"/>
        <v>2</v>
      </c>
      <c r="N40" s="69">
        <f>VLOOKUP($A40,'Return Data'!$A$7:$R$526,11,0)</f>
        <v>5.6506315879279798</v>
      </c>
      <c r="O40" s="70">
        <f t="shared" si="12"/>
        <v>13</v>
      </c>
      <c r="P40" s="69">
        <f>VLOOKUP($A40,'Return Data'!$A$7:$R$526,12,0)</f>
        <v>5.5122750075482099</v>
      </c>
      <c r="Q40" s="70">
        <f t="shared" si="13"/>
        <v>12</v>
      </c>
      <c r="R40" s="69">
        <f>VLOOKUP($A40,'Return Data'!$A$7:$R$526,13,0)</f>
        <v>5.6376450312791802</v>
      </c>
      <c r="S40" s="70">
        <f t="shared" si="14"/>
        <v>9</v>
      </c>
      <c r="T40" s="69">
        <f>VLOOKUP($A40,'Return Data'!$A$7:$R$526,14,0)</f>
        <v>5.9491911360028702</v>
      </c>
      <c r="U40" s="70">
        <f t="shared" si="15"/>
        <v>9</v>
      </c>
      <c r="V40" s="69">
        <f>VLOOKUP($A40,'Return Data'!$A$7:$R$526,18,0)</f>
        <v>0</v>
      </c>
      <c r="W40" s="70">
        <f t="shared" ref="W40:W49" si="18">RANK(V40,V$8:V$50,0)</f>
        <v>1</v>
      </c>
      <c r="X40" s="69">
        <f>VLOOKUP($A40,'Return Data'!$A$7:$R$526,15,0)</f>
        <v>7.32312656433563</v>
      </c>
      <c r="Y40" s="70">
        <f t="shared" ref="Y40:Y49" si="19">RANK(X40,X$8:X$50,0)</f>
        <v>8</v>
      </c>
      <c r="Z40" s="69">
        <f>VLOOKUP($A40,'Return Data'!$A$7:$R$526,17,0)</f>
        <v>10.0601142426595</v>
      </c>
      <c r="AA40" s="71">
        <f t="shared" si="11"/>
        <v>11</v>
      </c>
    </row>
    <row r="41" spans="1:27" x14ac:dyDescent="0.25">
      <c r="A41" s="67" t="s">
        <v>151</v>
      </c>
      <c r="B41" s="68">
        <f>VLOOKUP($A41,'Return Data'!$A$7:$R$526,2,0)</f>
        <v>43983</v>
      </c>
      <c r="C41" s="69">
        <f>VLOOKUP($A41,'Return Data'!$A$7:$R$526,3,0)</f>
        <v>1770.5237</v>
      </c>
      <c r="D41" s="69">
        <f>VLOOKUP($A41,'Return Data'!$A$7:$R$526,6,0)</f>
        <v>3.42041026961315</v>
      </c>
      <c r="E41" s="70">
        <f t="shared" si="0"/>
        <v>15</v>
      </c>
      <c r="F41" s="69">
        <f>VLOOKUP($A41,'Return Data'!$A$7:$R$526,7,0)</f>
        <v>3.3956115726951501</v>
      </c>
      <c r="G41" s="70">
        <f t="shared" si="1"/>
        <v>24</v>
      </c>
      <c r="H41" s="69">
        <f>VLOOKUP($A41,'Return Data'!$A$7:$R$526,8,0)</f>
        <v>3.2781363092752498</v>
      </c>
      <c r="I41" s="70">
        <f t="shared" si="2"/>
        <v>8</v>
      </c>
      <c r="J41" s="69">
        <f>VLOOKUP($A41,'Return Data'!$A$7:$R$526,9,0)</f>
        <v>3.7449997429277899</v>
      </c>
      <c r="K41" s="70">
        <f t="shared" si="3"/>
        <v>26</v>
      </c>
      <c r="L41" s="69">
        <f>VLOOKUP($A41,'Return Data'!$A$7:$R$526,10,0)</f>
        <v>4.0091963548050398</v>
      </c>
      <c r="M41" s="70">
        <f t="shared" si="4"/>
        <v>28</v>
      </c>
      <c r="N41" s="69">
        <f>VLOOKUP($A41,'Return Data'!$A$7:$R$526,11,0)</f>
        <v>4.3885110112345398</v>
      </c>
      <c r="O41" s="70">
        <f t="shared" si="12"/>
        <v>30</v>
      </c>
      <c r="P41" s="69">
        <f>VLOOKUP($A41,'Return Data'!$A$7:$R$526,12,0)</f>
        <v>4.7352602700617403</v>
      </c>
      <c r="Q41" s="70">
        <f t="shared" si="13"/>
        <v>30</v>
      </c>
      <c r="R41" s="69">
        <f>VLOOKUP($A41,'Return Data'!$A$7:$R$526,13,0)</f>
        <v>4.9852964595085396</v>
      </c>
      <c r="S41" s="70">
        <f t="shared" si="14"/>
        <v>31</v>
      </c>
      <c r="T41" s="69">
        <f>VLOOKUP($A41,'Return Data'!$A$7:$R$526,14,0)</f>
        <v>5.2438483614512599</v>
      </c>
      <c r="U41" s="70">
        <f t="shared" si="15"/>
        <v>31</v>
      </c>
      <c r="V41" s="69">
        <f>VLOOKUP($A41,'Return Data'!$A$7:$R$526,18,0)</f>
        <v>0</v>
      </c>
      <c r="W41" s="70">
        <f t="shared" si="18"/>
        <v>1</v>
      </c>
      <c r="X41" s="69">
        <f>VLOOKUP($A41,'Return Data'!$A$7:$R$526,15,0)</f>
        <v>3.5070892936788902</v>
      </c>
      <c r="Y41" s="70">
        <f t="shared" si="19"/>
        <v>35</v>
      </c>
      <c r="Z41" s="69">
        <f>VLOOKUP($A41,'Return Data'!$A$7:$R$526,17,0)</f>
        <v>7.8869231150870798</v>
      </c>
      <c r="AA41" s="71">
        <f t="shared" si="11"/>
        <v>34</v>
      </c>
    </row>
    <row r="42" spans="1:27" x14ac:dyDescent="0.25">
      <c r="A42" s="67" t="s">
        <v>152</v>
      </c>
      <c r="B42" s="68">
        <f>VLOOKUP($A42,'Return Data'!$A$7:$R$526,2,0)</f>
        <v>43983</v>
      </c>
      <c r="C42" s="69">
        <f>VLOOKUP($A42,'Return Data'!$A$7:$R$526,3,0)</f>
        <v>31.657399999999999</v>
      </c>
      <c r="D42" s="69">
        <f>VLOOKUP($A42,'Return Data'!$A$7:$R$526,6,0)</f>
        <v>4.8431122287811998</v>
      </c>
      <c r="E42" s="70">
        <f t="shared" si="0"/>
        <v>1</v>
      </c>
      <c r="F42" s="69">
        <f>VLOOKUP($A42,'Return Data'!$A$7:$R$526,7,0)</f>
        <v>4.8443978157550402</v>
      </c>
      <c r="G42" s="70">
        <f t="shared" si="1"/>
        <v>1</v>
      </c>
      <c r="H42" s="69">
        <f>VLOOKUP($A42,'Return Data'!$A$7:$R$526,8,0)</f>
        <v>4.5994584621499301</v>
      </c>
      <c r="I42" s="70">
        <f t="shared" si="2"/>
        <v>1</v>
      </c>
      <c r="J42" s="69">
        <f>VLOOKUP($A42,'Return Data'!$A$7:$R$526,9,0)</f>
        <v>5.0581513902936504</v>
      </c>
      <c r="K42" s="70">
        <f t="shared" si="3"/>
        <v>1</v>
      </c>
      <c r="L42" s="69">
        <f>VLOOKUP($A42,'Return Data'!$A$7:$R$526,10,0)</f>
        <v>5.6449196863640703</v>
      </c>
      <c r="M42" s="70">
        <f t="shared" si="4"/>
        <v>1</v>
      </c>
      <c r="N42" s="69">
        <f>VLOOKUP($A42,'Return Data'!$A$7:$R$526,11,0)</f>
        <v>5.3677935034557303</v>
      </c>
      <c r="O42" s="70">
        <f t="shared" si="12"/>
        <v>24</v>
      </c>
      <c r="P42" s="69">
        <f>VLOOKUP($A42,'Return Data'!$A$7:$R$526,12,0)</f>
        <v>5.8402652048476602</v>
      </c>
      <c r="Q42" s="70">
        <f t="shared" si="13"/>
        <v>1</v>
      </c>
      <c r="R42" s="69">
        <f>VLOOKUP($A42,'Return Data'!$A$7:$R$526,13,0)</f>
        <v>6.1958647204971697</v>
      </c>
      <c r="S42" s="70">
        <f t="shared" si="14"/>
        <v>1</v>
      </c>
      <c r="T42" s="69">
        <f>VLOOKUP($A42,'Return Data'!$A$7:$R$526,14,0)</f>
        <v>6.5850046259076196</v>
      </c>
      <c r="U42" s="70">
        <f t="shared" si="15"/>
        <v>1</v>
      </c>
      <c r="V42" s="69">
        <f>VLOOKUP($A42,'Return Data'!$A$7:$R$526,18,0)</f>
        <v>0</v>
      </c>
      <c r="W42" s="70">
        <f t="shared" si="18"/>
        <v>1</v>
      </c>
      <c r="X42" s="69">
        <f>VLOOKUP($A42,'Return Data'!$A$7:$R$526,15,0)</f>
        <v>7.5394244283708796</v>
      </c>
      <c r="Y42" s="70">
        <f t="shared" si="19"/>
        <v>1</v>
      </c>
      <c r="Z42" s="69">
        <f>VLOOKUP($A42,'Return Data'!$A$7:$R$526,17,0)</f>
        <v>10.615970144000901</v>
      </c>
      <c r="AA42" s="71">
        <f t="shared" si="11"/>
        <v>2</v>
      </c>
    </row>
    <row r="43" spans="1:27" x14ac:dyDescent="0.25">
      <c r="A43" s="67" t="s">
        <v>153</v>
      </c>
      <c r="B43" s="68">
        <f>VLOOKUP($A43,'Return Data'!$A$7:$R$526,2,0)</f>
        <v>43983</v>
      </c>
      <c r="C43" s="69">
        <f>VLOOKUP($A43,'Return Data'!$A$7:$R$526,3,0)</f>
        <v>27.0929</v>
      </c>
      <c r="D43" s="69">
        <f>VLOOKUP($A43,'Return Data'!$A$7:$R$526,6,0)</f>
        <v>3.0988608594903999</v>
      </c>
      <c r="E43" s="70">
        <f t="shared" si="0"/>
        <v>26</v>
      </c>
      <c r="F43" s="69">
        <f>VLOOKUP($A43,'Return Data'!$A$7:$R$526,7,0)</f>
        <v>3.0544572062175201</v>
      </c>
      <c r="G43" s="70">
        <f t="shared" si="1"/>
        <v>30</v>
      </c>
      <c r="H43" s="69">
        <f>VLOOKUP($A43,'Return Data'!$A$7:$R$526,8,0)</f>
        <v>2.38759043803211</v>
      </c>
      <c r="I43" s="70">
        <f t="shared" si="2"/>
        <v>41</v>
      </c>
      <c r="J43" s="69">
        <f>VLOOKUP($A43,'Return Data'!$A$7:$R$526,9,0)</f>
        <v>3.2662752820555201</v>
      </c>
      <c r="K43" s="70">
        <f t="shared" si="3"/>
        <v>33</v>
      </c>
      <c r="L43" s="69">
        <f>VLOOKUP($A43,'Return Data'!$A$7:$R$526,10,0)</f>
        <v>3.3602200289485999</v>
      </c>
      <c r="M43" s="70">
        <f t="shared" si="4"/>
        <v>38</v>
      </c>
      <c r="N43" s="69">
        <f>VLOOKUP($A43,'Return Data'!$A$7:$R$526,11,0)</f>
        <v>4.1101517590754204</v>
      </c>
      <c r="O43" s="70">
        <f t="shared" si="12"/>
        <v>33</v>
      </c>
      <c r="P43" s="69">
        <f>VLOOKUP($A43,'Return Data'!$A$7:$R$526,12,0)</f>
        <v>4.4686471203089999</v>
      </c>
      <c r="Q43" s="70">
        <f t="shared" si="13"/>
        <v>35</v>
      </c>
      <c r="R43" s="69">
        <f>VLOOKUP($A43,'Return Data'!$A$7:$R$526,13,0)</f>
        <v>4.73626589188558</v>
      </c>
      <c r="S43" s="70">
        <f t="shared" si="14"/>
        <v>35</v>
      </c>
      <c r="T43" s="69">
        <f>VLOOKUP($A43,'Return Data'!$A$7:$R$526,14,0)</f>
        <v>5.1007506903373603</v>
      </c>
      <c r="U43" s="70">
        <f t="shared" si="15"/>
        <v>35</v>
      </c>
      <c r="V43" s="69">
        <f>VLOOKUP($A43,'Return Data'!$A$7:$R$526,18,0)</f>
        <v>0</v>
      </c>
      <c r="W43" s="70">
        <f t="shared" si="18"/>
        <v>1</v>
      </c>
      <c r="X43" s="69">
        <f>VLOOKUP($A43,'Return Data'!$A$7:$R$526,15,0)</f>
        <v>6.3790464342929596</v>
      </c>
      <c r="Y43" s="70">
        <f t="shared" si="19"/>
        <v>33</v>
      </c>
      <c r="Z43" s="69">
        <f>VLOOKUP($A43,'Return Data'!$A$7:$R$526,17,0)</f>
        <v>12.0698558715419</v>
      </c>
      <c r="AA43" s="71">
        <f t="shared" si="11"/>
        <v>1</v>
      </c>
    </row>
    <row r="44" spans="1:27" x14ac:dyDescent="0.25">
      <c r="A44" s="67" t="s">
        <v>156</v>
      </c>
      <c r="B44" s="68">
        <f>VLOOKUP($A44,'Return Data'!$A$7:$R$526,2,0)</f>
        <v>43983</v>
      </c>
      <c r="C44" s="69">
        <f>VLOOKUP($A44,'Return Data'!$A$7:$R$526,3,0)</f>
        <v>3135.3993999999998</v>
      </c>
      <c r="D44" s="69">
        <f>VLOOKUP($A44,'Return Data'!$A$7:$R$526,6,0)</f>
        <v>3.4112079896165799</v>
      </c>
      <c r="E44" s="70">
        <f t="shared" si="0"/>
        <v>16</v>
      </c>
      <c r="F44" s="69">
        <f>VLOOKUP($A44,'Return Data'!$A$7:$R$526,7,0)</f>
        <v>3.5982132112549401</v>
      </c>
      <c r="G44" s="70">
        <f t="shared" si="1"/>
        <v>15</v>
      </c>
      <c r="H44" s="69">
        <f>VLOOKUP($A44,'Return Data'!$A$7:$R$526,8,0)</f>
        <v>3.1800021981879398</v>
      </c>
      <c r="I44" s="70">
        <f t="shared" si="2"/>
        <v>12</v>
      </c>
      <c r="J44" s="69">
        <f>VLOOKUP($A44,'Return Data'!$A$7:$R$526,9,0)</f>
        <v>4.13904167384199</v>
      </c>
      <c r="K44" s="70">
        <f t="shared" si="3"/>
        <v>17</v>
      </c>
      <c r="L44" s="69">
        <f>VLOOKUP($A44,'Return Data'!$A$7:$R$526,10,0)</f>
        <v>5.0127603898979496</v>
      </c>
      <c r="M44" s="70">
        <f t="shared" si="4"/>
        <v>12</v>
      </c>
      <c r="N44" s="69">
        <f>VLOOKUP($A44,'Return Data'!$A$7:$R$526,11,0)</f>
        <v>5.6138608932334</v>
      </c>
      <c r="O44" s="70">
        <f t="shared" si="12"/>
        <v>15</v>
      </c>
      <c r="P44" s="69">
        <f>VLOOKUP($A44,'Return Data'!$A$7:$R$526,12,0)</f>
        <v>5.3856236984790797</v>
      </c>
      <c r="Q44" s="70">
        <f t="shared" si="13"/>
        <v>19</v>
      </c>
      <c r="R44" s="69">
        <f>VLOOKUP($A44,'Return Data'!$A$7:$R$526,13,0)</f>
        <v>5.48324565813222</v>
      </c>
      <c r="S44" s="70">
        <f t="shared" si="14"/>
        <v>21</v>
      </c>
      <c r="T44" s="69">
        <f>VLOOKUP($A44,'Return Data'!$A$7:$R$526,14,0)</f>
        <v>5.7786241364885598</v>
      </c>
      <c r="U44" s="70">
        <f t="shared" si="15"/>
        <v>22</v>
      </c>
      <c r="V44" s="69">
        <f>VLOOKUP($A44,'Return Data'!$A$7:$R$526,18,0)</f>
        <v>0</v>
      </c>
      <c r="W44" s="70">
        <f t="shared" si="18"/>
        <v>1</v>
      </c>
      <c r="X44" s="69">
        <f>VLOOKUP($A44,'Return Data'!$A$7:$R$526,15,0)</f>
        <v>7.1654993936414701</v>
      </c>
      <c r="Y44" s="70">
        <f t="shared" si="19"/>
        <v>25</v>
      </c>
      <c r="Z44" s="69">
        <f>VLOOKUP($A44,'Return Data'!$A$7:$R$526,17,0)</f>
        <v>9.9245798912798993</v>
      </c>
      <c r="AA44" s="71">
        <f t="shared" si="11"/>
        <v>26</v>
      </c>
    </row>
    <row r="45" spans="1:27" x14ac:dyDescent="0.25">
      <c r="A45" s="67" t="s">
        <v>157</v>
      </c>
      <c r="B45" s="68">
        <f>VLOOKUP($A45,'Return Data'!$A$7:$R$526,2,0)</f>
        <v>43983</v>
      </c>
      <c r="C45" s="69">
        <f>VLOOKUP($A45,'Return Data'!$A$7:$R$526,3,0)</f>
        <v>42.222200000000001</v>
      </c>
      <c r="D45" s="69">
        <f>VLOOKUP($A45,'Return Data'!$A$7:$R$526,6,0)</f>
        <v>3.80408263812848</v>
      </c>
      <c r="E45" s="70">
        <f t="shared" si="0"/>
        <v>7</v>
      </c>
      <c r="F45" s="69">
        <f>VLOOKUP($A45,'Return Data'!$A$7:$R$526,7,0)</f>
        <v>3.6607082923679801</v>
      </c>
      <c r="G45" s="70">
        <f t="shared" si="1"/>
        <v>10</v>
      </c>
      <c r="H45" s="69">
        <f>VLOOKUP($A45,'Return Data'!$A$7:$R$526,8,0)</f>
        <v>3.0892367943163701</v>
      </c>
      <c r="I45" s="70">
        <f t="shared" si="2"/>
        <v>17</v>
      </c>
      <c r="J45" s="69">
        <f>VLOOKUP($A45,'Return Data'!$A$7:$R$526,9,0)</f>
        <v>4.14989611492559</v>
      </c>
      <c r="K45" s="70">
        <f t="shared" si="3"/>
        <v>15</v>
      </c>
      <c r="L45" s="69">
        <f>VLOOKUP($A45,'Return Data'!$A$7:$R$526,10,0)</f>
        <v>4.8666651732519401</v>
      </c>
      <c r="M45" s="70">
        <f t="shared" si="4"/>
        <v>18</v>
      </c>
      <c r="N45" s="69">
        <f>VLOOKUP($A45,'Return Data'!$A$7:$R$526,11,0)</f>
        <v>5.4611416742881804</v>
      </c>
      <c r="O45" s="70">
        <f t="shared" si="12"/>
        <v>21</v>
      </c>
      <c r="P45" s="69">
        <f>VLOOKUP($A45,'Return Data'!$A$7:$R$526,12,0)</f>
        <v>5.3741425098929501</v>
      </c>
      <c r="Q45" s="70">
        <f t="shared" si="13"/>
        <v>21</v>
      </c>
      <c r="R45" s="69">
        <f>VLOOKUP($A45,'Return Data'!$A$7:$R$526,13,0)</f>
        <v>5.4841452680146698</v>
      </c>
      <c r="S45" s="70">
        <f t="shared" si="14"/>
        <v>20</v>
      </c>
      <c r="T45" s="69">
        <f>VLOOKUP($A45,'Return Data'!$A$7:$R$526,14,0)</f>
        <v>5.81552258168914</v>
      </c>
      <c r="U45" s="70">
        <f t="shared" si="15"/>
        <v>17</v>
      </c>
      <c r="V45" s="69">
        <f>VLOOKUP($A45,'Return Data'!$A$7:$R$526,18,0)</f>
        <v>0</v>
      </c>
      <c r="W45" s="70">
        <f t="shared" si="18"/>
        <v>1</v>
      </c>
      <c r="X45" s="69">
        <f>VLOOKUP($A45,'Return Data'!$A$7:$R$526,15,0)</f>
        <v>7.2462205433290601</v>
      </c>
      <c r="Y45" s="70">
        <f t="shared" si="19"/>
        <v>17</v>
      </c>
      <c r="Z45" s="69">
        <f>VLOOKUP($A45,'Return Data'!$A$7:$R$526,17,0)</f>
        <v>10.015524178375999</v>
      </c>
      <c r="AA45" s="71">
        <f t="shared" si="11"/>
        <v>16</v>
      </c>
    </row>
    <row r="46" spans="1:27" x14ac:dyDescent="0.25">
      <c r="A46" s="67" t="s">
        <v>158</v>
      </c>
      <c r="B46" s="68">
        <f>VLOOKUP($A46,'Return Data'!$A$7:$R$526,2,0)</f>
        <v>43983</v>
      </c>
      <c r="C46" s="69">
        <f>VLOOKUP($A46,'Return Data'!$A$7:$R$526,3,0)</f>
        <v>3160.5372000000002</v>
      </c>
      <c r="D46" s="69">
        <f>VLOOKUP($A46,'Return Data'!$A$7:$R$526,6,0)</f>
        <v>3.75485873242665</v>
      </c>
      <c r="E46" s="70">
        <f t="shared" si="0"/>
        <v>8</v>
      </c>
      <c r="F46" s="69">
        <f>VLOOKUP($A46,'Return Data'!$A$7:$R$526,7,0)</f>
        <v>3.61041527751504</v>
      </c>
      <c r="G46" s="70">
        <f t="shared" si="1"/>
        <v>13</v>
      </c>
      <c r="H46" s="69">
        <f>VLOOKUP($A46,'Return Data'!$A$7:$R$526,8,0)</f>
        <v>2.7460692679468699</v>
      </c>
      <c r="I46" s="70">
        <f t="shared" si="2"/>
        <v>28</v>
      </c>
      <c r="J46" s="69">
        <f>VLOOKUP($A46,'Return Data'!$A$7:$R$526,9,0)</f>
        <v>4.1946981780848196</v>
      </c>
      <c r="K46" s="70">
        <f t="shared" si="3"/>
        <v>13</v>
      </c>
      <c r="L46" s="69">
        <f>VLOOKUP($A46,'Return Data'!$A$7:$R$526,10,0)</f>
        <v>5.09276777637288</v>
      </c>
      <c r="M46" s="70">
        <f t="shared" si="4"/>
        <v>11</v>
      </c>
      <c r="N46" s="69">
        <f>VLOOKUP($A46,'Return Data'!$A$7:$R$526,11,0)</f>
        <v>6.1294836322803601</v>
      </c>
      <c r="O46" s="70">
        <f t="shared" si="12"/>
        <v>1</v>
      </c>
      <c r="P46" s="69">
        <f>VLOOKUP($A46,'Return Data'!$A$7:$R$526,12,0)</f>
        <v>5.6907348434922902</v>
      </c>
      <c r="Q46" s="70">
        <f t="shared" si="13"/>
        <v>3</v>
      </c>
      <c r="R46" s="69">
        <f>VLOOKUP($A46,'Return Data'!$A$7:$R$526,13,0)</f>
        <v>5.7066704900813097</v>
      </c>
      <c r="S46" s="70">
        <f t="shared" si="14"/>
        <v>5</v>
      </c>
      <c r="T46" s="69">
        <f>VLOOKUP($A46,'Return Data'!$A$7:$R$526,14,0)</f>
        <v>5.9905370894378196</v>
      </c>
      <c r="U46" s="70">
        <f t="shared" si="15"/>
        <v>5</v>
      </c>
      <c r="V46" s="69">
        <f>VLOOKUP($A46,'Return Data'!$A$7:$R$526,18,0)</f>
        <v>0</v>
      </c>
      <c r="W46" s="70">
        <f t="shared" si="18"/>
        <v>1</v>
      </c>
      <c r="X46" s="69">
        <f>VLOOKUP($A46,'Return Data'!$A$7:$R$526,15,0)</f>
        <v>7.31235446043015</v>
      </c>
      <c r="Y46" s="70">
        <f t="shared" si="19"/>
        <v>11</v>
      </c>
      <c r="Z46" s="69">
        <f>VLOOKUP($A46,'Return Data'!$A$7:$R$526,17,0)</f>
        <v>10.1129266567327</v>
      </c>
      <c r="AA46" s="71">
        <f t="shared" si="11"/>
        <v>6</v>
      </c>
    </row>
    <row r="47" spans="1:27" x14ac:dyDescent="0.25">
      <c r="A47" s="67" t="s">
        <v>159</v>
      </c>
      <c r="B47" s="68">
        <f>VLOOKUP($A47,'Return Data'!$A$7:$R$526,2,0)</f>
        <v>43983</v>
      </c>
      <c r="C47" s="69">
        <f>VLOOKUP($A47,'Return Data'!$A$7:$R$526,3,0)</f>
        <v>1968.6482000000001</v>
      </c>
      <c r="D47" s="69">
        <f>VLOOKUP($A47,'Return Data'!$A$7:$R$526,6,0)</f>
        <v>2.75720161473647</v>
      </c>
      <c r="E47" s="70">
        <f t="shared" si="0"/>
        <v>31</v>
      </c>
      <c r="F47" s="69">
        <f>VLOOKUP($A47,'Return Data'!$A$7:$R$526,7,0)</f>
        <v>2.8361430392147899</v>
      </c>
      <c r="G47" s="70">
        <f t="shared" si="1"/>
        <v>38</v>
      </c>
      <c r="H47" s="69">
        <f>VLOOKUP($A47,'Return Data'!$A$7:$R$526,8,0)</f>
        <v>2.71655902276924</v>
      </c>
      <c r="I47" s="70">
        <f t="shared" si="2"/>
        <v>32</v>
      </c>
      <c r="J47" s="69">
        <f>VLOOKUP($A47,'Return Data'!$A$7:$R$526,9,0)</f>
        <v>2.6358304976151898</v>
      </c>
      <c r="K47" s="70">
        <f t="shared" si="3"/>
        <v>43</v>
      </c>
      <c r="L47" s="69">
        <f>VLOOKUP($A47,'Return Data'!$A$7:$R$526,10,0)</f>
        <v>2.7157598432789301</v>
      </c>
      <c r="M47" s="70">
        <f t="shared" si="4"/>
        <v>43</v>
      </c>
      <c r="N47" s="69">
        <f>VLOOKUP($A47,'Return Data'!$A$7:$R$526,11,0)</f>
        <v>2.7218727259130899</v>
      </c>
      <c r="O47" s="70">
        <f t="shared" si="12"/>
        <v>39</v>
      </c>
      <c r="P47" s="69">
        <f>VLOOKUP($A47,'Return Data'!$A$7:$R$526,12,0)</f>
        <v>3.5602338392899102</v>
      </c>
      <c r="Q47" s="70">
        <f t="shared" si="13"/>
        <v>39</v>
      </c>
      <c r="R47" s="69">
        <f>VLOOKUP($A47,'Return Data'!$A$7:$R$526,13,0)</f>
        <v>3.92293732420349</v>
      </c>
      <c r="S47" s="70">
        <f t="shared" si="14"/>
        <v>39</v>
      </c>
      <c r="T47" s="69">
        <f>VLOOKUP($A47,'Return Data'!$A$7:$R$526,14,0)</f>
        <v>4.2551921045021901</v>
      </c>
      <c r="U47" s="70">
        <f t="shared" si="15"/>
        <v>38</v>
      </c>
      <c r="V47" s="69">
        <f>VLOOKUP($A47,'Return Data'!$A$7:$R$526,18,0)</f>
        <v>0</v>
      </c>
      <c r="W47" s="70">
        <f t="shared" si="18"/>
        <v>1</v>
      </c>
      <c r="X47" s="69">
        <f>VLOOKUP($A47,'Return Data'!$A$7:$R$526,15,0)</f>
        <v>6.3881885551167397</v>
      </c>
      <c r="Y47" s="70">
        <f t="shared" si="19"/>
        <v>32</v>
      </c>
      <c r="Z47" s="69">
        <f>VLOOKUP($A47,'Return Data'!$A$7:$R$526,17,0)</f>
        <v>7.9356106674811304</v>
      </c>
      <c r="AA47" s="71">
        <f t="shared" si="11"/>
        <v>33</v>
      </c>
    </row>
    <row r="48" spans="1:27" x14ac:dyDescent="0.25">
      <c r="A48" s="67" t="s">
        <v>160</v>
      </c>
      <c r="B48" s="68">
        <f>VLOOKUP($A48,'Return Data'!$A$7:$R$526,2,0)</f>
        <v>43983</v>
      </c>
      <c r="C48" s="69">
        <f>VLOOKUP($A48,'Return Data'!$A$7:$R$526,3,0)</f>
        <v>1928.5805</v>
      </c>
      <c r="D48" s="69">
        <f>VLOOKUP($A48,'Return Data'!$A$7:$R$526,6,0)</f>
        <v>2.3791327647441101</v>
      </c>
      <c r="E48" s="70">
        <f t="shared" si="0"/>
        <v>39</v>
      </c>
      <c r="F48" s="69">
        <f>VLOOKUP($A48,'Return Data'!$A$7:$R$526,7,0)</f>
        <v>3.2586399314563601</v>
      </c>
      <c r="G48" s="70">
        <f t="shared" si="1"/>
        <v>28</v>
      </c>
      <c r="H48" s="69">
        <f>VLOOKUP($A48,'Return Data'!$A$7:$R$526,8,0)</f>
        <v>2.7781700630214901</v>
      </c>
      <c r="I48" s="70">
        <f t="shared" si="2"/>
        <v>27</v>
      </c>
      <c r="J48" s="69">
        <f>VLOOKUP($A48,'Return Data'!$A$7:$R$526,9,0)</f>
        <v>4.1444416205518904</v>
      </c>
      <c r="K48" s="70">
        <f t="shared" si="3"/>
        <v>16</v>
      </c>
      <c r="L48" s="69">
        <f>VLOOKUP($A48,'Return Data'!$A$7:$R$526,10,0)</f>
        <v>5.1801644885307097</v>
      </c>
      <c r="M48" s="70">
        <f t="shared" si="4"/>
        <v>8</v>
      </c>
      <c r="N48" s="69">
        <f>VLOOKUP($A48,'Return Data'!$A$7:$R$526,11,0)</f>
        <v>6.10376023248996</v>
      </c>
      <c r="O48" s="70">
        <f t="shared" si="12"/>
        <v>2</v>
      </c>
      <c r="P48" s="69">
        <f>VLOOKUP($A48,'Return Data'!$A$7:$R$526,12,0)</f>
        <v>5.6767398763626504</v>
      </c>
      <c r="Q48" s="70">
        <f t="shared" si="13"/>
        <v>4</v>
      </c>
      <c r="R48" s="69">
        <f>VLOOKUP($A48,'Return Data'!$A$7:$R$526,13,0)</f>
        <v>5.6422600687123898</v>
      </c>
      <c r="S48" s="70">
        <f t="shared" si="14"/>
        <v>8</v>
      </c>
      <c r="T48" s="69">
        <f>VLOOKUP($A48,'Return Data'!$A$7:$R$526,14,0)</f>
        <v>5.8997090555338696</v>
      </c>
      <c r="U48" s="70">
        <f t="shared" si="15"/>
        <v>14</v>
      </c>
      <c r="V48" s="69">
        <f>VLOOKUP($A48,'Return Data'!$A$7:$R$526,18,0)</f>
        <v>0</v>
      </c>
      <c r="W48" s="70">
        <f t="shared" si="18"/>
        <v>1</v>
      </c>
      <c r="X48" s="69">
        <f>VLOOKUP($A48,'Return Data'!$A$7:$R$526,15,0)</f>
        <v>5.7851399675033397</v>
      </c>
      <c r="Y48" s="70">
        <f t="shared" si="19"/>
        <v>34</v>
      </c>
      <c r="Z48" s="69">
        <f>VLOOKUP($A48,'Return Data'!$A$7:$R$526,17,0)</f>
        <v>9.1084868137130108</v>
      </c>
      <c r="AA48" s="71">
        <f t="shared" si="11"/>
        <v>31</v>
      </c>
    </row>
    <row r="49" spans="1:27" x14ac:dyDescent="0.25">
      <c r="A49" s="67" t="s">
        <v>161</v>
      </c>
      <c r="B49" s="68">
        <f>VLOOKUP($A49,'Return Data'!$A$7:$R$526,2,0)</f>
        <v>43983</v>
      </c>
      <c r="C49" s="69">
        <f>VLOOKUP($A49,'Return Data'!$A$7:$R$526,3,0)</f>
        <v>3279.7624000000001</v>
      </c>
      <c r="D49" s="69">
        <f>VLOOKUP($A49,'Return Data'!$A$7:$R$526,6,0)</f>
        <v>3.2654981644905101</v>
      </c>
      <c r="E49" s="70">
        <f t="shared" si="0"/>
        <v>23</v>
      </c>
      <c r="F49" s="69">
        <f>VLOOKUP($A49,'Return Data'!$A$7:$R$526,7,0)</f>
        <v>3.4568623262477902</v>
      </c>
      <c r="G49" s="70">
        <f t="shared" si="1"/>
        <v>21</v>
      </c>
      <c r="H49" s="69">
        <f>VLOOKUP($A49,'Return Data'!$A$7:$R$526,8,0)</f>
        <v>2.95654540824889</v>
      </c>
      <c r="I49" s="70">
        <f t="shared" si="2"/>
        <v>19</v>
      </c>
      <c r="J49" s="69">
        <f>VLOOKUP($A49,'Return Data'!$A$7:$R$526,9,0)</f>
        <v>3.9644735162776601</v>
      </c>
      <c r="K49" s="70">
        <f t="shared" si="3"/>
        <v>18</v>
      </c>
      <c r="L49" s="69">
        <f>VLOOKUP($A49,'Return Data'!$A$7:$R$526,10,0)</f>
        <v>4.9973704434109596</v>
      </c>
      <c r="M49" s="70">
        <f t="shared" si="4"/>
        <v>13</v>
      </c>
      <c r="N49" s="69">
        <f>VLOOKUP($A49,'Return Data'!$A$7:$R$526,11,0)</f>
        <v>5.6121395418775997</v>
      </c>
      <c r="O49" s="70">
        <f t="shared" si="12"/>
        <v>16</v>
      </c>
      <c r="P49" s="69">
        <f>VLOOKUP($A49,'Return Data'!$A$7:$R$526,12,0)</f>
        <v>5.39045456896506</v>
      </c>
      <c r="Q49" s="70">
        <f t="shared" si="13"/>
        <v>18</v>
      </c>
      <c r="R49" s="69">
        <f>VLOOKUP($A49,'Return Data'!$A$7:$R$526,13,0)</f>
        <v>5.5097546880017196</v>
      </c>
      <c r="S49" s="70">
        <f t="shared" si="14"/>
        <v>16</v>
      </c>
      <c r="T49" s="69">
        <f>VLOOKUP($A49,'Return Data'!$A$7:$R$526,14,0)</f>
        <v>5.8327096059074499</v>
      </c>
      <c r="U49" s="70">
        <f t="shared" si="15"/>
        <v>16</v>
      </c>
      <c r="V49" s="69">
        <f>VLOOKUP($A49,'Return Data'!$A$7:$R$526,18,0)</f>
        <v>0</v>
      </c>
      <c r="W49" s="70">
        <f t="shared" si="18"/>
        <v>1</v>
      </c>
      <c r="X49" s="69">
        <f>VLOOKUP($A49,'Return Data'!$A$7:$R$526,15,0)</f>
        <v>7.25767569621057</v>
      </c>
      <c r="Y49" s="70">
        <f t="shared" si="19"/>
        <v>14</v>
      </c>
      <c r="Z49" s="69">
        <f>VLOOKUP($A49,'Return Data'!$A$7:$R$526,17,0)</f>
        <v>9.9824277747826002</v>
      </c>
      <c r="AA49" s="71">
        <f t="shared" si="11"/>
        <v>23</v>
      </c>
    </row>
    <row r="50" spans="1:27" x14ac:dyDescent="0.25">
      <c r="A50" s="67" t="s">
        <v>162</v>
      </c>
      <c r="B50" s="68">
        <f>VLOOKUP($A50,'Return Data'!$A$7:$R$526,2,0)</f>
        <v>43983</v>
      </c>
      <c r="C50" s="69">
        <f>VLOOKUP($A50,'Return Data'!$A$7:$R$526,3,0)</f>
        <v>1084.8335</v>
      </c>
      <c r="D50" s="69">
        <f>VLOOKUP($A50,'Return Data'!$A$7:$R$526,6,0)</f>
        <v>2.8937609904618999</v>
      </c>
      <c r="E50" s="70">
        <f t="shared" si="0"/>
        <v>28</v>
      </c>
      <c r="F50" s="69">
        <f>VLOOKUP($A50,'Return Data'!$A$7:$R$526,7,0)</f>
        <v>3.0165254026060002</v>
      </c>
      <c r="G50" s="70">
        <f t="shared" si="1"/>
        <v>33</v>
      </c>
      <c r="H50" s="69">
        <f>VLOOKUP($A50,'Return Data'!$A$7:$R$526,8,0)</f>
        <v>2.8345093139083799</v>
      </c>
      <c r="I50" s="70">
        <f t="shared" si="2"/>
        <v>24</v>
      </c>
      <c r="J50" s="69">
        <f>VLOOKUP($A50,'Return Data'!$A$7:$R$526,9,0)</f>
        <v>3.3082017800953798</v>
      </c>
      <c r="K50" s="70">
        <f t="shared" si="3"/>
        <v>32</v>
      </c>
      <c r="L50" s="69">
        <f>VLOOKUP($A50,'Return Data'!$A$7:$R$526,10,0)</f>
        <v>3.4291034733478098</v>
      </c>
      <c r="M50" s="70">
        <f t="shared" si="4"/>
        <v>37</v>
      </c>
      <c r="N50" s="69">
        <f>VLOOKUP($A50,'Return Data'!$A$7:$R$526,11,0)</f>
        <v>4.0920615478855602</v>
      </c>
      <c r="O50" s="70">
        <f t="shared" si="12"/>
        <v>34</v>
      </c>
      <c r="P50" s="69">
        <f>VLOOKUP($A50,'Return Data'!$A$7:$R$526,12,0)</f>
        <v>4.6479444325866801</v>
      </c>
      <c r="Q50" s="70">
        <f t="shared" si="13"/>
        <v>31</v>
      </c>
      <c r="R50" s="69">
        <f>VLOOKUP($A50,'Return Data'!$A$7:$R$526,13,0)</f>
        <v>5.0782464894071504</v>
      </c>
      <c r="S50" s="70">
        <f t="shared" si="14"/>
        <v>30</v>
      </c>
      <c r="T50" s="69">
        <f>VLOOKUP($A50,'Return Data'!$A$7:$R$526,14,0)</f>
        <v>5.5438230159467503</v>
      </c>
      <c r="U50" s="70">
        <f t="shared" si="15"/>
        <v>30</v>
      </c>
      <c r="V50" s="69"/>
      <c r="W50" s="70"/>
      <c r="X50" s="69"/>
      <c r="Y50" s="70"/>
      <c r="Z50" s="69">
        <f>VLOOKUP($A50,'Return Data'!$A$7:$R$526,17,0)</f>
        <v>6.1516236701567202</v>
      </c>
      <c r="AA50" s="71">
        <f t="shared" si="11"/>
        <v>36</v>
      </c>
    </row>
    <row r="51" spans="1:27" x14ac:dyDescent="0.25">
      <c r="A51" s="73"/>
      <c r="B51" s="74"/>
      <c r="C51" s="74"/>
      <c r="D51" s="75"/>
      <c r="E51" s="74"/>
      <c r="F51" s="75"/>
      <c r="G51" s="74"/>
      <c r="H51" s="75"/>
      <c r="I51" s="74"/>
      <c r="J51" s="75"/>
      <c r="K51" s="74"/>
      <c r="L51" s="75"/>
      <c r="M51" s="74"/>
      <c r="N51" s="75"/>
      <c r="O51" s="74"/>
      <c r="P51" s="75"/>
      <c r="Q51" s="74"/>
      <c r="R51" s="75"/>
      <c r="S51" s="74"/>
      <c r="T51" s="75"/>
      <c r="U51" s="74"/>
      <c r="V51" s="75"/>
      <c r="W51" s="74"/>
      <c r="X51" s="75"/>
      <c r="Y51" s="74"/>
      <c r="Z51" s="75"/>
      <c r="AA51" s="76"/>
    </row>
    <row r="52" spans="1:27" x14ac:dyDescent="0.25">
      <c r="A52" s="77" t="s">
        <v>27</v>
      </c>
      <c r="B52" s="78"/>
      <c r="C52" s="78"/>
      <c r="D52" s="79">
        <f>AVERAGE(D8:D50)</f>
        <v>3.1858031905702044</v>
      </c>
      <c r="E52" s="78"/>
      <c r="F52" s="79">
        <f>AVERAGE(F8:F50)</f>
        <v>3.3877483014389869</v>
      </c>
      <c r="G52" s="78"/>
      <c r="H52" s="79">
        <f>AVERAGE(H8:H50)</f>
        <v>2.9657349188416533</v>
      </c>
      <c r="I52" s="78"/>
      <c r="J52" s="79">
        <f>AVERAGE(J8:J50)</f>
        <v>3.8069926108933569</v>
      </c>
      <c r="K52" s="78"/>
      <c r="L52" s="79">
        <f>AVERAGE(L8:L50)</f>
        <v>4.4063554484379681</v>
      </c>
      <c r="M52" s="78"/>
      <c r="N52" s="79">
        <f>AVERAGE(N8:N50)</f>
        <v>5.1666261610055129</v>
      </c>
      <c r="O52" s="78"/>
      <c r="P52" s="79">
        <f>AVERAGE(P8:P50)</f>
        <v>5.1684872675535001</v>
      </c>
      <c r="Q52" s="78"/>
      <c r="R52" s="79">
        <f>AVERAGE(R8:R50)</f>
        <v>5.3317786558664739</v>
      </c>
      <c r="S52" s="78"/>
      <c r="T52" s="79">
        <f>AVERAGE(T8:T50)</f>
        <v>5.6846525448290111</v>
      </c>
      <c r="U52" s="78"/>
      <c r="V52" s="79">
        <f>AVERAGE(V8:V50)</f>
        <v>0</v>
      </c>
      <c r="W52" s="78"/>
      <c r="X52" s="79">
        <f>AVERAGE(X8:X50)</f>
        <v>7.0308788066184134</v>
      </c>
      <c r="Y52" s="78"/>
      <c r="Z52" s="79">
        <f>AVERAGE(Z8:Z50)</f>
        <v>8.9821617337946673</v>
      </c>
      <c r="AA52" s="80"/>
    </row>
    <row r="53" spans="1:27" x14ac:dyDescent="0.25">
      <c r="A53" s="77" t="s">
        <v>28</v>
      </c>
      <c r="B53" s="78"/>
      <c r="C53" s="78"/>
      <c r="D53" s="79">
        <f>MIN(D8:D50)</f>
        <v>1.38610404078088</v>
      </c>
      <c r="E53" s="78"/>
      <c r="F53" s="79">
        <f>MIN(F8:F50)</f>
        <v>2.5526783723142499</v>
      </c>
      <c r="G53" s="78"/>
      <c r="H53" s="79">
        <f>MIN(H8:H50)</f>
        <v>2.2296760129578099</v>
      </c>
      <c r="I53" s="78"/>
      <c r="J53" s="79">
        <f>MIN(J8:J50)</f>
        <v>2.6358304976151898</v>
      </c>
      <c r="K53" s="78"/>
      <c r="L53" s="79">
        <f>MIN(L8:L50)</f>
        <v>2.7157598432789301</v>
      </c>
      <c r="M53" s="78"/>
      <c r="N53" s="79">
        <f>MIN(N8:N50)</f>
        <v>2.7218727259130899</v>
      </c>
      <c r="O53" s="78"/>
      <c r="P53" s="79">
        <f>MIN(P8:P50)</f>
        <v>3.5602338392899102</v>
      </c>
      <c r="Q53" s="78"/>
      <c r="R53" s="79">
        <f>MIN(R8:R50)</f>
        <v>3.92293732420349</v>
      </c>
      <c r="S53" s="78"/>
      <c r="T53" s="79">
        <f>MIN(T8:T50)</f>
        <v>4.2551921045021901</v>
      </c>
      <c r="U53" s="78"/>
      <c r="V53" s="79">
        <f>MIN(V8:V50)</f>
        <v>0</v>
      </c>
      <c r="W53" s="78"/>
      <c r="X53" s="79">
        <f>MIN(X8:X50)</f>
        <v>3.5070892936788902</v>
      </c>
      <c r="Y53" s="78"/>
      <c r="Z53" s="79">
        <f>MIN(Z8:Z50)</f>
        <v>4.8702723627238598</v>
      </c>
      <c r="AA53" s="80"/>
    </row>
    <row r="54" spans="1:27" ht="15.75" thickBot="1" x14ac:dyDescent="0.3">
      <c r="A54" s="81" t="s">
        <v>29</v>
      </c>
      <c r="B54" s="82"/>
      <c r="C54" s="82"/>
      <c r="D54" s="83">
        <f>MAX(D8:D50)</f>
        <v>4.8431122287811998</v>
      </c>
      <c r="E54" s="82"/>
      <c r="F54" s="83">
        <f>MAX(F8:F50)</f>
        <v>4.8443978157550402</v>
      </c>
      <c r="G54" s="82"/>
      <c r="H54" s="83">
        <f>MAX(H8:H50)</f>
        <v>4.5994584621499301</v>
      </c>
      <c r="I54" s="82"/>
      <c r="J54" s="83">
        <f>MAX(J8:J50)</f>
        <v>5.0581513902936504</v>
      </c>
      <c r="K54" s="82"/>
      <c r="L54" s="83">
        <f>MAX(L8:L50)</f>
        <v>5.6449196863640703</v>
      </c>
      <c r="M54" s="82"/>
      <c r="N54" s="83">
        <f>MAX(N8:N50)</f>
        <v>6.1294836322803601</v>
      </c>
      <c r="O54" s="82"/>
      <c r="P54" s="83">
        <f>MAX(P8:P50)</f>
        <v>5.8402652048476602</v>
      </c>
      <c r="Q54" s="82"/>
      <c r="R54" s="83">
        <f>MAX(R8:R50)</f>
        <v>6.1958647204971697</v>
      </c>
      <c r="S54" s="82"/>
      <c r="T54" s="83">
        <f>MAX(T8:T50)</f>
        <v>6.5850046259076196</v>
      </c>
      <c r="U54" s="82"/>
      <c r="V54" s="83">
        <f>MAX(V8:V50)</f>
        <v>0</v>
      </c>
      <c r="W54" s="82"/>
      <c r="X54" s="83">
        <f>MAX(X8:X50)</f>
        <v>7.5394244283708796</v>
      </c>
      <c r="Y54" s="82"/>
      <c r="Z54" s="83">
        <f>MAX(Z8:Z50)</f>
        <v>12.0698558715419</v>
      </c>
      <c r="AA54" s="84"/>
    </row>
    <row r="56" spans="1:27" x14ac:dyDescent="0.25">
      <c r="A56" s="15" t="s">
        <v>342</v>
      </c>
    </row>
  </sheetData>
  <sheetProtection algorithmName="SHA-512" hashValue="y4BkhCBfk4UAoVMe7B9Eq6LrC0g3FM8yjmDpd8agDOsdH2d6qs7mw9mPTaY1logabTHFH4r5in+mW0UG54i8LQ==" saltValue="ra/PgSnDjsZkC60Sw7+Ruw=="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A50"/>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35.710937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20" width="11" style="3" bestFit="1" customWidth="1"/>
    <col min="21" max="21" width="5.28515625" style="3" bestFit="1" customWidth="1"/>
    <col min="22" max="22" width="11" style="3" hidden="1" customWidth="1"/>
    <col min="23" max="23" width="5.28515625" style="3" hidden="1" customWidth="1"/>
    <col min="24" max="24" width="11" style="3" bestFit="1" customWidth="1"/>
    <col min="25" max="25" width="5.28515625" style="3" bestFit="1" customWidth="1"/>
    <col min="26" max="26" width="11" style="3" bestFit="1" customWidth="1"/>
    <col min="27" max="27" width="5.28515625" style="3" bestFit="1" customWidth="1"/>
    <col min="28" max="16384" width="9.140625" style="3"/>
  </cols>
  <sheetData>
    <row r="1" spans="1:27" ht="15.75" thickBot="1" x14ac:dyDescent="0.3"/>
    <row r="2" spans="1:27" ht="15" customHeight="1" x14ac:dyDescent="0.25">
      <c r="A2" s="123" t="s">
        <v>349</v>
      </c>
    </row>
    <row r="3" spans="1:27" ht="15" customHeight="1" thickBot="1" x14ac:dyDescent="0.3">
      <c r="A3" s="124"/>
    </row>
    <row r="4" spans="1:27" ht="15.75" thickBot="1" x14ac:dyDescent="0.3"/>
    <row r="5" spans="1:27" s="4" customFormat="1" x14ac:dyDescent="0.25">
      <c r="A5" s="32" t="s">
        <v>352</v>
      </c>
      <c r="B5" s="121" t="s">
        <v>8</v>
      </c>
      <c r="C5" s="121" t="s">
        <v>9</v>
      </c>
      <c r="D5" s="127" t="s">
        <v>115</v>
      </c>
      <c r="E5" s="127"/>
      <c r="F5" s="127" t="s">
        <v>116</v>
      </c>
      <c r="G5" s="127"/>
      <c r="H5" s="127" t="s">
        <v>117</v>
      </c>
      <c r="I5" s="127"/>
      <c r="J5" s="127" t="s">
        <v>47</v>
      </c>
      <c r="K5" s="127"/>
      <c r="L5" s="127" t="s">
        <v>48</v>
      </c>
      <c r="M5" s="127"/>
      <c r="N5" s="127" t="s">
        <v>1</v>
      </c>
      <c r="O5" s="127"/>
      <c r="P5" s="127" t="s">
        <v>2</v>
      </c>
      <c r="Q5" s="127"/>
      <c r="R5" s="127" t="s">
        <v>3</v>
      </c>
      <c r="S5" s="127"/>
      <c r="T5" s="127" t="s">
        <v>4</v>
      </c>
      <c r="U5" s="127"/>
      <c r="V5" s="127" t="s">
        <v>385</v>
      </c>
      <c r="W5" s="127"/>
      <c r="X5" s="127" t="s">
        <v>5</v>
      </c>
      <c r="Y5" s="127"/>
      <c r="Z5" s="127" t="s">
        <v>46</v>
      </c>
      <c r="AA5" s="130"/>
    </row>
    <row r="6" spans="1:27" s="4" customFormat="1" x14ac:dyDescent="0.25">
      <c r="A6" s="18" t="s">
        <v>7</v>
      </c>
      <c r="B6" s="122"/>
      <c r="C6" s="122"/>
      <c r="D6" s="14" t="s">
        <v>0</v>
      </c>
      <c r="E6" s="14" t="s">
        <v>10</v>
      </c>
      <c r="F6" s="14" t="s">
        <v>0</v>
      </c>
      <c r="G6" s="14" t="s">
        <v>10</v>
      </c>
      <c r="H6" s="14" t="s">
        <v>0</v>
      </c>
      <c r="I6" s="14" t="s">
        <v>10</v>
      </c>
      <c r="J6" s="14" t="s">
        <v>0</v>
      </c>
      <c r="K6" s="14" t="s">
        <v>10</v>
      </c>
      <c r="L6" s="14" t="s">
        <v>0</v>
      </c>
      <c r="M6" s="14" t="s">
        <v>10</v>
      </c>
      <c r="N6" s="14" t="s">
        <v>0</v>
      </c>
      <c r="O6" s="14" t="s">
        <v>10</v>
      </c>
      <c r="P6" s="14" t="s">
        <v>0</v>
      </c>
      <c r="Q6" s="14" t="s">
        <v>10</v>
      </c>
      <c r="R6" s="14" t="s">
        <v>0</v>
      </c>
      <c r="S6" s="14" t="s">
        <v>10</v>
      </c>
      <c r="T6" s="14" t="s">
        <v>0</v>
      </c>
      <c r="U6" s="14" t="s">
        <v>10</v>
      </c>
      <c r="V6" s="61" t="s">
        <v>0</v>
      </c>
      <c r="W6" s="61" t="s">
        <v>10</v>
      </c>
      <c r="X6" s="14" t="s">
        <v>0</v>
      </c>
      <c r="Y6" s="14" t="s">
        <v>10</v>
      </c>
      <c r="Z6" s="14" t="s">
        <v>0</v>
      </c>
      <c r="AA6" s="19" t="s">
        <v>10</v>
      </c>
    </row>
    <row r="7" spans="1:27" x14ac:dyDescent="0.25">
      <c r="A7" s="22"/>
      <c r="B7" s="7"/>
      <c r="C7" s="8"/>
      <c r="D7" s="8"/>
      <c r="E7" s="9"/>
      <c r="F7" s="8"/>
      <c r="G7" s="9"/>
      <c r="H7" s="8"/>
      <c r="I7" s="9"/>
      <c r="J7" s="8"/>
      <c r="K7" s="9"/>
      <c r="L7" s="8"/>
      <c r="M7" s="9"/>
      <c r="N7" s="8"/>
      <c r="O7" s="9"/>
      <c r="P7" s="8"/>
      <c r="Q7" s="9"/>
      <c r="R7" s="8"/>
      <c r="S7" s="9"/>
      <c r="T7" s="8"/>
      <c r="U7" s="9"/>
      <c r="V7" s="8"/>
      <c r="W7" s="9"/>
      <c r="X7" s="8"/>
      <c r="Y7" s="9"/>
      <c r="Z7" s="8"/>
      <c r="AA7" s="23"/>
    </row>
    <row r="8" spans="1:27" x14ac:dyDescent="0.25">
      <c r="A8" s="67" t="s">
        <v>227</v>
      </c>
      <c r="B8" s="68">
        <f>VLOOKUP($A8,'Return Data'!$A$7:$R$526,2,0)</f>
        <v>43983</v>
      </c>
      <c r="C8" s="69">
        <f>VLOOKUP($A8,'Return Data'!$A$7:$R$526,3,0)</f>
        <v>320.53820000000002</v>
      </c>
      <c r="D8" s="69">
        <f>VLOOKUP($A8,'Return Data'!$A$7:$R$526,6,0)</f>
        <v>3.5986778431422701</v>
      </c>
      <c r="E8" s="70">
        <f t="shared" ref="E8:E44" si="0">RANK(D8,D$8:D$48,0)</f>
        <v>10</v>
      </c>
      <c r="F8" s="69">
        <f>VLOOKUP($A8,'Return Data'!$A$7:$R$526,7,0)</f>
        <v>3.70573100495678</v>
      </c>
      <c r="G8" s="70">
        <f t="shared" ref="G8:G44" si="1">RANK(F8,F$8:F$48,0)</f>
        <v>7</v>
      </c>
      <c r="H8" s="69">
        <f>VLOOKUP($A8,'Return Data'!$A$7:$R$526,8,0)</f>
        <v>3.0958743081184799</v>
      </c>
      <c r="I8" s="70">
        <f t="shared" ref="I8:I44" si="2">RANK(H8,H$8:H$48,0)</f>
        <v>10</v>
      </c>
      <c r="J8" s="69">
        <f>VLOOKUP($A8,'Return Data'!$A$7:$R$526,9,0)</f>
        <v>4.3253142751969698</v>
      </c>
      <c r="K8" s="70">
        <f t="shared" ref="K8:K44" si="3">RANK(J8,J$8:J$48,0)</f>
        <v>6</v>
      </c>
      <c r="L8" s="69">
        <f>VLOOKUP($A8,'Return Data'!$A$7:$R$526,10,0)</f>
        <v>5.2755558723881704</v>
      </c>
      <c r="M8" s="70">
        <f t="shared" ref="M8:M44" si="4">RANK(L8,L$8:L$48,0)</f>
        <v>4</v>
      </c>
      <c r="N8" s="69">
        <f>VLOOKUP($A8,'Return Data'!$A$7:$R$526,11,0)</f>
        <v>5.6655084948551204</v>
      </c>
      <c r="O8" s="70">
        <f t="shared" ref="O8:O44" si="5">RANK(N8,N$8:N$48,0)</f>
        <v>10</v>
      </c>
      <c r="P8" s="69">
        <f>VLOOKUP($A8,'Return Data'!$A$7:$R$526,12,0)</f>
        <v>5.4179990091935597</v>
      </c>
      <c r="Q8" s="70">
        <f t="shared" ref="Q8:Q44" si="6">RANK(P8,P$8:P$48,0)</f>
        <v>10</v>
      </c>
      <c r="R8" s="69">
        <f>VLOOKUP($A8,'Return Data'!$A$7:$R$526,13,0)</f>
        <v>5.50458335428468</v>
      </c>
      <c r="S8" s="70">
        <f t="shared" ref="S8:S44" si="7">RANK(R8,R$8:R$48,0)</f>
        <v>11</v>
      </c>
      <c r="T8" s="69">
        <f>VLOOKUP($A8,'Return Data'!$A$7:$R$526,14,0)</f>
        <v>5.8866277749822196</v>
      </c>
      <c r="U8" s="70">
        <f t="shared" ref="U8:U24" si="8">RANK(T8,T$8:T$48,0)</f>
        <v>4</v>
      </c>
      <c r="V8" s="69">
        <f>VLOOKUP($A8,'Return Data'!$A$7:$R$526,18,0)</f>
        <v>0</v>
      </c>
      <c r="W8" s="70">
        <f t="shared" ref="W8:W24" si="9">RANK(V8,V$8:V$48,0)</f>
        <v>1</v>
      </c>
      <c r="X8" s="69">
        <f>VLOOKUP($A8,'Return Data'!$A$7:$R$526,15,0)</f>
        <v>7.2235784748265397</v>
      </c>
      <c r="Y8" s="70">
        <f t="shared" ref="Y8:Y24" si="10">RANK(X8,X$8:X$48,0)</f>
        <v>7</v>
      </c>
      <c r="Z8" s="69">
        <f>VLOOKUP($A8,'Return Data'!$A$7:$R$526,17,0)</f>
        <v>13.624920452240801</v>
      </c>
      <c r="AA8" s="71">
        <f t="shared" ref="AA8:AA44" si="11">RANK(Z8,Z$8:Z$48,0)</f>
        <v>6</v>
      </c>
    </row>
    <row r="9" spans="1:27" x14ac:dyDescent="0.25">
      <c r="A9" s="67" t="s">
        <v>228</v>
      </c>
      <c r="B9" s="68">
        <f>VLOOKUP($A9,'Return Data'!$A$7:$R$526,2,0)</f>
        <v>43983</v>
      </c>
      <c r="C9" s="69">
        <f>VLOOKUP($A9,'Return Data'!$A$7:$R$526,3,0)</f>
        <v>2213.1939000000002</v>
      </c>
      <c r="D9" s="69">
        <f>VLOOKUP($A9,'Return Data'!$A$7:$R$526,6,0)</f>
        <v>3.4108648893693698</v>
      </c>
      <c r="E9" s="70">
        <f t="shared" si="0"/>
        <v>15</v>
      </c>
      <c r="F9" s="69">
        <f>VLOOKUP($A9,'Return Data'!$A$7:$R$526,7,0)</f>
        <v>3.5319628251861599</v>
      </c>
      <c r="G9" s="70">
        <f t="shared" si="1"/>
        <v>13</v>
      </c>
      <c r="H9" s="69">
        <f>VLOOKUP($A9,'Return Data'!$A$7:$R$526,8,0)</f>
        <v>3.0933777852080699</v>
      </c>
      <c r="I9" s="70">
        <f t="shared" si="2"/>
        <v>11</v>
      </c>
      <c r="J9" s="69">
        <f>VLOOKUP($A9,'Return Data'!$A$7:$R$526,9,0)</f>
        <v>4.1305948059625397</v>
      </c>
      <c r="K9" s="70">
        <f t="shared" si="3"/>
        <v>9</v>
      </c>
      <c r="L9" s="69">
        <f>VLOOKUP($A9,'Return Data'!$A$7:$R$526,10,0)</f>
        <v>4.9405814333049296</v>
      </c>
      <c r="M9" s="70">
        <f t="shared" si="4"/>
        <v>12</v>
      </c>
      <c r="N9" s="69">
        <f>VLOOKUP($A9,'Return Data'!$A$7:$R$526,11,0)</f>
        <v>5.77678864436729</v>
      </c>
      <c r="O9" s="70">
        <f t="shared" si="5"/>
        <v>6</v>
      </c>
      <c r="P9" s="69">
        <f>VLOOKUP($A9,'Return Data'!$A$7:$R$526,12,0)</f>
        <v>5.4958197817076702</v>
      </c>
      <c r="Q9" s="70">
        <f t="shared" si="6"/>
        <v>5</v>
      </c>
      <c r="R9" s="69">
        <f>VLOOKUP($A9,'Return Data'!$A$7:$R$526,13,0)</f>
        <v>5.5664400528372902</v>
      </c>
      <c r="S9" s="70">
        <f t="shared" si="7"/>
        <v>5</v>
      </c>
      <c r="T9" s="69">
        <f>VLOOKUP($A9,'Return Data'!$A$7:$R$526,14,0)</f>
        <v>5.8636229575489498</v>
      </c>
      <c r="U9" s="70">
        <f t="shared" si="8"/>
        <v>7</v>
      </c>
      <c r="V9" s="69">
        <f>VLOOKUP($A9,'Return Data'!$A$7:$R$526,18,0)</f>
        <v>0</v>
      </c>
      <c r="W9" s="70">
        <f t="shared" si="9"/>
        <v>1</v>
      </c>
      <c r="X9" s="69">
        <f>VLOOKUP($A9,'Return Data'!$A$7:$R$526,15,0)</f>
        <v>7.2403049235832802</v>
      </c>
      <c r="Y9" s="70">
        <f t="shared" si="10"/>
        <v>4</v>
      </c>
      <c r="Z9" s="69">
        <f>VLOOKUP($A9,'Return Data'!$A$7:$R$526,17,0)</f>
        <v>11.3892945859054</v>
      </c>
      <c r="AA9" s="71">
        <f t="shared" si="11"/>
        <v>26</v>
      </c>
    </row>
    <row r="10" spans="1:27" x14ac:dyDescent="0.25">
      <c r="A10" s="67" t="s">
        <v>229</v>
      </c>
      <c r="B10" s="68">
        <f>VLOOKUP($A10,'Return Data'!$A$7:$R$526,2,0)</f>
        <v>43983</v>
      </c>
      <c r="C10" s="69">
        <f>VLOOKUP($A10,'Return Data'!$A$7:$R$526,3,0)</f>
        <v>2290.2932000000001</v>
      </c>
      <c r="D10" s="69">
        <f>VLOOKUP($A10,'Return Data'!$A$7:$R$526,6,0)</f>
        <v>3.4873102812784702</v>
      </c>
      <c r="E10" s="70">
        <f t="shared" si="0"/>
        <v>13</v>
      </c>
      <c r="F10" s="69">
        <f>VLOOKUP($A10,'Return Data'!$A$7:$R$526,7,0)</f>
        <v>3.3683832350082099</v>
      </c>
      <c r="G10" s="70">
        <f t="shared" si="1"/>
        <v>21</v>
      </c>
      <c r="H10" s="69">
        <f>VLOOKUP($A10,'Return Data'!$A$7:$R$526,8,0)</f>
        <v>2.7706084117512502</v>
      </c>
      <c r="I10" s="70">
        <f t="shared" si="2"/>
        <v>23</v>
      </c>
      <c r="J10" s="69">
        <f>VLOOKUP($A10,'Return Data'!$A$7:$R$526,9,0)</f>
        <v>3.5634428659427502</v>
      </c>
      <c r="K10" s="70">
        <f t="shared" si="3"/>
        <v>29</v>
      </c>
      <c r="L10" s="69">
        <f>VLOOKUP($A10,'Return Data'!$A$7:$R$526,10,0)</f>
        <v>3.8989862099993702</v>
      </c>
      <c r="M10" s="70">
        <f t="shared" si="4"/>
        <v>30</v>
      </c>
      <c r="N10" s="69">
        <f>VLOOKUP($A10,'Return Data'!$A$7:$R$526,11,0)</f>
        <v>5.5063340153778002</v>
      </c>
      <c r="O10" s="70">
        <f t="shared" si="5"/>
        <v>15</v>
      </c>
      <c r="P10" s="69">
        <f>VLOOKUP($A10,'Return Data'!$A$7:$R$526,12,0)</f>
        <v>5.36425170590788</v>
      </c>
      <c r="Q10" s="70">
        <f t="shared" si="6"/>
        <v>14</v>
      </c>
      <c r="R10" s="69">
        <f>VLOOKUP($A10,'Return Data'!$A$7:$R$526,13,0)</f>
        <v>5.49206817264702</v>
      </c>
      <c r="S10" s="70">
        <f t="shared" si="7"/>
        <v>12</v>
      </c>
      <c r="T10" s="69">
        <f>VLOOKUP($A10,'Return Data'!$A$7:$R$526,14,0)</f>
        <v>5.7870714028507599</v>
      </c>
      <c r="U10" s="70">
        <f t="shared" si="8"/>
        <v>15</v>
      </c>
      <c r="V10" s="69">
        <f>VLOOKUP($A10,'Return Data'!$A$7:$R$526,18,0)</f>
        <v>0</v>
      </c>
      <c r="W10" s="70">
        <f t="shared" si="9"/>
        <v>1</v>
      </c>
      <c r="X10" s="69">
        <f>VLOOKUP($A10,'Return Data'!$A$7:$R$526,15,0)</f>
        <v>7.1990088375480701</v>
      </c>
      <c r="Y10" s="70">
        <f t="shared" si="10"/>
        <v>10</v>
      </c>
      <c r="Z10" s="69">
        <f>VLOOKUP($A10,'Return Data'!$A$7:$R$526,17,0)</f>
        <v>11.392283938074501</v>
      </c>
      <c r="AA10" s="71">
        <f t="shared" si="11"/>
        <v>25</v>
      </c>
    </row>
    <row r="11" spans="1:27" x14ac:dyDescent="0.25">
      <c r="A11" s="67" t="s">
        <v>230</v>
      </c>
      <c r="B11" s="68">
        <f>VLOOKUP($A11,'Return Data'!$A$7:$R$526,2,0)</f>
        <v>43983</v>
      </c>
      <c r="C11" s="69">
        <f>VLOOKUP($A11,'Return Data'!$A$7:$R$526,3,0)</f>
        <v>3059.2696000000001</v>
      </c>
      <c r="D11" s="69">
        <f>VLOOKUP($A11,'Return Data'!$A$7:$R$526,6,0)</f>
        <v>3.2395410771928201</v>
      </c>
      <c r="E11" s="70">
        <f t="shared" si="0"/>
        <v>21</v>
      </c>
      <c r="F11" s="69">
        <f>VLOOKUP($A11,'Return Data'!$A$7:$R$526,7,0)</f>
        <v>3.4243514688643701</v>
      </c>
      <c r="G11" s="70">
        <f t="shared" si="1"/>
        <v>18</v>
      </c>
      <c r="H11" s="69">
        <f>VLOOKUP($A11,'Return Data'!$A$7:$R$526,8,0)</f>
        <v>3.4307001146835598</v>
      </c>
      <c r="I11" s="70">
        <f t="shared" si="2"/>
        <v>6</v>
      </c>
      <c r="J11" s="69">
        <f>VLOOKUP($A11,'Return Data'!$A$7:$R$526,9,0)</f>
        <v>3.7729913946780398</v>
      </c>
      <c r="K11" s="70">
        <f t="shared" si="3"/>
        <v>24</v>
      </c>
      <c r="L11" s="69">
        <f>VLOOKUP($A11,'Return Data'!$A$7:$R$526,10,0)</f>
        <v>4.2342963058377299</v>
      </c>
      <c r="M11" s="70">
        <f t="shared" si="4"/>
        <v>27</v>
      </c>
      <c r="N11" s="69">
        <f>VLOOKUP($A11,'Return Data'!$A$7:$R$526,11,0)</f>
        <v>5.3705100099366803</v>
      </c>
      <c r="O11" s="70">
        <f t="shared" si="5"/>
        <v>20</v>
      </c>
      <c r="P11" s="69">
        <f>VLOOKUP($A11,'Return Data'!$A$7:$R$526,12,0)</f>
        <v>5.3132400176738104</v>
      </c>
      <c r="Q11" s="70">
        <f t="shared" si="6"/>
        <v>16</v>
      </c>
      <c r="R11" s="69">
        <f>VLOOKUP($A11,'Return Data'!$A$7:$R$526,13,0)</f>
        <v>5.48904030256349</v>
      </c>
      <c r="S11" s="70">
        <f t="shared" si="7"/>
        <v>14</v>
      </c>
      <c r="T11" s="69">
        <f>VLOOKUP($A11,'Return Data'!$A$7:$R$526,14,0)</f>
        <v>5.8023794013823702</v>
      </c>
      <c r="U11" s="70">
        <f t="shared" si="8"/>
        <v>12</v>
      </c>
      <c r="V11" s="69">
        <f>VLOOKUP($A11,'Return Data'!$A$7:$R$526,18,0)</f>
        <v>0</v>
      </c>
      <c r="W11" s="70">
        <f t="shared" si="9"/>
        <v>1</v>
      </c>
      <c r="X11" s="69">
        <f>VLOOKUP($A11,'Return Data'!$A$7:$R$526,15,0)</f>
        <v>7.1558819343998499</v>
      </c>
      <c r="Y11" s="70">
        <f t="shared" si="10"/>
        <v>15</v>
      </c>
      <c r="Z11" s="69">
        <f>VLOOKUP($A11,'Return Data'!$A$7:$R$526,17,0)</f>
        <v>13.0696123109025</v>
      </c>
      <c r="AA11" s="71">
        <f t="shared" si="11"/>
        <v>13</v>
      </c>
    </row>
    <row r="12" spans="1:27" x14ac:dyDescent="0.25">
      <c r="A12" s="67" t="s">
        <v>231</v>
      </c>
      <c r="B12" s="68">
        <f>VLOOKUP($A12,'Return Data'!$A$7:$R$526,2,0)</f>
        <v>43983</v>
      </c>
      <c r="C12" s="69">
        <f>VLOOKUP($A12,'Return Data'!$A$7:$R$526,3,0)</f>
        <v>2288.6028999999999</v>
      </c>
      <c r="D12" s="69">
        <f>VLOOKUP($A12,'Return Data'!$A$7:$R$526,6,0)</f>
        <v>3.5441218325217299</v>
      </c>
      <c r="E12" s="70">
        <f t="shared" si="0"/>
        <v>11</v>
      </c>
      <c r="F12" s="69">
        <f>VLOOKUP($A12,'Return Data'!$A$7:$R$526,7,0)</f>
        <v>3.80812110109422</v>
      </c>
      <c r="G12" s="70">
        <f t="shared" si="1"/>
        <v>4</v>
      </c>
      <c r="H12" s="69">
        <f>VLOOKUP($A12,'Return Data'!$A$7:$R$526,8,0)</f>
        <v>2.6501800162505198</v>
      </c>
      <c r="I12" s="70">
        <f t="shared" si="2"/>
        <v>30</v>
      </c>
      <c r="J12" s="69">
        <f>VLOOKUP($A12,'Return Data'!$A$7:$R$526,9,0)</f>
        <v>4.5670058671014901</v>
      </c>
      <c r="K12" s="70">
        <f t="shared" si="3"/>
        <v>4</v>
      </c>
      <c r="L12" s="69">
        <f>VLOOKUP($A12,'Return Data'!$A$7:$R$526,10,0)</f>
        <v>5.0374476642687602</v>
      </c>
      <c r="M12" s="70">
        <f t="shared" si="4"/>
        <v>9</v>
      </c>
      <c r="N12" s="69">
        <f>VLOOKUP($A12,'Return Data'!$A$7:$R$526,11,0)</f>
        <v>5.5392392216642303</v>
      </c>
      <c r="O12" s="70">
        <f t="shared" si="5"/>
        <v>13</v>
      </c>
      <c r="P12" s="69">
        <f>VLOOKUP($A12,'Return Data'!$A$7:$R$526,12,0)</f>
        <v>5.2292792844221996</v>
      </c>
      <c r="Q12" s="70">
        <f t="shared" si="6"/>
        <v>23</v>
      </c>
      <c r="R12" s="69">
        <f>VLOOKUP($A12,'Return Data'!$A$7:$R$526,13,0)</f>
        <v>5.3099234643210904</v>
      </c>
      <c r="S12" s="70">
        <f t="shared" si="7"/>
        <v>23</v>
      </c>
      <c r="T12" s="69">
        <f>VLOOKUP($A12,'Return Data'!$A$7:$R$526,14,0)</f>
        <v>5.5939471590821501</v>
      </c>
      <c r="U12" s="70">
        <f t="shared" si="8"/>
        <v>26</v>
      </c>
      <c r="V12" s="69">
        <f>VLOOKUP($A12,'Return Data'!$A$7:$R$526,18,0)</f>
        <v>0</v>
      </c>
      <c r="W12" s="70">
        <f t="shared" si="9"/>
        <v>1</v>
      </c>
      <c r="X12" s="69">
        <f>VLOOKUP($A12,'Return Data'!$A$7:$R$526,15,0)</f>
        <v>7.1023025368040704</v>
      </c>
      <c r="Y12" s="70">
        <f t="shared" si="10"/>
        <v>22</v>
      </c>
      <c r="Z12" s="69">
        <f>VLOOKUP($A12,'Return Data'!$A$7:$R$526,17,0)</f>
        <v>10.842325000000001</v>
      </c>
      <c r="AA12" s="71">
        <f t="shared" si="11"/>
        <v>29</v>
      </c>
    </row>
    <row r="13" spans="1:27" x14ac:dyDescent="0.25">
      <c r="A13" s="67" t="s">
        <v>232</v>
      </c>
      <c r="B13" s="68">
        <f>VLOOKUP($A13,'Return Data'!$A$7:$R$526,2,0)</f>
        <v>43983</v>
      </c>
      <c r="C13" s="69">
        <f>VLOOKUP($A13,'Return Data'!$A$7:$R$526,3,0)</f>
        <v>2397.3622</v>
      </c>
      <c r="D13" s="69">
        <f>VLOOKUP($A13,'Return Data'!$A$7:$R$526,6,0)</f>
        <v>2.7605134013876098</v>
      </c>
      <c r="E13" s="70">
        <f t="shared" si="0"/>
        <v>31</v>
      </c>
      <c r="F13" s="69">
        <f>VLOOKUP($A13,'Return Data'!$A$7:$R$526,7,0)</f>
        <v>2.95590346030624</v>
      </c>
      <c r="G13" s="70">
        <f t="shared" si="1"/>
        <v>34</v>
      </c>
      <c r="H13" s="69">
        <f>VLOOKUP($A13,'Return Data'!$A$7:$R$526,8,0)</f>
        <v>2.54600373280365</v>
      </c>
      <c r="I13" s="70">
        <f t="shared" si="2"/>
        <v>32</v>
      </c>
      <c r="J13" s="69">
        <f>VLOOKUP($A13,'Return Data'!$A$7:$R$526,9,0)</f>
        <v>3.1090731249872099</v>
      </c>
      <c r="K13" s="70">
        <f t="shared" si="3"/>
        <v>34</v>
      </c>
      <c r="L13" s="69">
        <f>VLOOKUP($A13,'Return Data'!$A$7:$R$526,10,0)</f>
        <v>3.28567604136465</v>
      </c>
      <c r="M13" s="70">
        <f t="shared" si="4"/>
        <v>35</v>
      </c>
      <c r="N13" s="69">
        <f>VLOOKUP($A13,'Return Data'!$A$7:$R$526,11,0)</f>
        <v>3.9529648912192901</v>
      </c>
      <c r="O13" s="70">
        <f t="shared" si="5"/>
        <v>36</v>
      </c>
      <c r="P13" s="69">
        <f>VLOOKUP($A13,'Return Data'!$A$7:$R$526,12,0)</f>
        <v>4.4988575024005302</v>
      </c>
      <c r="Q13" s="70">
        <f t="shared" si="6"/>
        <v>35</v>
      </c>
      <c r="R13" s="69">
        <f>VLOOKUP($A13,'Return Data'!$A$7:$R$526,13,0)</f>
        <v>4.7960425384699104</v>
      </c>
      <c r="S13" s="70">
        <f t="shared" si="7"/>
        <v>33</v>
      </c>
      <c r="T13" s="69">
        <f>VLOOKUP($A13,'Return Data'!$A$7:$R$526,14,0)</f>
        <v>5.16095683205124</v>
      </c>
      <c r="U13" s="70">
        <f t="shared" si="8"/>
        <v>33</v>
      </c>
      <c r="V13" s="69">
        <f>VLOOKUP($A13,'Return Data'!$A$7:$R$526,18,0)</f>
        <v>0</v>
      </c>
      <c r="W13" s="70">
        <f t="shared" si="9"/>
        <v>1</v>
      </c>
      <c r="X13" s="69">
        <f>VLOOKUP($A13,'Return Data'!$A$7:$R$526,15,0)</f>
        <v>6.8647725390438703</v>
      </c>
      <c r="Y13" s="70">
        <f t="shared" si="10"/>
        <v>31</v>
      </c>
      <c r="Z13" s="69">
        <f>VLOOKUP($A13,'Return Data'!$A$7:$R$526,17,0)</f>
        <v>11.6673721443548</v>
      </c>
      <c r="AA13" s="71">
        <f t="shared" si="11"/>
        <v>19</v>
      </c>
    </row>
    <row r="14" spans="1:27" x14ac:dyDescent="0.25">
      <c r="A14" s="67" t="s">
        <v>233</v>
      </c>
      <c r="B14" s="68">
        <f>VLOOKUP($A14,'Return Data'!$A$7:$R$526,2,0)</f>
        <v>43983</v>
      </c>
      <c r="C14" s="69">
        <f>VLOOKUP($A14,'Return Data'!$A$7:$R$526,3,0)</f>
        <v>2844.3865999999998</v>
      </c>
      <c r="D14" s="69">
        <f>VLOOKUP($A14,'Return Data'!$A$7:$R$526,6,0)</f>
        <v>2.5319868828682601</v>
      </c>
      <c r="E14" s="70">
        <f t="shared" si="0"/>
        <v>34</v>
      </c>
      <c r="F14" s="69">
        <f>VLOOKUP($A14,'Return Data'!$A$7:$R$526,7,0)</f>
        <v>3.0518566719092499</v>
      </c>
      <c r="G14" s="70">
        <f t="shared" si="1"/>
        <v>30</v>
      </c>
      <c r="H14" s="69">
        <f>VLOOKUP($A14,'Return Data'!$A$7:$R$526,8,0)</f>
        <v>2.8762024127008101</v>
      </c>
      <c r="I14" s="70">
        <f t="shared" si="2"/>
        <v>20</v>
      </c>
      <c r="J14" s="69">
        <f>VLOOKUP($A14,'Return Data'!$A$7:$R$526,9,0)</f>
        <v>3.62649356618802</v>
      </c>
      <c r="K14" s="70">
        <f t="shared" si="3"/>
        <v>28</v>
      </c>
      <c r="L14" s="69">
        <f>VLOOKUP($A14,'Return Data'!$A$7:$R$526,10,0)</f>
        <v>4.31098455240131</v>
      </c>
      <c r="M14" s="70">
        <f t="shared" si="4"/>
        <v>26</v>
      </c>
      <c r="N14" s="69">
        <f>VLOOKUP($A14,'Return Data'!$A$7:$R$526,11,0)</f>
        <v>5.5709401254303001</v>
      </c>
      <c r="O14" s="70">
        <f t="shared" si="5"/>
        <v>12</v>
      </c>
      <c r="P14" s="69">
        <f>VLOOKUP($A14,'Return Data'!$A$7:$R$526,12,0)</f>
        <v>5.3381375360892402</v>
      </c>
      <c r="Q14" s="70">
        <f t="shared" si="6"/>
        <v>15</v>
      </c>
      <c r="R14" s="69">
        <f>VLOOKUP($A14,'Return Data'!$A$7:$R$526,13,0)</f>
        <v>5.39051234320267</v>
      </c>
      <c r="S14" s="70">
        <f t="shared" si="7"/>
        <v>20</v>
      </c>
      <c r="T14" s="69">
        <f>VLOOKUP($A14,'Return Data'!$A$7:$R$526,14,0)</f>
        <v>5.7108824879008004</v>
      </c>
      <c r="U14" s="70">
        <f t="shared" si="8"/>
        <v>19</v>
      </c>
      <c r="V14" s="69">
        <f>VLOOKUP($A14,'Return Data'!$A$7:$R$526,18,0)</f>
        <v>0</v>
      </c>
      <c r="W14" s="70">
        <f t="shared" si="9"/>
        <v>1</v>
      </c>
      <c r="X14" s="69">
        <f>VLOOKUP($A14,'Return Data'!$A$7:$R$526,15,0)</f>
        <v>7.1213505974164404</v>
      </c>
      <c r="Y14" s="70">
        <f t="shared" si="10"/>
        <v>19</v>
      </c>
      <c r="Z14" s="69">
        <f>VLOOKUP($A14,'Return Data'!$A$7:$R$526,17,0)</f>
        <v>12.6899360791706</v>
      </c>
      <c r="AA14" s="71">
        <f t="shared" si="11"/>
        <v>15</v>
      </c>
    </row>
    <row r="15" spans="1:27" x14ac:dyDescent="0.25">
      <c r="A15" s="67" t="s">
        <v>234</v>
      </c>
      <c r="B15" s="68">
        <f>VLOOKUP($A15,'Return Data'!$A$7:$R$526,2,0)</f>
        <v>43983</v>
      </c>
      <c r="C15" s="69">
        <f>VLOOKUP($A15,'Return Data'!$A$7:$R$526,3,0)</f>
        <v>2557.3524000000002</v>
      </c>
      <c r="D15" s="69">
        <f>VLOOKUP($A15,'Return Data'!$A$7:$R$526,6,0)</f>
        <v>4.2066121542824204</v>
      </c>
      <c r="E15" s="70">
        <f t="shared" si="0"/>
        <v>4</v>
      </c>
      <c r="F15" s="69">
        <f>VLOOKUP($A15,'Return Data'!$A$7:$R$526,7,0)</f>
        <v>3.73723159205686</v>
      </c>
      <c r="G15" s="70">
        <f t="shared" si="1"/>
        <v>5</v>
      </c>
      <c r="H15" s="69">
        <f>VLOOKUP($A15,'Return Data'!$A$7:$R$526,8,0)</f>
        <v>2.9891661214831799</v>
      </c>
      <c r="I15" s="70">
        <f t="shared" si="2"/>
        <v>17</v>
      </c>
      <c r="J15" s="69">
        <f>VLOOKUP($A15,'Return Data'!$A$7:$R$526,9,0)</f>
        <v>4.1373438586086797</v>
      </c>
      <c r="K15" s="70">
        <f t="shared" si="3"/>
        <v>8</v>
      </c>
      <c r="L15" s="69">
        <f>VLOOKUP($A15,'Return Data'!$A$7:$R$526,10,0)</f>
        <v>5.0084661328294997</v>
      </c>
      <c r="M15" s="70">
        <f t="shared" si="4"/>
        <v>10</v>
      </c>
      <c r="N15" s="69">
        <f>VLOOKUP($A15,'Return Data'!$A$7:$R$526,11,0)</f>
        <v>5.7473986832201698</v>
      </c>
      <c r="O15" s="70">
        <f t="shared" si="5"/>
        <v>8</v>
      </c>
      <c r="P15" s="69">
        <f>VLOOKUP($A15,'Return Data'!$A$7:$R$526,12,0)</f>
        <v>5.3844794067516597</v>
      </c>
      <c r="Q15" s="70">
        <f t="shared" si="6"/>
        <v>11</v>
      </c>
      <c r="R15" s="69">
        <f>VLOOKUP($A15,'Return Data'!$A$7:$R$526,13,0)</f>
        <v>5.4905101649851398</v>
      </c>
      <c r="S15" s="70">
        <f t="shared" si="7"/>
        <v>13</v>
      </c>
      <c r="T15" s="69">
        <f>VLOOKUP($A15,'Return Data'!$A$7:$R$526,14,0)</f>
        <v>5.8083488790955604</v>
      </c>
      <c r="U15" s="70">
        <f t="shared" si="8"/>
        <v>10</v>
      </c>
      <c r="V15" s="69">
        <f>VLOOKUP($A15,'Return Data'!$A$7:$R$526,18,0)</f>
        <v>0</v>
      </c>
      <c r="W15" s="70">
        <f t="shared" si="9"/>
        <v>1</v>
      </c>
      <c r="X15" s="69">
        <f>VLOOKUP($A15,'Return Data'!$A$7:$R$526,15,0)</f>
        <v>7.1835328696166396</v>
      </c>
      <c r="Y15" s="70">
        <f t="shared" si="10"/>
        <v>11</v>
      </c>
      <c r="Z15" s="69">
        <f>VLOOKUP($A15,'Return Data'!$A$7:$R$526,17,0)</f>
        <v>11.6103542477804</v>
      </c>
      <c r="AA15" s="71">
        <f t="shared" si="11"/>
        <v>20</v>
      </c>
    </row>
    <row r="16" spans="1:27" x14ac:dyDescent="0.25">
      <c r="A16" s="67" t="s">
        <v>235</v>
      </c>
      <c r="B16" s="68">
        <f>VLOOKUP($A16,'Return Data'!$A$7:$R$526,2,0)</f>
        <v>43983</v>
      </c>
      <c r="C16" s="69">
        <f>VLOOKUP($A16,'Return Data'!$A$7:$R$526,3,0)</f>
        <v>2178.7145999999998</v>
      </c>
      <c r="D16" s="69">
        <f>VLOOKUP($A16,'Return Data'!$A$7:$R$526,6,0)</f>
        <v>1.7340176041446</v>
      </c>
      <c r="E16" s="70">
        <f t="shared" si="0"/>
        <v>39</v>
      </c>
      <c r="F16" s="69">
        <f>VLOOKUP($A16,'Return Data'!$A$7:$R$526,7,0)</f>
        <v>2.5028541426544599</v>
      </c>
      <c r="G16" s="70">
        <f t="shared" si="1"/>
        <v>39</v>
      </c>
      <c r="H16" s="69">
        <f>VLOOKUP($A16,'Return Data'!$A$7:$R$526,8,0)</f>
        <v>2.3836046754478999</v>
      </c>
      <c r="I16" s="70">
        <f t="shared" si="2"/>
        <v>34</v>
      </c>
      <c r="J16" s="69">
        <f>VLOOKUP($A16,'Return Data'!$A$7:$R$526,9,0)</f>
        <v>2.8152666653819698</v>
      </c>
      <c r="K16" s="70">
        <f t="shared" si="3"/>
        <v>38</v>
      </c>
      <c r="L16" s="69">
        <f>VLOOKUP($A16,'Return Data'!$A$7:$R$526,10,0)</f>
        <v>3.2349909926243199</v>
      </c>
      <c r="M16" s="70">
        <f t="shared" si="4"/>
        <v>37</v>
      </c>
      <c r="N16" s="69">
        <f>VLOOKUP($A16,'Return Data'!$A$7:$R$526,11,0)</f>
        <v>4.3076297178676999</v>
      </c>
      <c r="O16" s="70">
        <f t="shared" si="5"/>
        <v>31</v>
      </c>
      <c r="P16" s="69">
        <f>VLOOKUP($A16,'Return Data'!$A$7:$R$526,12,0)</f>
        <v>4.5680895100787398</v>
      </c>
      <c r="Q16" s="70">
        <f t="shared" si="6"/>
        <v>32</v>
      </c>
      <c r="R16" s="69">
        <f>VLOOKUP($A16,'Return Data'!$A$7:$R$526,13,0)</f>
        <v>4.7143610604385797</v>
      </c>
      <c r="S16" s="70">
        <f t="shared" si="7"/>
        <v>35</v>
      </c>
      <c r="T16" s="69">
        <f>VLOOKUP($A16,'Return Data'!$A$7:$R$526,14,0)</f>
        <v>5.0605408021293998</v>
      </c>
      <c r="U16" s="70">
        <f t="shared" si="8"/>
        <v>35</v>
      </c>
      <c r="V16" s="69">
        <f>VLOOKUP($A16,'Return Data'!$A$7:$R$526,18,0)</f>
        <v>0</v>
      </c>
      <c r="W16" s="70">
        <f t="shared" si="9"/>
        <v>1</v>
      </c>
      <c r="X16" s="69">
        <f>VLOOKUP($A16,'Return Data'!$A$7:$R$526,15,0)</f>
        <v>6.9076728426584104</v>
      </c>
      <c r="Y16" s="70">
        <f t="shared" si="10"/>
        <v>30</v>
      </c>
      <c r="Z16" s="69">
        <f>VLOOKUP($A16,'Return Data'!$A$7:$R$526,17,0)</f>
        <v>11.457545379494</v>
      </c>
      <c r="AA16" s="71">
        <f t="shared" si="11"/>
        <v>22</v>
      </c>
    </row>
    <row r="17" spans="1:27" x14ac:dyDescent="0.25">
      <c r="A17" s="67" t="s">
        <v>236</v>
      </c>
      <c r="B17" s="68">
        <f>VLOOKUP($A17,'Return Data'!$A$7:$R$526,2,0)</f>
        <v>43983</v>
      </c>
      <c r="C17" s="69">
        <f>VLOOKUP($A17,'Return Data'!$A$7:$R$526,3,0)</f>
        <v>3915.9445999999998</v>
      </c>
      <c r="D17" s="69">
        <f>VLOOKUP($A17,'Return Data'!$A$7:$R$526,6,0)</f>
        <v>3.5422733160872499</v>
      </c>
      <c r="E17" s="70">
        <f t="shared" si="0"/>
        <v>12</v>
      </c>
      <c r="F17" s="69">
        <f>VLOOKUP($A17,'Return Data'!$A$7:$R$526,7,0)</f>
        <v>3.3900116525433099</v>
      </c>
      <c r="G17" s="70">
        <f t="shared" si="1"/>
        <v>20</v>
      </c>
      <c r="H17" s="69">
        <f>VLOOKUP($A17,'Return Data'!$A$7:$R$526,8,0)</f>
        <v>2.3863015278419799</v>
      </c>
      <c r="I17" s="70">
        <f t="shared" si="2"/>
        <v>33</v>
      </c>
      <c r="J17" s="69">
        <f>VLOOKUP($A17,'Return Data'!$A$7:$R$526,9,0)</f>
        <v>3.8159476084905899</v>
      </c>
      <c r="K17" s="70">
        <f t="shared" si="3"/>
        <v>22</v>
      </c>
      <c r="L17" s="69">
        <f>VLOOKUP($A17,'Return Data'!$A$7:$R$526,10,0)</f>
        <v>4.7768527144415804</v>
      </c>
      <c r="M17" s="70">
        <f t="shared" si="4"/>
        <v>18</v>
      </c>
      <c r="N17" s="69">
        <f>VLOOKUP($A17,'Return Data'!$A$7:$R$526,11,0)</f>
        <v>5.4890023119942999</v>
      </c>
      <c r="O17" s="70">
        <f t="shared" si="5"/>
        <v>17</v>
      </c>
      <c r="P17" s="69">
        <f>VLOOKUP($A17,'Return Data'!$A$7:$R$526,12,0)</f>
        <v>5.2446179891985798</v>
      </c>
      <c r="Q17" s="70">
        <f t="shared" si="6"/>
        <v>22</v>
      </c>
      <c r="R17" s="69">
        <f>VLOOKUP($A17,'Return Data'!$A$7:$R$526,13,0)</f>
        <v>5.3552602062953998</v>
      </c>
      <c r="S17" s="70">
        <f t="shared" si="7"/>
        <v>22</v>
      </c>
      <c r="T17" s="69">
        <f>VLOOKUP($A17,'Return Data'!$A$7:$R$526,14,0)</f>
        <v>5.6841419808548199</v>
      </c>
      <c r="U17" s="70">
        <f t="shared" si="8"/>
        <v>22</v>
      </c>
      <c r="V17" s="69">
        <f>VLOOKUP($A17,'Return Data'!$A$7:$R$526,18,0)</f>
        <v>0</v>
      </c>
      <c r="W17" s="70">
        <f t="shared" si="9"/>
        <v>1</v>
      </c>
      <c r="X17" s="69">
        <f>VLOOKUP($A17,'Return Data'!$A$7:$R$526,15,0)</f>
        <v>7.01765548667007</v>
      </c>
      <c r="Y17" s="70">
        <f t="shared" si="10"/>
        <v>27</v>
      </c>
      <c r="Z17" s="69">
        <f>VLOOKUP($A17,'Return Data'!$A$7:$R$526,17,0)</f>
        <v>14.8502829496303</v>
      </c>
      <c r="AA17" s="71">
        <f t="shared" si="11"/>
        <v>3</v>
      </c>
    </row>
    <row r="18" spans="1:27" x14ac:dyDescent="0.25">
      <c r="A18" s="67" t="s">
        <v>237</v>
      </c>
      <c r="B18" s="68">
        <f>VLOOKUP($A18,'Return Data'!$A$7:$R$526,2,0)</f>
        <v>43983</v>
      </c>
      <c r="C18" s="69">
        <f>VLOOKUP($A18,'Return Data'!$A$7:$R$526,3,0)</f>
        <v>1985.9380000000001</v>
      </c>
      <c r="D18" s="69">
        <f>VLOOKUP($A18,'Return Data'!$A$7:$R$526,6,0)</f>
        <v>4.0438773279974898</v>
      </c>
      <c r="E18" s="70">
        <f t="shared" si="0"/>
        <v>5</v>
      </c>
      <c r="F18" s="69">
        <f>VLOOKUP($A18,'Return Data'!$A$7:$R$526,7,0)</f>
        <v>3.7149625736798302</v>
      </c>
      <c r="G18" s="70">
        <f t="shared" si="1"/>
        <v>6</v>
      </c>
      <c r="H18" s="69">
        <f>VLOOKUP($A18,'Return Data'!$A$7:$R$526,8,0)</f>
        <v>3.0758699127465499</v>
      </c>
      <c r="I18" s="70">
        <f t="shared" si="2"/>
        <v>14</v>
      </c>
      <c r="J18" s="69">
        <f>VLOOKUP($A18,'Return Data'!$A$7:$R$526,9,0)</f>
        <v>4.1191116589067196</v>
      </c>
      <c r="K18" s="70">
        <f t="shared" si="3"/>
        <v>11</v>
      </c>
      <c r="L18" s="69">
        <f>VLOOKUP($A18,'Return Data'!$A$7:$R$526,10,0)</f>
        <v>4.5230145711976899</v>
      </c>
      <c r="M18" s="70">
        <f t="shared" si="4"/>
        <v>23</v>
      </c>
      <c r="N18" s="69">
        <f>VLOOKUP($A18,'Return Data'!$A$7:$R$526,11,0)</f>
        <v>4.9432135575229603</v>
      </c>
      <c r="O18" s="70">
        <f t="shared" si="5"/>
        <v>28</v>
      </c>
      <c r="P18" s="69">
        <f>VLOOKUP($A18,'Return Data'!$A$7:$R$526,12,0)</f>
        <v>5.0557492693407102</v>
      </c>
      <c r="Q18" s="70">
        <f t="shared" si="6"/>
        <v>28</v>
      </c>
      <c r="R18" s="69">
        <f>VLOOKUP($A18,'Return Data'!$A$7:$R$526,13,0)</f>
        <v>5.29466431116888</v>
      </c>
      <c r="S18" s="70">
        <f t="shared" si="7"/>
        <v>25</v>
      </c>
      <c r="T18" s="69">
        <f>VLOOKUP($A18,'Return Data'!$A$7:$R$526,14,0)</f>
        <v>5.6680084226394696</v>
      </c>
      <c r="U18" s="70">
        <f t="shared" si="8"/>
        <v>23</v>
      </c>
      <c r="V18" s="69">
        <f>VLOOKUP($A18,'Return Data'!$A$7:$R$526,18,0)</f>
        <v>0</v>
      </c>
      <c r="W18" s="70">
        <f t="shared" si="9"/>
        <v>1</v>
      </c>
      <c r="X18" s="69">
        <f>VLOOKUP($A18,'Return Data'!$A$7:$R$526,15,0)</f>
        <v>7.1529715470335304</v>
      </c>
      <c r="Y18" s="70">
        <f t="shared" si="10"/>
        <v>16</v>
      </c>
      <c r="Z18" s="69">
        <f>VLOOKUP($A18,'Return Data'!$A$7:$R$526,17,0)</f>
        <v>6.1578947638603703</v>
      </c>
      <c r="AA18" s="71">
        <f t="shared" si="11"/>
        <v>35</v>
      </c>
    </row>
    <row r="19" spans="1:27" x14ac:dyDescent="0.25">
      <c r="A19" s="67" t="s">
        <v>238</v>
      </c>
      <c r="B19" s="68">
        <f>VLOOKUP($A19,'Return Data'!$A$7:$R$526,2,0)</f>
        <v>43983</v>
      </c>
      <c r="C19" s="69">
        <f>VLOOKUP($A19,'Return Data'!$A$7:$R$526,3,0)</f>
        <v>295.06740000000002</v>
      </c>
      <c r="D19" s="69">
        <f>VLOOKUP($A19,'Return Data'!$A$7:$R$526,6,0)</f>
        <v>3.4763165449465099</v>
      </c>
      <c r="E19" s="70">
        <f t="shared" si="0"/>
        <v>14</v>
      </c>
      <c r="F19" s="69">
        <f>VLOOKUP($A19,'Return Data'!$A$7:$R$526,7,0)</f>
        <v>3.6915194889757998</v>
      </c>
      <c r="G19" s="70">
        <f t="shared" si="1"/>
        <v>8</v>
      </c>
      <c r="H19" s="69">
        <f>VLOOKUP($A19,'Return Data'!$A$7:$R$526,8,0)</f>
        <v>3.0872720043152899</v>
      </c>
      <c r="I19" s="70">
        <f t="shared" si="2"/>
        <v>12</v>
      </c>
      <c r="J19" s="69">
        <f>VLOOKUP($A19,'Return Data'!$A$7:$R$526,9,0)</f>
        <v>4.3331749468464098</v>
      </c>
      <c r="K19" s="70">
        <f t="shared" si="3"/>
        <v>5</v>
      </c>
      <c r="L19" s="69">
        <f>VLOOKUP($A19,'Return Data'!$A$7:$R$526,10,0)</f>
        <v>5.2116060208811099</v>
      </c>
      <c r="M19" s="70">
        <f t="shared" si="4"/>
        <v>5</v>
      </c>
      <c r="N19" s="69">
        <f>VLOOKUP($A19,'Return Data'!$A$7:$R$526,11,0)</f>
        <v>5.7789761076476802</v>
      </c>
      <c r="O19" s="70">
        <f t="shared" si="5"/>
        <v>5</v>
      </c>
      <c r="P19" s="69">
        <f>VLOOKUP($A19,'Return Data'!$A$7:$R$526,12,0)</f>
        <v>5.4422476001100799</v>
      </c>
      <c r="Q19" s="70">
        <f t="shared" si="6"/>
        <v>8</v>
      </c>
      <c r="R19" s="69">
        <f>VLOOKUP($A19,'Return Data'!$A$7:$R$526,13,0)</f>
        <v>5.5124363113553398</v>
      </c>
      <c r="S19" s="70">
        <f t="shared" si="7"/>
        <v>10</v>
      </c>
      <c r="T19" s="69">
        <f>VLOOKUP($A19,'Return Data'!$A$7:$R$526,14,0)</f>
        <v>5.8216514115989302</v>
      </c>
      <c r="U19" s="70">
        <f t="shared" si="8"/>
        <v>9</v>
      </c>
      <c r="V19" s="69">
        <f>VLOOKUP($A19,'Return Data'!$A$7:$R$526,18,0)</f>
        <v>0</v>
      </c>
      <c r="W19" s="70">
        <f t="shared" si="9"/>
        <v>1</v>
      </c>
      <c r="X19" s="69">
        <f>VLOOKUP($A19,'Return Data'!$A$7:$R$526,15,0)</f>
        <v>7.1685980683448003</v>
      </c>
      <c r="Y19" s="70">
        <f t="shared" si="10"/>
        <v>13</v>
      </c>
      <c r="Z19" s="69">
        <f>VLOOKUP($A19,'Return Data'!$A$7:$R$526,17,0)</f>
        <v>13.4085877589454</v>
      </c>
      <c r="AA19" s="71">
        <f t="shared" si="11"/>
        <v>9</v>
      </c>
    </row>
    <row r="20" spans="1:27" x14ac:dyDescent="0.25">
      <c r="A20" s="67" t="s">
        <v>239</v>
      </c>
      <c r="B20" s="68">
        <f>VLOOKUP($A20,'Return Data'!$A$7:$R$526,2,0)</f>
        <v>43983</v>
      </c>
      <c r="C20" s="69">
        <f>VLOOKUP($A20,'Return Data'!$A$7:$R$526,3,0)</f>
        <v>2134.3103999999998</v>
      </c>
      <c r="D20" s="69">
        <f>VLOOKUP($A20,'Return Data'!$A$7:$R$526,6,0)</f>
        <v>3.8294370917032499</v>
      </c>
      <c r="E20" s="70">
        <f t="shared" si="0"/>
        <v>6</v>
      </c>
      <c r="F20" s="69">
        <f>VLOOKUP($A20,'Return Data'!$A$7:$R$526,7,0)</f>
        <v>4.0447188870801298</v>
      </c>
      <c r="G20" s="70">
        <f t="shared" si="1"/>
        <v>3</v>
      </c>
      <c r="H20" s="69">
        <f>VLOOKUP($A20,'Return Data'!$A$7:$R$526,8,0)</f>
        <v>3.4685440982695601</v>
      </c>
      <c r="I20" s="70">
        <f t="shared" si="2"/>
        <v>5</v>
      </c>
      <c r="J20" s="69">
        <f>VLOOKUP($A20,'Return Data'!$A$7:$R$526,9,0)</f>
        <v>4.2438038223296202</v>
      </c>
      <c r="K20" s="70">
        <f t="shared" si="3"/>
        <v>7</v>
      </c>
      <c r="L20" s="69">
        <f>VLOOKUP($A20,'Return Data'!$A$7:$R$526,10,0)</f>
        <v>5.1719486279118803</v>
      </c>
      <c r="M20" s="70">
        <f t="shared" si="4"/>
        <v>6</v>
      </c>
      <c r="N20" s="69">
        <f>VLOOKUP($A20,'Return Data'!$A$7:$R$526,11,0)</f>
        <v>5.9633564639551802</v>
      </c>
      <c r="O20" s="70">
        <f t="shared" si="5"/>
        <v>4</v>
      </c>
      <c r="P20" s="69">
        <f>VLOOKUP($A20,'Return Data'!$A$7:$R$526,12,0)</f>
        <v>5.6328779926022001</v>
      </c>
      <c r="Q20" s="70">
        <f t="shared" si="6"/>
        <v>1</v>
      </c>
      <c r="R20" s="69">
        <f>VLOOKUP($A20,'Return Data'!$A$7:$R$526,13,0)</f>
        <v>5.7131253643365696</v>
      </c>
      <c r="S20" s="70">
        <f t="shared" si="7"/>
        <v>3</v>
      </c>
      <c r="T20" s="69">
        <f>VLOOKUP($A20,'Return Data'!$A$7:$R$526,14,0)</f>
        <v>5.9742190591915998</v>
      </c>
      <c r="U20" s="70">
        <f t="shared" si="8"/>
        <v>3</v>
      </c>
      <c r="V20" s="69">
        <f>VLOOKUP($A20,'Return Data'!$A$7:$R$526,18,0)</f>
        <v>0</v>
      </c>
      <c r="W20" s="70">
        <f t="shared" si="9"/>
        <v>1</v>
      </c>
      <c r="X20" s="69">
        <f>VLOOKUP($A20,'Return Data'!$A$7:$R$526,15,0)</f>
        <v>7.2523223807866604</v>
      </c>
      <c r="Y20" s="70">
        <f t="shared" si="10"/>
        <v>1</v>
      </c>
      <c r="Z20" s="69">
        <f>VLOOKUP($A20,'Return Data'!$A$7:$R$526,17,0)</f>
        <v>11.452926583679099</v>
      </c>
      <c r="AA20" s="71">
        <f t="shared" si="11"/>
        <v>23</v>
      </c>
    </row>
    <row r="21" spans="1:27" x14ac:dyDescent="0.25">
      <c r="A21" s="67" t="s">
        <v>240</v>
      </c>
      <c r="B21" s="68">
        <f>VLOOKUP($A21,'Return Data'!$A$7:$R$526,2,0)</f>
        <v>43983</v>
      </c>
      <c r="C21" s="69">
        <f>VLOOKUP($A21,'Return Data'!$A$7:$R$526,3,0)</f>
        <v>2410.3150000000001</v>
      </c>
      <c r="D21" s="69">
        <f>VLOOKUP($A21,'Return Data'!$A$7:$R$526,6,0)</f>
        <v>3.2939538753151698</v>
      </c>
      <c r="E21" s="70">
        <f t="shared" si="0"/>
        <v>19</v>
      </c>
      <c r="F21" s="69">
        <f>VLOOKUP($A21,'Return Data'!$A$7:$R$526,7,0)</f>
        <v>3.3288918966040502</v>
      </c>
      <c r="G21" s="70">
        <f t="shared" si="1"/>
        <v>26</v>
      </c>
      <c r="H21" s="69">
        <f>VLOOKUP($A21,'Return Data'!$A$7:$R$526,8,0)</f>
        <v>2.8110199408552901</v>
      </c>
      <c r="I21" s="70">
        <f t="shared" si="2"/>
        <v>22</v>
      </c>
      <c r="J21" s="69">
        <f>VLOOKUP($A21,'Return Data'!$A$7:$R$526,9,0)</f>
        <v>3.8369888219558401</v>
      </c>
      <c r="K21" s="70">
        <f t="shared" si="3"/>
        <v>21</v>
      </c>
      <c r="L21" s="69">
        <f>VLOOKUP($A21,'Return Data'!$A$7:$R$526,10,0)</f>
        <v>4.4958395311735497</v>
      </c>
      <c r="M21" s="70">
        <f t="shared" si="4"/>
        <v>24</v>
      </c>
      <c r="N21" s="69">
        <f>VLOOKUP($A21,'Return Data'!$A$7:$R$526,11,0)</f>
        <v>5.2134271395698901</v>
      </c>
      <c r="O21" s="70">
        <f t="shared" si="5"/>
        <v>25</v>
      </c>
      <c r="P21" s="69">
        <f>VLOOKUP($A21,'Return Data'!$A$7:$R$526,12,0)</f>
        <v>5.1025494569596299</v>
      </c>
      <c r="Q21" s="70">
        <f t="shared" si="6"/>
        <v>26</v>
      </c>
      <c r="R21" s="69">
        <f>VLOOKUP($A21,'Return Data'!$A$7:$R$526,13,0)</f>
        <v>5.1989244093175504</v>
      </c>
      <c r="S21" s="70">
        <f t="shared" si="7"/>
        <v>29</v>
      </c>
      <c r="T21" s="69">
        <f>VLOOKUP($A21,'Return Data'!$A$7:$R$526,14,0)</f>
        <v>5.5076057221651098</v>
      </c>
      <c r="U21" s="70">
        <f t="shared" si="8"/>
        <v>30</v>
      </c>
      <c r="V21" s="69">
        <f>VLOOKUP($A21,'Return Data'!$A$7:$R$526,18,0)</f>
        <v>0</v>
      </c>
      <c r="W21" s="70">
        <f t="shared" si="9"/>
        <v>1</v>
      </c>
      <c r="X21" s="69">
        <f>VLOOKUP($A21,'Return Data'!$A$7:$R$526,15,0)</f>
        <v>6.9846751750122698</v>
      </c>
      <c r="Y21" s="70">
        <f t="shared" si="10"/>
        <v>28</v>
      </c>
      <c r="Z21" s="69">
        <f>VLOOKUP($A21,'Return Data'!$A$7:$R$526,17,0)</f>
        <v>8.7169820531732007</v>
      </c>
      <c r="AA21" s="71">
        <f t="shared" si="11"/>
        <v>32</v>
      </c>
    </row>
    <row r="22" spans="1:27" x14ac:dyDescent="0.25">
      <c r="A22" s="67" t="s">
        <v>241</v>
      </c>
      <c r="B22" s="68">
        <f>VLOOKUP($A22,'Return Data'!$A$7:$R$526,2,0)</f>
        <v>43983</v>
      </c>
      <c r="C22" s="69">
        <f>VLOOKUP($A22,'Return Data'!$A$7:$R$526,3,0)</f>
        <v>1547.7071000000001</v>
      </c>
      <c r="D22" s="69">
        <f>VLOOKUP($A22,'Return Data'!$A$7:$R$526,6,0)</f>
        <v>2.5448126362409602</v>
      </c>
      <c r="E22" s="70">
        <f t="shared" si="0"/>
        <v>33</v>
      </c>
      <c r="F22" s="69">
        <f>VLOOKUP($A22,'Return Data'!$A$7:$R$526,7,0)</f>
        <v>2.9769373471768898</v>
      </c>
      <c r="G22" s="70">
        <f t="shared" si="1"/>
        <v>31</v>
      </c>
      <c r="H22" s="69">
        <f>VLOOKUP($A22,'Return Data'!$A$7:$R$526,8,0)</f>
        <v>2.6709940761442401</v>
      </c>
      <c r="I22" s="70">
        <f t="shared" si="2"/>
        <v>29</v>
      </c>
      <c r="J22" s="69">
        <f>VLOOKUP($A22,'Return Data'!$A$7:$R$526,9,0)</f>
        <v>3.0121965204838101</v>
      </c>
      <c r="K22" s="70">
        <f t="shared" si="3"/>
        <v>36</v>
      </c>
      <c r="L22" s="69">
        <f>VLOOKUP($A22,'Return Data'!$A$7:$R$526,10,0)</f>
        <v>3.49918393775499</v>
      </c>
      <c r="M22" s="70">
        <f t="shared" si="4"/>
        <v>32</v>
      </c>
      <c r="N22" s="69">
        <f>VLOOKUP($A22,'Return Data'!$A$7:$R$526,11,0)</f>
        <v>3.7597347468938098</v>
      </c>
      <c r="O22" s="70">
        <f t="shared" si="5"/>
        <v>37</v>
      </c>
      <c r="P22" s="69">
        <f>VLOOKUP($A22,'Return Data'!$A$7:$R$526,12,0)</f>
        <v>4.2318114992090097</v>
      </c>
      <c r="Q22" s="70">
        <f t="shared" si="6"/>
        <v>37</v>
      </c>
      <c r="R22" s="69">
        <f>VLOOKUP($A22,'Return Data'!$A$7:$R$526,13,0)</f>
        <v>4.5194459550798403</v>
      </c>
      <c r="S22" s="70">
        <f t="shared" si="7"/>
        <v>37</v>
      </c>
      <c r="T22" s="69">
        <f>VLOOKUP($A22,'Return Data'!$A$7:$R$526,14,0)</f>
        <v>4.90919649035368</v>
      </c>
      <c r="U22" s="70">
        <f t="shared" si="8"/>
        <v>37</v>
      </c>
      <c r="V22" s="69">
        <f>VLOOKUP($A22,'Return Data'!$A$7:$R$526,18,0)</f>
        <v>0</v>
      </c>
      <c r="W22" s="70">
        <f t="shared" si="9"/>
        <v>1</v>
      </c>
      <c r="X22" s="69">
        <f>VLOOKUP($A22,'Return Data'!$A$7:$R$526,15,0)</f>
        <v>6.4053260285822597</v>
      </c>
      <c r="Y22" s="70">
        <f t="shared" si="10"/>
        <v>32</v>
      </c>
      <c r="Z22" s="69">
        <f>VLOOKUP($A22,'Return Data'!$A$7:$R$526,17,0)</f>
        <v>8.3521165013891796</v>
      </c>
      <c r="AA22" s="71">
        <f t="shared" si="11"/>
        <v>33</v>
      </c>
    </row>
    <row r="23" spans="1:27" x14ac:dyDescent="0.25">
      <c r="A23" s="67" t="s">
        <v>242</v>
      </c>
      <c r="B23" s="68">
        <f>VLOOKUP($A23,'Return Data'!$A$7:$R$526,2,0)</f>
        <v>43983</v>
      </c>
      <c r="C23" s="69">
        <f>VLOOKUP($A23,'Return Data'!$A$7:$R$526,3,0)</f>
        <v>1939.0744</v>
      </c>
      <c r="D23" s="69">
        <f>VLOOKUP($A23,'Return Data'!$A$7:$R$526,6,0)</f>
        <v>2.30224872497153</v>
      </c>
      <c r="E23" s="70">
        <f t="shared" si="0"/>
        <v>37</v>
      </c>
      <c r="F23" s="69">
        <f>VLOOKUP($A23,'Return Data'!$A$7:$R$526,7,0)</f>
        <v>2.7042706235929499</v>
      </c>
      <c r="G23" s="70">
        <f t="shared" si="1"/>
        <v>38</v>
      </c>
      <c r="H23" s="69">
        <f>VLOOKUP($A23,'Return Data'!$A$7:$R$526,8,0)</f>
        <v>2.3356869135710299</v>
      </c>
      <c r="I23" s="70">
        <f t="shared" si="2"/>
        <v>35</v>
      </c>
      <c r="J23" s="69">
        <f>VLOOKUP($A23,'Return Data'!$A$7:$R$526,9,0)</f>
        <v>3.0297839941940898</v>
      </c>
      <c r="K23" s="70">
        <f t="shared" si="3"/>
        <v>35</v>
      </c>
      <c r="L23" s="69">
        <f>VLOOKUP($A23,'Return Data'!$A$7:$R$526,10,0)</f>
        <v>3.4987696320907502</v>
      </c>
      <c r="M23" s="70">
        <f t="shared" si="4"/>
        <v>33</v>
      </c>
      <c r="N23" s="69">
        <f>VLOOKUP($A23,'Return Data'!$A$7:$R$526,11,0)</f>
        <v>4.8005446358269301</v>
      </c>
      <c r="O23" s="70">
        <f t="shared" si="5"/>
        <v>30</v>
      </c>
      <c r="P23" s="69">
        <f>VLOOKUP($A23,'Return Data'!$A$7:$R$526,12,0)</f>
        <v>5.0193373891078901</v>
      </c>
      <c r="Q23" s="70">
        <f t="shared" si="6"/>
        <v>29</v>
      </c>
      <c r="R23" s="69">
        <f>VLOOKUP($A23,'Return Data'!$A$7:$R$526,13,0)</f>
        <v>5.2192156007346702</v>
      </c>
      <c r="S23" s="70">
        <f t="shared" si="7"/>
        <v>28</v>
      </c>
      <c r="T23" s="69">
        <f>VLOOKUP($A23,'Return Data'!$A$7:$R$526,14,0)</f>
        <v>5.5657365380932298</v>
      </c>
      <c r="U23" s="70">
        <f t="shared" si="8"/>
        <v>28</v>
      </c>
      <c r="V23" s="69">
        <f>VLOOKUP($A23,'Return Data'!$A$7:$R$526,18,0)</f>
        <v>0</v>
      </c>
      <c r="W23" s="70">
        <f t="shared" si="9"/>
        <v>1</v>
      </c>
      <c r="X23" s="69">
        <f>VLOOKUP($A23,'Return Data'!$A$7:$R$526,15,0)</f>
        <v>7.0578847019857003</v>
      </c>
      <c r="Y23" s="70">
        <f t="shared" si="10"/>
        <v>26</v>
      </c>
      <c r="Z23" s="69">
        <f>VLOOKUP($A23,'Return Data'!$A$7:$R$526,17,0)</f>
        <v>10.909043793761899</v>
      </c>
      <c r="AA23" s="71">
        <f t="shared" si="11"/>
        <v>28</v>
      </c>
    </row>
    <row r="24" spans="1:27" x14ac:dyDescent="0.25">
      <c r="A24" s="67" t="s">
        <v>243</v>
      </c>
      <c r="B24" s="68">
        <f>VLOOKUP($A24,'Return Data'!$A$7:$R$526,2,0)</f>
        <v>43983</v>
      </c>
      <c r="C24" s="69">
        <f>VLOOKUP($A24,'Return Data'!$A$7:$R$526,3,0)</f>
        <v>2737.6315</v>
      </c>
      <c r="D24" s="69">
        <f>VLOOKUP($A24,'Return Data'!$A$7:$R$526,6,0)</f>
        <v>3.2814707055844901</v>
      </c>
      <c r="E24" s="70">
        <f t="shared" si="0"/>
        <v>20</v>
      </c>
      <c r="F24" s="69">
        <f>VLOOKUP($A24,'Return Data'!$A$7:$R$526,7,0)</f>
        <v>3.3487606426908498</v>
      </c>
      <c r="G24" s="70">
        <f t="shared" si="1"/>
        <v>25</v>
      </c>
      <c r="H24" s="69">
        <f>VLOOKUP($A24,'Return Data'!$A$7:$R$526,8,0)</f>
        <v>2.2684966139807599</v>
      </c>
      <c r="I24" s="70">
        <f t="shared" si="2"/>
        <v>38</v>
      </c>
      <c r="J24" s="69">
        <f>VLOOKUP($A24,'Return Data'!$A$7:$R$526,9,0)</f>
        <v>3.8427092710019299</v>
      </c>
      <c r="K24" s="70">
        <f t="shared" si="3"/>
        <v>20</v>
      </c>
      <c r="L24" s="69">
        <f>VLOOKUP($A24,'Return Data'!$A$7:$R$526,10,0)</f>
        <v>4.7960878407070204</v>
      </c>
      <c r="M24" s="70">
        <f t="shared" si="4"/>
        <v>17</v>
      </c>
      <c r="N24" s="69">
        <f>VLOOKUP($A24,'Return Data'!$A$7:$R$526,11,0)</f>
        <v>5.2969881356065001</v>
      </c>
      <c r="O24" s="70">
        <f t="shared" si="5"/>
        <v>23</v>
      </c>
      <c r="P24" s="69">
        <f>VLOOKUP($A24,'Return Data'!$A$7:$R$526,12,0)</f>
        <v>5.1470172661174196</v>
      </c>
      <c r="Q24" s="70">
        <f t="shared" si="6"/>
        <v>25</v>
      </c>
      <c r="R24" s="69">
        <f>VLOOKUP($A24,'Return Data'!$A$7:$R$526,13,0)</f>
        <v>5.2692720840327496</v>
      </c>
      <c r="S24" s="70">
        <f t="shared" si="7"/>
        <v>26</v>
      </c>
      <c r="T24" s="69">
        <f>VLOOKUP($A24,'Return Data'!$A$7:$R$526,14,0)</f>
        <v>5.5798401107407098</v>
      </c>
      <c r="U24" s="70">
        <f t="shared" si="8"/>
        <v>27</v>
      </c>
      <c r="V24" s="69">
        <f>VLOOKUP($A24,'Return Data'!$A$7:$R$526,18,0)</f>
        <v>0</v>
      </c>
      <c r="W24" s="70">
        <f t="shared" si="9"/>
        <v>1</v>
      </c>
      <c r="X24" s="69">
        <f>VLOOKUP($A24,'Return Data'!$A$7:$R$526,15,0)</f>
        <v>7.0891716181191899</v>
      </c>
      <c r="Y24" s="70">
        <f t="shared" si="10"/>
        <v>23</v>
      </c>
      <c r="Z24" s="69">
        <f>VLOOKUP($A24,'Return Data'!$A$7:$R$526,17,0)</f>
        <v>12.825793680485299</v>
      </c>
      <c r="AA24" s="71">
        <f t="shared" si="11"/>
        <v>14</v>
      </c>
    </row>
    <row r="25" spans="1:27" x14ac:dyDescent="0.25">
      <c r="A25" s="67" t="s">
        <v>244</v>
      </c>
      <c r="B25" s="68">
        <f>VLOOKUP($A25,'Return Data'!$A$7:$R$526,2,0)</f>
        <v>43983</v>
      </c>
      <c r="C25" s="69">
        <f>VLOOKUP($A25,'Return Data'!$A$7:$R$526,3,0)</f>
        <v>1052.7592999999999</v>
      </c>
      <c r="D25" s="69">
        <f>VLOOKUP($A25,'Return Data'!$A$7:$R$526,6,0)</f>
        <v>2.8050827299188601</v>
      </c>
      <c r="E25" s="70">
        <f t="shared" si="0"/>
        <v>30</v>
      </c>
      <c r="F25" s="69">
        <f>VLOOKUP($A25,'Return Data'!$A$7:$R$526,7,0)</f>
        <v>2.8459819961705901</v>
      </c>
      <c r="G25" s="70">
        <f t="shared" si="1"/>
        <v>36</v>
      </c>
      <c r="H25" s="69">
        <f>VLOOKUP($A25,'Return Data'!$A$7:$R$526,8,0)</f>
        <v>2.7513401901505801</v>
      </c>
      <c r="I25" s="70">
        <f t="shared" si="2"/>
        <v>25</v>
      </c>
      <c r="J25" s="69">
        <f>VLOOKUP($A25,'Return Data'!$A$7:$R$526,9,0)</f>
        <v>2.6684170403724399</v>
      </c>
      <c r="K25" s="70">
        <f t="shared" si="3"/>
        <v>39</v>
      </c>
      <c r="L25" s="69">
        <f>VLOOKUP($A25,'Return Data'!$A$7:$R$526,10,0)</f>
        <v>2.7644812444600202</v>
      </c>
      <c r="M25" s="70">
        <f t="shared" si="4"/>
        <v>39</v>
      </c>
      <c r="N25" s="69">
        <f>VLOOKUP($A25,'Return Data'!$A$7:$R$526,11,0)</f>
        <v>3.0310877889022301</v>
      </c>
      <c r="O25" s="70">
        <f t="shared" si="5"/>
        <v>39</v>
      </c>
      <c r="P25" s="69">
        <f>VLOOKUP($A25,'Return Data'!$A$7:$R$526,12,0)</f>
        <v>3.8137847985953699</v>
      </c>
      <c r="Q25" s="70">
        <f t="shared" si="6"/>
        <v>39</v>
      </c>
      <c r="R25" s="69">
        <f>VLOOKUP($A25,'Return Data'!$A$7:$R$526,13,0)</f>
        <v>4.1959366384510304</v>
      </c>
      <c r="S25" s="70">
        <f t="shared" si="7"/>
        <v>39</v>
      </c>
      <c r="T25" s="69"/>
      <c r="U25" s="70"/>
      <c r="V25" s="69"/>
      <c r="W25" s="70"/>
      <c r="X25" s="69"/>
      <c r="Y25" s="70"/>
      <c r="Z25" s="69">
        <f>VLOOKUP($A25,'Return Data'!$A$7:$R$526,17,0)</f>
        <v>4.7586120723882503</v>
      </c>
      <c r="AA25" s="71">
        <f t="shared" si="11"/>
        <v>39</v>
      </c>
    </row>
    <row r="26" spans="1:27" x14ac:dyDescent="0.25">
      <c r="A26" s="67" t="s">
        <v>245</v>
      </c>
      <c r="B26" s="68">
        <f>VLOOKUP($A26,'Return Data'!$A$7:$R$526,2,0)</f>
        <v>43983</v>
      </c>
      <c r="C26" s="69">
        <f>VLOOKUP($A26,'Return Data'!$A$7:$R$526,3,0)</f>
        <v>54.433900000000001</v>
      </c>
      <c r="D26" s="69">
        <f>VLOOKUP($A26,'Return Data'!$A$7:$R$526,6,0)</f>
        <v>3.7553993051383499</v>
      </c>
      <c r="E26" s="70">
        <f t="shared" si="0"/>
        <v>7</v>
      </c>
      <c r="F26" s="69">
        <f>VLOOKUP($A26,'Return Data'!$A$7:$R$526,7,0)</f>
        <v>3.5996187521976801</v>
      </c>
      <c r="G26" s="70">
        <f t="shared" si="1"/>
        <v>10</v>
      </c>
      <c r="H26" s="69">
        <f>VLOOKUP($A26,'Return Data'!$A$7:$R$526,8,0)</f>
        <v>3.08630061192975</v>
      </c>
      <c r="I26" s="70">
        <f t="shared" si="2"/>
        <v>13</v>
      </c>
      <c r="J26" s="69">
        <f>VLOOKUP($A26,'Return Data'!$A$7:$R$526,9,0)</f>
        <v>3.5346895076073102</v>
      </c>
      <c r="K26" s="70">
        <f t="shared" si="3"/>
        <v>30</v>
      </c>
      <c r="L26" s="69">
        <f>VLOOKUP($A26,'Return Data'!$A$7:$R$526,10,0)</f>
        <v>4.1263226277444396</v>
      </c>
      <c r="M26" s="70">
        <f t="shared" si="4"/>
        <v>28</v>
      </c>
      <c r="N26" s="69">
        <f>VLOOKUP($A26,'Return Data'!$A$7:$R$526,11,0)</f>
        <v>4.8447778418460103</v>
      </c>
      <c r="O26" s="70">
        <f t="shared" si="5"/>
        <v>29</v>
      </c>
      <c r="P26" s="69">
        <f>VLOOKUP($A26,'Return Data'!$A$7:$R$526,12,0)</f>
        <v>4.9626427887359696</v>
      </c>
      <c r="Q26" s="70">
        <f t="shared" si="6"/>
        <v>30</v>
      </c>
      <c r="R26" s="69">
        <f>VLOOKUP($A26,'Return Data'!$A$7:$R$526,13,0)</f>
        <v>5.1560727279210301</v>
      </c>
      <c r="S26" s="70">
        <f t="shared" si="7"/>
        <v>30</v>
      </c>
      <c r="T26" s="69">
        <f>VLOOKUP($A26,'Return Data'!$A$7:$R$526,14,0)</f>
        <v>5.5421276823369396</v>
      </c>
      <c r="U26" s="70">
        <f t="shared" ref="U26:U44" si="12">RANK(T26,T$8:T$48,0)</f>
        <v>29</v>
      </c>
      <c r="V26" s="69">
        <f>VLOOKUP($A26,'Return Data'!$A$7:$R$526,18,0)</f>
        <v>0</v>
      </c>
      <c r="W26" s="70">
        <f t="shared" ref="W26:W31" si="13">RANK(V26,V$8:V$48,0)</f>
        <v>1</v>
      </c>
      <c r="X26" s="69">
        <f>VLOOKUP($A26,'Return Data'!$A$7:$R$526,15,0)</f>
        <v>7.1047168988604597</v>
      </c>
      <c r="Y26" s="70">
        <f t="shared" ref="Y26:Y31" si="14">RANK(X26,X$8:X$48,0)</f>
        <v>21</v>
      </c>
      <c r="Z26" s="69">
        <f>VLOOKUP($A26,'Return Data'!$A$7:$R$526,17,0)</f>
        <v>19.807490840254001</v>
      </c>
      <c r="AA26" s="71">
        <f t="shared" si="11"/>
        <v>1</v>
      </c>
    </row>
    <row r="27" spans="1:27" x14ac:dyDescent="0.25">
      <c r="A27" s="67" t="s">
        <v>246</v>
      </c>
      <c r="B27" s="68">
        <f>VLOOKUP($A27,'Return Data'!$A$7:$R$526,2,0)</f>
        <v>43983</v>
      </c>
      <c r="C27" s="69">
        <f>VLOOKUP($A27,'Return Data'!$A$7:$R$526,3,0)</f>
        <v>4032.9632000000001</v>
      </c>
      <c r="D27" s="69">
        <f>VLOOKUP($A27,'Return Data'!$A$7:$R$526,6,0)</f>
        <v>3.3172794095696099</v>
      </c>
      <c r="E27" s="70">
        <f t="shared" si="0"/>
        <v>18</v>
      </c>
      <c r="F27" s="69">
        <f>VLOOKUP($A27,'Return Data'!$A$7:$R$526,7,0)</f>
        <v>3.3625557412790799</v>
      </c>
      <c r="G27" s="70">
        <f t="shared" si="1"/>
        <v>22</v>
      </c>
      <c r="H27" s="69">
        <f>VLOOKUP($A27,'Return Data'!$A$7:$R$526,8,0)</f>
        <v>2.6743470485435399</v>
      </c>
      <c r="I27" s="70">
        <f t="shared" si="2"/>
        <v>28</v>
      </c>
      <c r="J27" s="69">
        <f>VLOOKUP($A27,'Return Data'!$A$7:$R$526,9,0)</f>
        <v>3.8890033220801898</v>
      </c>
      <c r="K27" s="70">
        <f t="shared" si="3"/>
        <v>18</v>
      </c>
      <c r="L27" s="69">
        <f>VLOOKUP($A27,'Return Data'!$A$7:$R$526,10,0)</f>
        <v>4.6672576268728898</v>
      </c>
      <c r="M27" s="70">
        <f t="shared" si="4"/>
        <v>21</v>
      </c>
      <c r="N27" s="69">
        <f>VLOOKUP($A27,'Return Data'!$A$7:$R$526,11,0)</f>
        <v>5.2790159343422696</v>
      </c>
      <c r="O27" s="70">
        <f t="shared" si="5"/>
        <v>24</v>
      </c>
      <c r="P27" s="69">
        <f>VLOOKUP($A27,'Return Data'!$A$7:$R$526,12,0)</f>
        <v>5.1675285365007397</v>
      </c>
      <c r="Q27" s="70">
        <f t="shared" si="6"/>
        <v>24</v>
      </c>
      <c r="R27" s="69">
        <f>VLOOKUP($A27,'Return Data'!$A$7:$R$526,13,0)</f>
        <v>5.3069569995099197</v>
      </c>
      <c r="S27" s="70">
        <f t="shared" si="7"/>
        <v>24</v>
      </c>
      <c r="T27" s="69">
        <f>VLOOKUP($A27,'Return Data'!$A$7:$R$526,14,0)</f>
        <v>5.6258112672357603</v>
      </c>
      <c r="U27" s="70">
        <f t="shared" si="12"/>
        <v>24</v>
      </c>
      <c r="V27" s="69">
        <f>VLOOKUP($A27,'Return Data'!$A$7:$R$526,18,0)</f>
        <v>0</v>
      </c>
      <c r="W27" s="70">
        <f t="shared" si="13"/>
        <v>1</v>
      </c>
      <c r="X27" s="69">
        <f>VLOOKUP($A27,'Return Data'!$A$7:$R$526,15,0)</f>
        <v>7.0685964414509597</v>
      </c>
      <c r="Y27" s="70">
        <f t="shared" si="14"/>
        <v>24</v>
      </c>
      <c r="Z27" s="69">
        <f>VLOOKUP($A27,'Return Data'!$A$7:$R$526,17,0)</f>
        <v>13.456306678368</v>
      </c>
      <c r="AA27" s="71">
        <f t="shared" si="11"/>
        <v>8</v>
      </c>
    </row>
    <row r="28" spans="1:27" x14ac:dyDescent="0.25">
      <c r="A28" s="67" t="s">
        <v>247</v>
      </c>
      <c r="B28" s="68">
        <f>VLOOKUP($A28,'Return Data'!$A$7:$R$526,2,0)</f>
        <v>43983</v>
      </c>
      <c r="C28" s="69">
        <f>VLOOKUP($A28,'Return Data'!$A$7:$R$526,3,0)</f>
        <v>2732.9511000000002</v>
      </c>
      <c r="D28" s="69">
        <f>VLOOKUP($A28,'Return Data'!$A$7:$R$526,6,0)</f>
        <v>2.3186666312959798</v>
      </c>
      <c r="E28" s="70">
        <f t="shared" si="0"/>
        <v>36</v>
      </c>
      <c r="F28" s="69">
        <f>VLOOKUP($A28,'Return Data'!$A$7:$R$526,7,0)</f>
        <v>2.9745575534744999</v>
      </c>
      <c r="G28" s="70">
        <f t="shared" si="1"/>
        <v>32</v>
      </c>
      <c r="H28" s="69">
        <f>VLOOKUP($A28,'Return Data'!$A$7:$R$526,8,0)</f>
        <v>2.7503988753562698</v>
      </c>
      <c r="I28" s="70">
        <f t="shared" si="2"/>
        <v>26</v>
      </c>
      <c r="J28" s="69">
        <f>VLOOKUP($A28,'Return Data'!$A$7:$R$526,9,0)</f>
        <v>3.70387668910015</v>
      </c>
      <c r="K28" s="70">
        <f t="shared" si="3"/>
        <v>26</v>
      </c>
      <c r="L28" s="69">
        <f>VLOOKUP($A28,'Return Data'!$A$7:$R$526,10,0)</f>
        <v>4.5865938415673897</v>
      </c>
      <c r="M28" s="70">
        <f t="shared" si="4"/>
        <v>22</v>
      </c>
      <c r="N28" s="69">
        <f>VLOOKUP($A28,'Return Data'!$A$7:$R$526,11,0)</f>
        <v>5.6013629710035904</v>
      </c>
      <c r="O28" s="70">
        <f t="shared" si="5"/>
        <v>11</v>
      </c>
      <c r="P28" s="69">
        <f>VLOOKUP($A28,'Return Data'!$A$7:$R$526,12,0)</f>
        <v>5.3750751501680796</v>
      </c>
      <c r="Q28" s="70">
        <f t="shared" si="6"/>
        <v>13</v>
      </c>
      <c r="R28" s="69">
        <f>VLOOKUP($A28,'Return Data'!$A$7:$R$526,13,0)</f>
        <v>5.45776684087752</v>
      </c>
      <c r="S28" s="70">
        <f t="shared" si="7"/>
        <v>16</v>
      </c>
      <c r="T28" s="69">
        <f>VLOOKUP($A28,'Return Data'!$A$7:$R$526,14,0)</f>
        <v>5.7378494436585301</v>
      </c>
      <c r="U28" s="70">
        <f t="shared" si="12"/>
        <v>17</v>
      </c>
      <c r="V28" s="69">
        <f>VLOOKUP($A28,'Return Data'!$A$7:$R$526,18,0)</f>
        <v>0</v>
      </c>
      <c r="W28" s="70">
        <f t="shared" si="13"/>
        <v>1</v>
      </c>
      <c r="X28" s="69">
        <f>VLOOKUP($A28,'Return Data'!$A$7:$R$526,15,0)</f>
        <v>7.1616221092774603</v>
      </c>
      <c r="Y28" s="70">
        <f t="shared" si="14"/>
        <v>14</v>
      </c>
      <c r="Z28" s="69">
        <f>VLOOKUP($A28,'Return Data'!$A$7:$R$526,17,0)</f>
        <v>12.6758948196393</v>
      </c>
      <c r="AA28" s="71">
        <f t="shared" si="11"/>
        <v>16</v>
      </c>
    </row>
    <row r="29" spans="1:27" x14ac:dyDescent="0.25">
      <c r="A29" s="67" t="s">
        <v>248</v>
      </c>
      <c r="B29" s="68">
        <f>VLOOKUP($A29,'Return Data'!$A$7:$R$526,2,0)</f>
        <v>43983</v>
      </c>
      <c r="C29" s="69">
        <f>VLOOKUP($A29,'Return Data'!$A$7:$R$526,3,0)</f>
        <v>3605.4113000000002</v>
      </c>
      <c r="D29" s="69">
        <f>VLOOKUP($A29,'Return Data'!$A$7:$R$526,6,0)</f>
        <v>3.1355704371864901</v>
      </c>
      <c r="E29" s="70">
        <f t="shared" si="0"/>
        <v>25</v>
      </c>
      <c r="F29" s="69">
        <f>VLOOKUP($A29,'Return Data'!$A$7:$R$526,7,0)</f>
        <v>3.6631720605587001</v>
      </c>
      <c r="G29" s="70">
        <f t="shared" si="1"/>
        <v>9</v>
      </c>
      <c r="H29" s="69">
        <f>VLOOKUP($A29,'Return Data'!$A$7:$R$526,8,0)</f>
        <v>3.3726395636598401</v>
      </c>
      <c r="I29" s="70">
        <f t="shared" si="2"/>
        <v>7</v>
      </c>
      <c r="J29" s="69">
        <f>VLOOKUP($A29,'Return Data'!$A$7:$R$526,9,0)</f>
        <v>4.0573639625184699</v>
      </c>
      <c r="K29" s="70">
        <f t="shared" si="3"/>
        <v>16</v>
      </c>
      <c r="L29" s="69">
        <f>VLOOKUP($A29,'Return Data'!$A$7:$R$526,10,0)</f>
        <v>4.8152611916828496</v>
      </c>
      <c r="M29" s="70">
        <f t="shared" si="4"/>
        <v>16</v>
      </c>
      <c r="N29" s="69">
        <f>VLOOKUP($A29,'Return Data'!$A$7:$R$526,11,0)</f>
        <v>5.7567763980884701</v>
      </c>
      <c r="O29" s="70">
        <f t="shared" si="5"/>
        <v>7</v>
      </c>
      <c r="P29" s="69">
        <f>VLOOKUP($A29,'Return Data'!$A$7:$R$526,12,0)</f>
        <v>5.4729832283106701</v>
      </c>
      <c r="Q29" s="70">
        <f t="shared" si="6"/>
        <v>7</v>
      </c>
      <c r="R29" s="69">
        <f>VLOOKUP($A29,'Return Data'!$A$7:$R$526,13,0)</f>
        <v>5.53838617683863</v>
      </c>
      <c r="S29" s="70">
        <f t="shared" si="7"/>
        <v>7</v>
      </c>
      <c r="T29" s="69">
        <f>VLOOKUP($A29,'Return Data'!$A$7:$R$526,14,0)</f>
        <v>5.7981389202056999</v>
      </c>
      <c r="U29" s="70">
        <f t="shared" si="12"/>
        <v>13</v>
      </c>
      <c r="V29" s="69">
        <f>VLOOKUP($A29,'Return Data'!$A$7:$R$526,18,0)</f>
        <v>0</v>
      </c>
      <c r="W29" s="70">
        <f t="shared" si="13"/>
        <v>1</v>
      </c>
      <c r="X29" s="69">
        <f>VLOOKUP($A29,'Return Data'!$A$7:$R$526,15,0)</f>
        <v>7.1179894806755497</v>
      </c>
      <c r="Y29" s="70">
        <f t="shared" si="14"/>
        <v>20</v>
      </c>
      <c r="Z29" s="69">
        <f>VLOOKUP($A29,'Return Data'!$A$7:$R$526,17,0)</f>
        <v>14.2896337265214</v>
      </c>
      <c r="AA29" s="71">
        <f t="shared" si="11"/>
        <v>5</v>
      </c>
    </row>
    <row r="30" spans="1:27" x14ac:dyDescent="0.25">
      <c r="A30" s="67" t="s">
        <v>249</v>
      </c>
      <c r="B30" s="68">
        <f>VLOOKUP($A30,'Return Data'!$A$7:$R$526,2,0)</f>
        <v>43983</v>
      </c>
      <c r="C30" s="69">
        <f>VLOOKUP($A30,'Return Data'!$A$7:$R$526,3,0)</f>
        <v>1293.3542</v>
      </c>
      <c r="D30" s="69">
        <f>VLOOKUP($A30,'Return Data'!$A$7:$R$526,6,0)</f>
        <v>3.0989502061584702</v>
      </c>
      <c r="E30" s="70">
        <f t="shared" si="0"/>
        <v>27</v>
      </c>
      <c r="F30" s="69">
        <f>VLOOKUP($A30,'Return Data'!$A$7:$R$526,7,0)</f>
        <v>3.5418499322533701</v>
      </c>
      <c r="G30" s="70">
        <f t="shared" si="1"/>
        <v>12</v>
      </c>
      <c r="H30" s="69">
        <f>VLOOKUP($A30,'Return Data'!$A$7:$R$526,8,0)</f>
        <v>3.67456820822524</v>
      </c>
      <c r="I30" s="70">
        <f t="shared" si="2"/>
        <v>3</v>
      </c>
      <c r="J30" s="69">
        <f>VLOOKUP($A30,'Return Data'!$A$7:$R$526,9,0)</f>
        <v>4.0871820661149103</v>
      </c>
      <c r="K30" s="70">
        <f t="shared" si="3"/>
        <v>12</v>
      </c>
      <c r="L30" s="69">
        <f>VLOOKUP($A30,'Return Data'!$A$7:$R$526,10,0)</f>
        <v>4.8839613521282796</v>
      </c>
      <c r="M30" s="70">
        <f t="shared" si="4"/>
        <v>15</v>
      </c>
      <c r="N30" s="69">
        <f>VLOOKUP($A30,'Return Data'!$A$7:$R$526,11,0)</f>
        <v>5.4740748706489901</v>
      </c>
      <c r="O30" s="70">
        <f t="shared" si="5"/>
        <v>18</v>
      </c>
      <c r="P30" s="69">
        <f>VLOOKUP($A30,'Return Data'!$A$7:$R$526,12,0)</f>
        <v>5.37955381344758</v>
      </c>
      <c r="Q30" s="70">
        <f t="shared" si="6"/>
        <v>12</v>
      </c>
      <c r="R30" s="69">
        <f>VLOOKUP($A30,'Return Data'!$A$7:$R$526,13,0)</f>
        <v>5.5412259944478599</v>
      </c>
      <c r="S30" s="70">
        <f t="shared" si="7"/>
        <v>6</v>
      </c>
      <c r="T30" s="69">
        <f>VLOOKUP($A30,'Return Data'!$A$7:$R$526,14,0)</f>
        <v>5.8646375426650597</v>
      </c>
      <c r="U30" s="70">
        <f t="shared" si="12"/>
        <v>6</v>
      </c>
      <c r="V30" s="69">
        <f>VLOOKUP($A30,'Return Data'!$A$7:$R$526,18,0)</f>
        <v>0</v>
      </c>
      <c r="W30" s="70">
        <f t="shared" si="13"/>
        <v>1</v>
      </c>
      <c r="X30" s="69">
        <f>VLOOKUP($A30,'Return Data'!$A$7:$R$526,15,0)</f>
        <v>7.2103903909563796</v>
      </c>
      <c r="Y30" s="70">
        <f t="shared" si="14"/>
        <v>9</v>
      </c>
      <c r="Z30" s="69">
        <f>VLOOKUP($A30,'Return Data'!$A$7:$R$526,17,0)</f>
        <v>7.4929304168075301</v>
      </c>
      <c r="AA30" s="71">
        <f t="shared" si="11"/>
        <v>34</v>
      </c>
    </row>
    <row r="31" spans="1:27" x14ac:dyDescent="0.25">
      <c r="A31" s="67" t="s">
        <v>250</v>
      </c>
      <c r="B31" s="68">
        <f>VLOOKUP($A31,'Return Data'!$A$7:$R$526,2,0)</f>
        <v>43983</v>
      </c>
      <c r="C31" s="69">
        <f>VLOOKUP($A31,'Return Data'!$A$7:$R$526,3,0)</f>
        <v>2086.6623</v>
      </c>
      <c r="D31" s="69">
        <f>VLOOKUP($A31,'Return Data'!$A$7:$R$526,6,0)</f>
        <v>3.2380655777164402</v>
      </c>
      <c r="E31" s="70">
        <f t="shared" si="0"/>
        <v>22</v>
      </c>
      <c r="F31" s="69">
        <f>VLOOKUP($A31,'Return Data'!$A$7:$R$526,7,0)</f>
        <v>3.40490542422067</v>
      </c>
      <c r="G31" s="70">
        <f t="shared" si="1"/>
        <v>19</v>
      </c>
      <c r="H31" s="69">
        <f>VLOOKUP($A31,'Return Data'!$A$7:$R$526,8,0)</f>
        <v>3.0669096424995899</v>
      </c>
      <c r="I31" s="70">
        <f t="shared" si="2"/>
        <v>15</v>
      </c>
      <c r="J31" s="69">
        <f>VLOOKUP($A31,'Return Data'!$A$7:$R$526,9,0)</f>
        <v>3.7463001204181401</v>
      </c>
      <c r="K31" s="70">
        <f t="shared" si="3"/>
        <v>25</v>
      </c>
      <c r="L31" s="69">
        <f>VLOOKUP($A31,'Return Data'!$A$7:$R$526,10,0)</f>
        <v>4.7310806670023897</v>
      </c>
      <c r="M31" s="70">
        <f t="shared" si="4"/>
        <v>20</v>
      </c>
      <c r="N31" s="69">
        <f>VLOOKUP($A31,'Return Data'!$A$7:$R$526,11,0)</f>
        <v>5.3374232690309498</v>
      </c>
      <c r="O31" s="70">
        <f t="shared" si="5"/>
        <v>22</v>
      </c>
      <c r="P31" s="69">
        <f>VLOOKUP($A31,'Return Data'!$A$7:$R$526,12,0)</f>
        <v>5.26315994742074</v>
      </c>
      <c r="Q31" s="70">
        <f t="shared" si="6"/>
        <v>21</v>
      </c>
      <c r="R31" s="69">
        <f>VLOOKUP($A31,'Return Data'!$A$7:$R$526,13,0)</f>
        <v>5.3802860043753098</v>
      </c>
      <c r="S31" s="70">
        <f t="shared" si="7"/>
        <v>21</v>
      </c>
      <c r="T31" s="69">
        <f>VLOOKUP($A31,'Return Data'!$A$7:$R$526,14,0)</f>
        <v>5.6963588782936601</v>
      </c>
      <c r="U31" s="70">
        <f t="shared" si="12"/>
        <v>21</v>
      </c>
      <c r="V31" s="69">
        <f>VLOOKUP($A31,'Return Data'!$A$7:$R$526,18,0)</f>
        <v>0</v>
      </c>
      <c r="W31" s="70">
        <f t="shared" si="13"/>
        <v>1</v>
      </c>
      <c r="X31" s="69">
        <f>VLOOKUP($A31,'Return Data'!$A$7:$R$526,15,0)</f>
        <v>7.1306617386096702</v>
      </c>
      <c r="Y31" s="70">
        <f t="shared" si="14"/>
        <v>18</v>
      </c>
      <c r="Z31" s="69">
        <f>VLOOKUP($A31,'Return Data'!$A$7:$R$526,17,0)</f>
        <v>9.5390028739778696</v>
      </c>
      <c r="AA31" s="71">
        <f t="shared" si="11"/>
        <v>31</v>
      </c>
    </row>
    <row r="32" spans="1:27" x14ac:dyDescent="0.25">
      <c r="A32" s="67" t="s">
        <v>251</v>
      </c>
      <c r="B32" s="68">
        <f>VLOOKUP($A32,'Return Data'!$A$7:$R$526,2,0)</f>
        <v>43983</v>
      </c>
      <c r="C32" s="69">
        <f>VLOOKUP($A32,'Return Data'!$A$7:$R$526,3,0)</f>
        <v>10.7471</v>
      </c>
      <c r="D32" s="69">
        <f>VLOOKUP($A32,'Return Data'!$A$7:$R$526,6,0)</f>
        <v>2.3775403856219901</v>
      </c>
      <c r="E32" s="70">
        <f t="shared" si="0"/>
        <v>35</v>
      </c>
      <c r="F32" s="69">
        <f>VLOOKUP($A32,'Return Data'!$A$7:$R$526,7,0)</f>
        <v>2.7176189190951301</v>
      </c>
      <c r="G32" s="70">
        <f t="shared" si="1"/>
        <v>37</v>
      </c>
      <c r="H32" s="69">
        <f>VLOOKUP($A32,'Return Data'!$A$7:$R$526,8,0)</f>
        <v>2.32990806704065</v>
      </c>
      <c r="I32" s="70">
        <f t="shared" si="2"/>
        <v>36</v>
      </c>
      <c r="J32" s="69">
        <f>VLOOKUP($A32,'Return Data'!$A$7:$R$526,9,0)</f>
        <v>2.9143384119118099</v>
      </c>
      <c r="K32" s="70">
        <f t="shared" si="3"/>
        <v>37</v>
      </c>
      <c r="L32" s="69">
        <f>VLOOKUP($A32,'Return Data'!$A$7:$R$526,10,0)</f>
        <v>3.0755222425406799</v>
      </c>
      <c r="M32" s="70">
        <f t="shared" si="4"/>
        <v>38</v>
      </c>
      <c r="N32" s="69">
        <f>VLOOKUP($A32,'Return Data'!$A$7:$R$526,11,0)</f>
        <v>3.6924162120667301</v>
      </c>
      <c r="O32" s="70">
        <f t="shared" si="5"/>
        <v>38</v>
      </c>
      <c r="P32" s="69">
        <f>VLOOKUP($A32,'Return Data'!$A$7:$R$526,12,0)</f>
        <v>4.1063910861651296</v>
      </c>
      <c r="Q32" s="70">
        <f t="shared" si="6"/>
        <v>38</v>
      </c>
      <c r="R32" s="69">
        <f>VLOOKUP($A32,'Return Data'!$A$7:$R$526,13,0)</f>
        <v>4.3795663402989904</v>
      </c>
      <c r="S32" s="70">
        <f t="shared" si="7"/>
        <v>38</v>
      </c>
      <c r="T32" s="69">
        <f>VLOOKUP($A32,'Return Data'!$A$7:$R$526,14,0)</f>
        <v>4.6679043663700197</v>
      </c>
      <c r="U32" s="70">
        <f t="shared" si="12"/>
        <v>38</v>
      </c>
      <c r="V32" s="69"/>
      <c r="W32" s="70"/>
      <c r="X32" s="69"/>
      <c r="Y32" s="70"/>
      <c r="Z32" s="69">
        <f>VLOOKUP($A32,'Return Data'!$A$7:$R$526,17,0)</f>
        <v>5.14512264150944</v>
      </c>
      <c r="AA32" s="71">
        <f t="shared" si="11"/>
        <v>38</v>
      </c>
    </row>
    <row r="33" spans="1:27" x14ac:dyDescent="0.25">
      <c r="A33" s="67" t="s">
        <v>252</v>
      </c>
      <c r="B33" s="68">
        <f>VLOOKUP($A33,'Return Data'!$A$7:$R$526,2,0)</f>
        <v>43983</v>
      </c>
      <c r="C33" s="69">
        <f>VLOOKUP($A33,'Return Data'!$A$7:$R$526,3,0)</f>
        <v>4866.6237000000001</v>
      </c>
      <c r="D33" s="69">
        <f>VLOOKUP($A33,'Return Data'!$A$7:$R$526,6,0)</f>
        <v>2.6409643884282001</v>
      </c>
      <c r="E33" s="70">
        <f t="shared" si="0"/>
        <v>32</v>
      </c>
      <c r="F33" s="69">
        <f>VLOOKUP($A33,'Return Data'!$A$7:$R$526,7,0)</f>
        <v>3.2991734974137099</v>
      </c>
      <c r="G33" s="70">
        <f t="shared" si="1"/>
        <v>27</v>
      </c>
      <c r="H33" s="69">
        <f>VLOOKUP($A33,'Return Data'!$A$7:$R$526,8,0)</f>
        <v>2.9089690606771401</v>
      </c>
      <c r="I33" s="70">
        <f t="shared" si="2"/>
        <v>18</v>
      </c>
      <c r="J33" s="69">
        <f>VLOOKUP($A33,'Return Data'!$A$7:$R$526,9,0)</f>
        <v>4.12942374684234</v>
      </c>
      <c r="K33" s="70">
        <f t="shared" si="3"/>
        <v>10</v>
      </c>
      <c r="L33" s="69">
        <f>VLOOKUP($A33,'Return Data'!$A$7:$R$526,10,0)</f>
        <v>5.1717270595266696</v>
      </c>
      <c r="M33" s="70">
        <f t="shared" si="4"/>
        <v>7</v>
      </c>
      <c r="N33" s="69">
        <f>VLOOKUP($A33,'Return Data'!$A$7:$R$526,11,0)</f>
        <v>5.7166788837590996</v>
      </c>
      <c r="O33" s="70">
        <f t="shared" si="5"/>
        <v>9</v>
      </c>
      <c r="P33" s="69">
        <f>VLOOKUP($A33,'Return Data'!$A$7:$R$526,12,0)</f>
        <v>5.4208044207530302</v>
      </c>
      <c r="Q33" s="70">
        <f t="shared" si="6"/>
        <v>9</v>
      </c>
      <c r="R33" s="69">
        <f>VLOOKUP($A33,'Return Data'!$A$7:$R$526,13,0)</f>
        <v>5.5319066922384001</v>
      </c>
      <c r="S33" s="70">
        <f t="shared" si="7"/>
        <v>9</v>
      </c>
      <c r="T33" s="69">
        <f>VLOOKUP($A33,'Return Data'!$A$7:$R$526,14,0)</f>
        <v>5.87981457245081</v>
      </c>
      <c r="U33" s="70">
        <f t="shared" si="12"/>
        <v>5</v>
      </c>
      <c r="V33" s="69">
        <f>VLOOKUP($A33,'Return Data'!$A$7:$R$526,18,0)</f>
        <v>0</v>
      </c>
      <c r="W33" s="70">
        <f>RANK(V33,V$8:V$48,0)</f>
        <v>1</v>
      </c>
      <c r="X33" s="69">
        <f>VLOOKUP($A33,'Return Data'!$A$7:$R$526,15,0)</f>
        <v>7.2387261896132902</v>
      </c>
      <c r="Y33" s="70">
        <f>RANK(X33,X$8:X$48,0)</f>
        <v>5</v>
      </c>
      <c r="Z33" s="69">
        <f>VLOOKUP($A33,'Return Data'!$A$7:$R$526,17,0)</f>
        <v>13.3461905880411</v>
      </c>
      <c r="AA33" s="71">
        <f t="shared" si="11"/>
        <v>10</v>
      </c>
    </row>
    <row r="34" spans="1:27" x14ac:dyDescent="0.25">
      <c r="A34" s="67" t="s">
        <v>253</v>
      </c>
      <c r="B34" s="68">
        <f>VLOOKUP($A34,'Return Data'!$A$7:$R$526,2,0)</f>
        <v>43983</v>
      </c>
      <c r="C34" s="69">
        <f>VLOOKUP($A34,'Return Data'!$A$7:$R$526,3,0)</f>
        <v>1121.9644000000001</v>
      </c>
      <c r="D34" s="69">
        <f>VLOOKUP($A34,'Return Data'!$A$7:$R$526,6,0)</f>
        <v>4.48999952221474</v>
      </c>
      <c r="E34" s="70">
        <f t="shared" si="0"/>
        <v>1</v>
      </c>
      <c r="F34" s="69">
        <f>VLOOKUP($A34,'Return Data'!$A$7:$R$526,7,0)</f>
        <v>3.44396856681661</v>
      </c>
      <c r="G34" s="70">
        <f t="shared" si="1"/>
        <v>16</v>
      </c>
      <c r="H34" s="69">
        <f>VLOOKUP($A34,'Return Data'!$A$7:$R$526,8,0)</f>
        <v>2.1294063566135799</v>
      </c>
      <c r="I34" s="70">
        <f t="shared" si="2"/>
        <v>39</v>
      </c>
      <c r="J34" s="69">
        <f>VLOOKUP($A34,'Return Data'!$A$7:$R$526,9,0)</f>
        <v>3.3420851598535699</v>
      </c>
      <c r="K34" s="70">
        <f t="shared" si="3"/>
        <v>31</v>
      </c>
      <c r="L34" s="69">
        <f>VLOOKUP($A34,'Return Data'!$A$7:$R$526,10,0)</f>
        <v>3.5474550727421299</v>
      </c>
      <c r="M34" s="70">
        <f t="shared" si="4"/>
        <v>31</v>
      </c>
      <c r="N34" s="69">
        <f>VLOOKUP($A34,'Return Data'!$A$7:$R$526,11,0)</f>
        <v>4.2469417890945298</v>
      </c>
      <c r="O34" s="70">
        <f t="shared" si="5"/>
        <v>33</v>
      </c>
      <c r="P34" s="69">
        <f>VLOOKUP($A34,'Return Data'!$A$7:$R$526,12,0)</f>
        <v>4.50287174980246</v>
      </c>
      <c r="Q34" s="70">
        <f t="shared" si="6"/>
        <v>34</v>
      </c>
      <c r="R34" s="69">
        <f>VLOOKUP($A34,'Return Data'!$A$7:$R$526,13,0)</f>
        <v>4.7333238070333099</v>
      </c>
      <c r="S34" s="70">
        <f t="shared" si="7"/>
        <v>34</v>
      </c>
      <c r="T34" s="69">
        <f>VLOOKUP($A34,'Return Data'!$A$7:$R$526,14,0)</f>
        <v>5.1081092356511499</v>
      </c>
      <c r="U34" s="70">
        <f t="shared" si="12"/>
        <v>34</v>
      </c>
      <c r="V34" s="69"/>
      <c r="W34" s="70"/>
      <c r="X34" s="69"/>
      <c r="Y34" s="70"/>
      <c r="Z34" s="69">
        <f>VLOOKUP($A34,'Return Data'!$A$7:$R$526,17,0)</f>
        <v>5.9198146276595702</v>
      </c>
      <c r="AA34" s="71">
        <f t="shared" si="11"/>
        <v>37</v>
      </c>
    </row>
    <row r="35" spans="1:27" x14ac:dyDescent="0.25">
      <c r="A35" s="67" t="s">
        <v>254</v>
      </c>
      <c r="B35" s="68">
        <f>VLOOKUP($A35,'Return Data'!$A$7:$R$526,2,0)</f>
        <v>43983</v>
      </c>
      <c r="C35" s="69">
        <f>VLOOKUP($A35,'Return Data'!$A$7:$R$526,3,0)</f>
        <v>259.27879999999999</v>
      </c>
      <c r="D35" s="69">
        <f>VLOOKUP($A35,'Return Data'!$A$7:$R$526,6,0)</f>
        <v>2.9283570805934702</v>
      </c>
      <c r="E35" s="70">
        <f t="shared" si="0"/>
        <v>28</v>
      </c>
      <c r="F35" s="69">
        <f>VLOOKUP($A35,'Return Data'!$A$7:$R$526,7,0)</f>
        <v>3.4405777140803502</v>
      </c>
      <c r="G35" s="70">
        <f t="shared" si="1"/>
        <v>17</v>
      </c>
      <c r="H35" s="69">
        <f>VLOOKUP($A35,'Return Data'!$A$7:$R$526,8,0)</f>
        <v>3.6707793480942801</v>
      </c>
      <c r="I35" s="70">
        <f t="shared" si="2"/>
        <v>4</v>
      </c>
      <c r="J35" s="69">
        <f>VLOOKUP($A35,'Return Data'!$A$7:$R$526,9,0)</f>
        <v>4.8294713423381204</v>
      </c>
      <c r="K35" s="70">
        <f t="shared" si="3"/>
        <v>1</v>
      </c>
      <c r="L35" s="69">
        <f>VLOOKUP($A35,'Return Data'!$A$7:$R$526,10,0)</f>
        <v>5.2964272225545397</v>
      </c>
      <c r="M35" s="70">
        <f t="shared" si="4"/>
        <v>1</v>
      </c>
      <c r="N35" s="69">
        <f>VLOOKUP($A35,'Return Data'!$A$7:$R$526,11,0)</f>
        <v>5.4458405239531196</v>
      </c>
      <c r="O35" s="70">
        <f t="shared" si="5"/>
        <v>19</v>
      </c>
      <c r="P35" s="69">
        <f>VLOOKUP($A35,'Return Data'!$A$7:$R$526,12,0)</f>
        <v>5.3060204489632401</v>
      </c>
      <c r="Q35" s="70">
        <f t="shared" si="6"/>
        <v>18</v>
      </c>
      <c r="R35" s="69">
        <f>VLOOKUP($A35,'Return Data'!$A$7:$R$526,13,0)</f>
        <v>5.4608720266897004</v>
      </c>
      <c r="S35" s="70">
        <f t="shared" si="7"/>
        <v>15</v>
      </c>
      <c r="T35" s="69">
        <f>VLOOKUP($A35,'Return Data'!$A$7:$R$526,14,0)</f>
        <v>5.8050506668787998</v>
      </c>
      <c r="U35" s="70">
        <f t="shared" si="12"/>
        <v>11</v>
      </c>
      <c r="V35" s="69">
        <f>VLOOKUP($A35,'Return Data'!$A$7:$R$526,18,0)</f>
        <v>0</v>
      </c>
      <c r="W35" s="70">
        <f t="shared" ref="W35:W43" si="15">RANK(V35,V$8:V$48,0)</f>
        <v>1</v>
      </c>
      <c r="X35" s="69">
        <f>VLOOKUP($A35,'Return Data'!$A$7:$R$526,15,0)</f>
        <v>7.2235937264043999</v>
      </c>
      <c r="Y35" s="70">
        <f t="shared" ref="Y35:Y43" si="16">RANK(X35,X$8:X$48,0)</f>
        <v>6</v>
      </c>
      <c r="Z35" s="69">
        <f>VLOOKUP($A35,'Return Data'!$A$7:$R$526,17,0)</f>
        <v>12.491783841856501</v>
      </c>
      <c r="AA35" s="71">
        <f t="shared" si="11"/>
        <v>17</v>
      </c>
    </row>
    <row r="36" spans="1:27" x14ac:dyDescent="0.25">
      <c r="A36" s="67" t="s">
        <v>255</v>
      </c>
      <c r="B36" s="68">
        <f>VLOOKUP($A36,'Return Data'!$A$7:$R$526,2,0)</f>
        <v>43983</v>
      </c>
      <c r="C36" s="69">
        <f>VLOOKUP($A36,'Return Data'!$A$7:$R$526,3,0)</f>
        <v>1761.1964</v>
      </c>
      <c r="D36" s="69">
        <f>VLOOKUP($A36,'Return Data'!$A$7:$R$526,6,0)</f>
        <v>3.3224475069003598</v>
      </c>
      <c r="E36" s="70">
        <f t="shared" si="0"/>
        <v>17</v>
      </c>
      <c r="F36" s="69">
        <f>VLOOKUP($A36,'Return Data'!$A$7:$R$526,7,0)</f>
        <v>3.2960959026169601</v>
      </c>
      <c r="G36" s="70">
        <f t="shared" si="1"/>
        <v>28</v>
      </c>
      <c r="H36" s="69">
        <f>VLOOKUP($A36,'Return Data'!$A$7:$R$526,8,0)</f>
        <v>3.1775281131603501</v>
      </c>
      <c r="I36" s="70">
        <f t="shared" si="2"/>
        <v>8</v>
      </c>
      <c r="J36" s="69">
        <f>VLOOKUP($A36,'Return Data'!$A$7:$R$526,9,0)</f>
        <v>3.6447630268330502</v>
      </c>
      <c r="K36" s="70">
        <f t="shared" si="3"/>
        <v>27</v>
      </c>
      <c r="L36" s="69">
        <f>VLOOKUP($A36,'Return Data'!$A$7:$R$526,10,0)</f>
        <v>3.9088817302997199</v>
      </c>
      <c r="M36" s="70">
        <f t="shared" si="4"/>
        <v>29</v>
      </c>
      <c r="N36" s="69">
        <f>VLOOKUP($A36,'Return Data'!$A$7:$R$526,11,0)</f>
        <v>4.2937843086288403</v>
      </c>
      <c r="O36" s="70">
        <f t="shared" si="5"/>
        <v>32</v>
      </c>
      <c r="P36" s="69">
        <f>VLOOKUP($A36,'Return Data'!$A$7:$R$526,12,0)</f>
        <v>4.66300427653825</v>
      </c>
      <c r="Q36" s="70">
        <f t="shared" si="6"/>
        <v>31</v>
      </c>
      <c r="R36" s="69">
        <f>VLOOKUP($A36,'Return Data'!$A$7:$R$526,13,0)</f>
        <v>4.9695442233731102</v>
      </c>
      <c r="S36" s="70">
        <f t="shared" si="7"/>
        <v>32</v>
      </c>
      <c r="T36" s="69">
        <f>VLOOKUP($A36,'Return Data'!$A$7:$R$526,14,0)</f>
        <v>5.21431741356791</v>
      </c>
      <c r="U36" s="70">
        <f t="shared" si="12"/>
        <v>32</v>
      </c>
      <c r="V36" s="69">
        <f>VLOOKUP($A36,'Return Data'!$A$7:$R$526,18,0)</f>
        <v>0</v>
      </c>
      <c r="W36" s="70">
        <f t="shared" si="15"/>
        <v>1</v>
      </c>
      <c r="X36" s="69">
        <f>VLOOKUP($A36,'Return Data'!$A$7:$R$526,15,0)</f>
        <v>3.4433278070390201</v>
      </c>
      <c r="Y36" s="70">
        <f t="shared" si="16"/>
        <v>35</v>
      </c>
      <c r="Z36" s="69">
        <f>VLOOKUP($A36,'Return Data'!$A$7:$R$526,17,0)</f>
        <v>11.531781327772</v>
      </c>
      <c r="AA36" s="71">
        <f t="shared" si="11"/>
        <v>21</v>
      </c>
    </row>
    <row r="37" spans="1:27" x14ac:dyDescent="0.25">
      <c r="A37" s="67" t="s">
        <v>256</v>
      </c>
      <c r="B37" s="68">
        <f>VLOOKUP($A37,'Return Data'!$A$7:$R$526,2,0)</f>
        <v>43983</v>
      </c>
      <c r="C37" s="69">
        <f>VLOOKUP($A37,'Return Data'!$A$7:$R$526,3,0)</f>
        <v>31.290900000000001</v>
      </c>
      <c r="D37" s="69">
        <f>VLOOKUP($A37,'Return Data'!$A$7:$R$526,6,0)</f>
        <v>4.43313697977998</v>
      </c>
      <c r="E37" s="70">
        <f t="shared" si="0"/>
        <v>3</v>
      </c>
      <c r="F37" s="69">
        <f>VLOOKUP($A37,'Return Data'!$A$7:$R$526,7,0)</f>
        <v>4.4731250173184103</v>
      </c>
      <c r="G37" s="70">
        <f t="shared" si="1"/>
        <v>1</v>
      </c>
      <c r="H37" s="69">
        <f>VLOOKUP($A37,'Return Data'!$A$7:$R$526,8,0)</f>
        <v>4.2360703376842297</v>
      </c>
      <c r="I37" s="70">
        <f t="shared" si="2"/>
        <v>1</v>
      </c>
      <c r="J37" s="69">
        <f>VLOOKUP($A37,'Return Data'!$A$7:$R$526,9,0)</f>
        <v>4.6993444083528697</v>
      </c>
      <c r="K37" s="70">
        <f t="shared" si="3"/>
        <v>3</v>
      </c>
      <c r="L37" s="69">
        <f>VLOOKUP($A37,'Return Data'!$A$7:$R$526,10,0)</f>
        <v>5.2917933533250903</v>
      </c>
      <c r="M37" s="70">
        <f t="shared" si="4"/>
        <v>3</v>
      </c>
      <c r="N37" s="69">
        <f>VLOOKUP($A37,'Return Data'!$A$7:$R$526,11,0)</f>
        <v>5.0137419073793001</v>
      </c>
      <c r="O37" s="70">
        <f t="shared" si="5"/>
        <v>27</v>
      </c>
      <c r="P37" s="69">
        <f>VLOOKUP($A37,'Return Data'!$A$7:$R$526,12,0)</f>
        <v>5.4811413146262904</v>
      </c>
      <c r="Q37" s="70">
        <f t="shared" si="6"/>
        <v>6</v>
      </c>
      <c r="R37" s="69">
        <f>VLOOKUP($A37,'Return Data'!$A$7:$R$526,13,0)</f>
        <v>5.8309401998311801</v>
      </c>
      <c r="S37" s="70">
        <f t="shared" si="7"/>
        <v>1</v>
      </c>
      <c r="T37" s="69">
        <f>VLOOKUP($A37,'Return Data'!$A$7:$R$526,14,0)</f>
        <v>6.2208158975752497</v>
      </c>
      <c r="U37" s="70">
        <f t="shared" si="12"/>
        <v>1</v>
      </c>
      <c r="V37" s="69">
        <f>VLOOKUP($A37,'Return Data'!$A$7:$R$526,18,0)</f>
        <v>0</v>
      </c>
      <c r="W37" s="70">
        <f t="shared" si="15"/>
        <v>1</v>
      </c>
      <c r="X37" s="69">
        <f>VLOOKUP($A37,'Return Data'!$A$7:$R$526,15,0)</f>
        <v>7.2507137058074598</v>
      </c>
      <c r="Y37" s="70">
        <f t="shared" si="16"/>
        <v>3</v>
      </c>
      <c r="Z37" s="69">
        <f>VLOOKUP($A37,'Return Data'!$A$7:$R$526,17,0)</f>
        <v>14.5011727934316</v>
      </c>
      <c r="AA37" s="71">
        <f t="shared" si="11"/>
        <v>4</v>
      </c>
    </row>
    <row r="38" spans="1:27" x14ac:dyDescent="0.25">
      <c r="A38" s="67" t="s">
        <v>257</v>
      </c>
      <c r="B38" s="68">
        <f>VLOOKUP($A38,'Return Data'!$A$7:$R$526,2,0)</f>
        <v>43983</v>
      </c>
      <c r="C38" s="69">
        <f>VLOOKUP($A38,'Return Data'!$A$7:$R$526,3,0)</f>
        <v>27.040800000000001</v>
      </c>
      <c r="D38" s="69">
        <f>VLOOKUP($A38,'Return Data'!$A$7:$R$526,6,0)</f>
        <v>3.1048319988209498</v>
      </c>
      <c r="E38" s="70">
        <f t="shared" si="0"/>
        <v>26</v>
      </c>
      <c r="F38" s="69">
        <f>VLOOKUP($A38,'Return Data'!$A$7:$R$526,7,0)</f>
        <v>2.97031167928212</v>
      </c>
      <c r="G38" s="70">
        <f t="shared" si="1"/>
        <v>33</v>
      </c>
      <c r="H38" s="69">
        <f>VLOOKUP($A38,'Return Data'!$A$7:$R$526,8,0)</f>
        <v>2.29569090862012</v>
      </c>
      <c r="I38" s="70">
        <f t="shared" si="2"/>
        <v>37</v>
      </c>
      <c r="J38" s="69">
        <f>VLOOKUP($A38,'Return Data'!$A$7:$R$526,9,0)</f>
        <v>3.1662576167908698</v>
      </c>
      <c r="K38" s="70">
        <f t="shared" si="3"/>
        <v>33</v>
      </c>
      <c r="L38" s="69">
        <f>VLOOKUP($A38,'Return Data'!$A$7:$R$526,10,0)</f>
        <v>3.26162202937949</v>
      </c>
      <c r="M38" s="70">
        <f t="shared" si="4"/>
        <v>36</v>
      </c>
      <c r="N38" s="69">
        <f>VLOOKUP($A38,'Return Data'!$A$7:$R$526,11,0)</f>
        <v>4.0118371843473604</v>
      </c>
      <c r="O38" s="70">
        <f t="shared" si="5"/>
        <v>35</v>
      </c>
      <c r="P38" s="69">
        <f>VLOOKUP($A38,'Return Data'!$A$7:$R$526,12,0)</f>
        <v>4.3811094790391802</v>
      </c>
      <c r="Q38" s="70">
        <f t="shared" si="6"/>
        <v>36</v>
      </c>
      <c r="R38" s="69">
        <f>VLOOKUP($A38,'Return Data'!$A$7:$R$526,13,0)</f>
        <v>4.6564817252845501</v>
      </c>
      <c r="S38" s="70">
        <f t="shared" si="7"/>
        <v>36</v>
      </c>
      <c r="T38" s="69">
        <f>VLOOKUP($A38,'Return Data'!$A$7:$R$526,14,0)</f>
        <v>5.0243409448216898</v>
      </c>
      <c r="U38" s="70">
        <f t="shared" si="12"/>
        <v>36</v>
      </c>
      <c r="V38" s="69">
        <f>VLOOKUP($A38,'Return Data'!$A$7:$R$526,18,0)</f>
        <v>0</v>
      </c>
      <c r="W38" s="70">
        <f t="shared" si="15"/>
        <v>1</v>
      </c>
      <c r="X38" s="69">
        <f>VLOOKUP($A38,'Return Data'!$A$7:$R$526,15,0)</f>
        <v>6.3069183950389904</v>
      </c>
      <c r="Y38" s="70">
        <f t="shared" si="16"/>
        <v>33</v>
      </c>
      <c r="Z38" s="69">
        <f>VLOOKUP($A38,'Return Data'!$A$7:$R$526,17,0)</f>
        <v>11.9284327799559</v>
      </c>
      <c r="AA38" s="71">
        <f t="shared" si="11"/>
        <v>18</v>
      </c>
    </row>
    <row r="39" spans="1:27" x14ac:dyDescent="0.25">
      <c r="A39" s="67" t="s">
        <v>260</v>
      </c>
      <c r="B39" s="68">
        <f>VLOOKUP($A39,'Return Data'!$A$7:$R$526,2,0)</f>
        <v>43983</v>
      </c>
      <c r="C39" s="69">
        <f>VLOOKUP($A39,'Return Data'!$A$7:$R$526,3,0)</f>
        <v>3119.4396999999999</v>
      </c>
      <c r="D39" s="69">
        <f>VLOOKUP($A39,'Return Data'!$A$7:$R$526,6,0)</f>
        <v>3.33152728863673</v>
      </c>
      <c r="E39" s="70">
        <f t="shared" si="0"/>
        <v>16</v>
      </c>
      <c r="F39" s="69">
        <f>VLOOKUP($A39,'Return Data'!$A$7:$R$526,7,0)</f>
        <v>3.5182833596465102</v>
      </c>
      <c r="G39" s="70">
        <f t="shared" si="1"/>
        <v>14</v>
      </c>
      <c r="H39" s="69">
        <f>VLOOKUP($A39,'Return Data'!$A$7:$R$526,8,0)</f>
        <v>3.0998844018706402</v>
      </c>
      <c r="I39" s="70">
        <f t="shared" si="2"/>
        <v>9</v>
      </c>
      <c r="J39" s="69">
        <f>VLOOKUP($A39,'Return Data'!$A$7:$R$526,9,0)</f>
        <v>4.0588040906793896</v>
      </c>
      <c r="K39" s="70">
        <f t="shared" si="3"/>
        <v>15</v>
      </c>
      <c r="L39" s="69">
        <f>VLOOKUP($A39,'Return Data'!$A$7:$R$526,10,0)</f>
        <v>4.9323154155492102</v>
      </c>
      <c r="M39" s="70">
        <f t="shared" si="4"/>
        <v>13</v>
      </c>
      <c r="N39" s="69">
        <f>VLOOKUP($A39,'Return Data'!$A$7:$R$526,11,0)</f>
        <v>5.5305509770376302</v>
      </c>
      <c r="O39" s="70">
        <f t="shared" si="5"/>
        <v>14</v>
      </c>
      <c r="P39" s="69">
        <f>VLOOKUP($A39,'Return Data'!$A$7:$R$526,12,0)</f>
        <v>5.3075537763743599</v>
      </c>
      <c r="Q39" s="70">
        <f t="shared" si="6"/>
        <v>17</v>
      </c>
      <c r="R39" s="69">
        <f>VLOOKUP($A39,'Return Data'!$A$7:$R$526,13,0)</f>
        <v>5.4062619608134597</v>
      </c>
      <c r="S39" s="70">
        <f t="shared" si="7"/>
        <v>18</v>
      </c>
      <c r="T39" s="69">
        <f>VLOOKUP($A39,'Return Data'!$A$7:$R$526,14,0)</f>
        <v>5.7009322896199102</v>
      </c>
      <c r="U39" s="70">
        <f t="shared" si="12"/>
        <v>20</v>
      </c>
      <c r="V39" s="69">
        <f>VLOOKUP($A39,'Return Data'!$A$7:$R$526,18,0)</f>
        <v>0</v>
      </c>
      <c r="W39" s="70">
        <f t="shared" si="15"/>
        <v>1</v>
      </c>
      <c r="X39" s="69">
        <f>VLOOKUP($A39,'Return Data'!$A$7:$R$526,15,0)</f>
        <v>7.0684245817072497</v>
      </c>
      <c r="Y39" s="70">
        <f t="shared" si="16"/>
        <v>25</v>
      </c>
      <c r="Z39" s="69">
        <f>VLOOKUP($A39,'Return Data'!$A$7:$R$526,17,0)</f>
        <v>11.439249644095501</v>
      </c>
      <c r="AA39" s="71">
        <f t="shared" si="11"/>
        <v>24</v>
      </c>
    </row>
    <row r="40" spans="1:27" x14ac:dyDescent="0.25">
      <c r="A40" s="67" t="s">
        <v>261</v>
      </c>
      <c r="B40" s="68">
        <f>VLOOKUP($A40,'Return Data'!$A$7:$R$526,2,0)</f>
        <v>43983</v>
      </c>
      <c r="C40" s="69">
        <f>VLOOKUP($A40,'Return Data'!$A$7:$R$526,3,0)</f>
        <v>41.984400000000001</v>
      </c>
      <c r="D40" s="69">
        <f>VLOOKUP($A40,'Return Data'!$A$7:$R$526,6,0)</f>
        <v>3.6517215258595699</v>
      </c>
      <c r="E40" s="70">
        <f t="shared" si="0"/>
        <v>8</v>
      </c>
      <c r="F40" s="69">
        <f>VLOOKUP($A40,'Return Data'!$A$7:$R$526,7,0)</f>
        <v>3.5654637247143399</v>
      </c>
      <c r="G40" s="70">
        <f t="shared" si="1"/>
        <v>11</v>
      </c>
      <c r="H40" s="69">
        <f>VLOOKUP($A40,'Return Data'!$A$7:$R$526,8,0)</f>
        <v>3.0072715164781201</v>
      </c>
      <c r="I40" s="70">
        <f t="shared" si="2"/>
        <v>16</v>
      </c>
      <c r="J40" s="69">
        <f>VLOOKUP($A40,'Return Data'!$A$7:$R$526,9,0)</f>
        <v>4.0613092497558601</v>
      </c>
      <c r="K40" s="70">
        <f t="shared" si="3"/>
        <v>14</v>
      </c>
      <c r="L40" s="69">
        <f>VLOOKUP($A40,'Return Data'!$A$7:$R$526,10,0)</f>
        <v>4.7755895659108898</v>
      </c>
      <c r="M40" s="70">
        <f t="shared" si="4"/>
        <v>19</v>
      </c>
      <c r="N40" s="69">
        <f>VLOOKUP($A40,'Return Data'!$A$7:$R$526,11,0)</f>
        <v>5.3623879378250701</v>
      </c>
      <c r="O40" s="70">
        <f t="shared" si="5"/>
        <v>21</v>
      </c>
      <c r="P40" s="69">
        <f>VLOOKUP($A40,'Return Data'!$A$7:$R$526,12,0)</f>
        <v>5.2897030481779304</v>
      </c>
      <c r="Q40" s="70">
        <f t="shared" si="6"/>
        <v>19</v>
      </c>
      <c r="R40" s="69">
        <f>VLOOKUP($A40,'Return Data'!$A$7:$R$526,13,0)</f>
        <v>5.3995945547444197</v>
      </c>
      <c r="S40" s="70">
        <f t="shared" si="7"/>
        <v>19</v>
      </c>
      <c r="T40" s="69">
        <f>VLOOKUP($A40,'Return Data'!$A$7:$R$526,14,0)</f>
        <v>5.7296685321844798</v>
      </c>
      <c r="U40" s="70">
        <f t="shared" si="12"/>
        <v>18</v>
      </c>
      <c r="V40" s="69">
        <f>VLOOKUP($A40,'Return Data'!$A$7:$R$526,18,0)</f>
        <v>0</v>
      </c>
      <c r="W40" s="70">
        <f t="shared" si="15"/>
        <v>1</v>
      </c>
      <c r="X40" s="69">
        <f>VLOOKUP($A40,'Return Data'!$A$7:$R$526,15,0)</f>
        <v>7.1454510839778003</v>
      </c>
      <c r="Y40" s="70">
        <f t="shared" si="16"/>
        <v>17</v>
      </c>
      <c r="Z40" s="69">
        <f>VLOOKUP($A40,'Return Data'!$A$7:$R$526,17,0)</f>
        <v>13.1060102871808</v>
      </c>
      <c r="AA40" s="71">
        <f t="shared" si="11"/>
        <v>12</v>
      </c>
    </row>
    <row r="41" spans="1:27" x14ac:dyDescent="0.25">
      <c r="A41" s="67" t="s">
        <v>262</v>
      </c>
      <c r="B41" s="68">
        <f>VLOOKUP($A41,'Return Data'!$A$7:$R$526,2,0)</f>
        <v>43983</v>
      </c>
      <c r="C41" s="69">
        <f>VLOOKUP($A41,'Return Data'!$A$7:$R$526,3,0)</f>
        <v>3141.3065000000001</v>
      </c>
      <c r="D41" s="69">
        <f>VLOOKUP($A41,'Return Data'!$A$7:$R$526,6,0)</f>
        <v>3.6441979859325202</v>
      </c>
      <c r="E41" s="70">
        <f t="shared" si="0"/>
        <v>9</v>
      </c>
      <c r="F41" s="69">
        <f>VLOOKUP($A41,'Return Data'!$A$7:$R$526,7,0)</f>
        <v>3.49959839551765</v>
      </c>
      <c r="G41" s="70">
        <f t="shared" si="1"/>
        <v>15</v>
      </c>
      <c r="H41" s="69">
        <f>VLOOKUP($A41,'Return Data'!$A$7:$R$526,8,0)</f>
        <v>2.6337807619842799</v>
      </c>
      <c r="I41" s="70">
        <f t="shared" si="2"/>
        <v>31</v>
      </c>
      <c r="J41" s="69">
        <f>VLOOKUP($A41,'Return Data'!$A$7:$R$526,9,0)</f>
        <v>4.0818745464540704</v>
      </c>
      <c r="K41" s="70">
        <f t="shared" si="3"/>
        <v>13</v>
      </c>
      <c r="L41" s="69">
        <f>VLOOKUP($A41,'Return Data'!$A$7:$R$526,10,0)</f>
        <v>4.9809162356811196</v>
      </c>
      <c r="M41" s="70">
        <f t="shared" si="4"/>
        <v>11</v>
      </c>
      <c r="N41" s="69">
        <f>VLOOKUP($A41,'Return Data'!$A$7:$R$526,11,0)</f>
        <v>6.0078577150000596</v>
      </c>
      <c r="O41" s="70">
        <f t="shared" si="5"/>
        <v>1</v>
      </c>
      <c r="P41" s="69">
        <f>VLOOKUP($A41,'Return Data'!$A$7:$R$526,12,0)</f>
        <v>5.5658276848554804</v>
      </c>
      <c r="Q41" s="70">
        <f t="shared" si="6"/>
        <v>4</v>
      </c>
      <c r="R41" s="69">
        <f>VLOOKUP($A41,'Return Data'!$A$7:$R$526,13,0)</f>
        <v>5.5763301041394397</v>
      </c>
      <c r="S41" s="70">
        <f t="shared" si="7"/>
        <v>4</v>
      </c>
      <c r="T41" s="69">
        <f>VLOOKUP($A41,'Return Data'!$A$7:$R$526,14,0)</f>
        <v>5.8613827603621598</v>
      </c>
      <c r="U41" s="70">
        <f t="shared" si="12"/>
        <v>8</v>
      </c>
      <c r="V41" s="69">
        <f>VLOOKUP($A41,'Return Data'!$A$7:$R$526,18,0)</f>
        <v>0</v>
      </c>
      <c r="W41" s="70">
        <f t="shared" si="15"/>
        <v>1</v>
      </c>
      <c r="X41" s="69">
        <f>VLOOKUP($A41,'Return Data'!$A$7:$R$526,15,0)</f>
        <v>7.21494451614174</v>
      </c>
      <c r="Y41" s="70">
        <f t="shared" si="16"/>
        <v>8</v>
      </c>
      <c r="Z41" s="69">
        <f>VLOOKUP($A41,'Return Data'!$A$7:$R$526,17,0)</f>
        <v>13.5879150295549</v>
      </c>
      <c r="AA41" s="71">
        <f t="shared" si="11"/>
        <v>7</v>
      </c>
    </row>
    <row r="42" spans="1:27" x14ac:dyDescent="0.25">
      <c r="A42" s="67" t="s">
        <v>263</v>
      </c>
      <c r="B42" s="68">
        <f>VLOOKUP($A42,'Return Data'!$A$7:$R$526,2,0)</f>
        <v>43983</v>
      </c>
      <c r="C42" s="69">
        <f>VLOOKUP($A42,'Return Data'!$A$7:$R$526,3,0)</f>
        <v>1914.6034</v>
      </c>
      <c r="D42" s="69">
        <f>VLOOKUP($A42,'Return Data'!$A$7:$R$526,6,0)</f>
        <v>2.2801968864941702</v>
      </c>
      <c r="E42" s="70">
        <f t="shared" si="0"/>
        <v>38</v>
      </c>
      <c r="F42" s="69">
        <f>VLOOKUP($A42,'Return Data'!$A$7:$R$526,7,0)</f>
        <v>3.1584536527428502</v>
      </c>
      <c r="G42" s="70">
        <f t="shared" si="1"/>
        <v>29</v>
      </c>
      <c r="H42" s="69">
        <f>VLOOKUP($A42,'Return Data'!$A$7:$R$526,8,0)</f>
        <v>2.67796030205775</v>
      </c>
      <c r="I42" s="70">
        <f t="shared" si="2"/>
        <v>27</v>
      </c>
      <c r="J42" s="69">
        <f>VLOOKUP($A42,'Return Data'!$A$7:$R$526,9,0)</f>
        <v>4.0442915596841704</v>
      </c>
      <c r="K42" s="70">
        <f t="shared" si="3"/>
        <v>17</v>
      </c>
      <c r="L42" s="69">
        <f>VLOOKUP($A42,'Return Data'!$A$7:$R$526,10,0)</f>
        <v>5.0797467301444303</v>
      </c>
      <c r="M42" s="70">
        <f t="shared" si="4"/>
        <v>8</v>
      </c>
      <c r="N42" s="69">
        <f>VLOOKUP($A42,'Return Data'!$A$7:$R$526,11,0)</f>
        <v>6.0023434274782002</v>
      </c>
      <c r="O42" s="70">
        <f t="shared" si="5"/>
        <v>3</v>
      </c>
      <c r="P42" s="69">
        <f>VLOOKUP($A42,'Return Data'!$A$7:$R$526,12,0)</f>
        <v>5.5741169348423298</v>
      </c>
      <c r="Q42" s="70">
        <f t="shared" si="6"/>
        <v>3</v>
      </c>
      <c r="R42" s="69">
        <f>VLOOKUP($A42,'Return Data'!$A$7:$R$526,13,0)</f>
        <v>5.5383075466312102</v>
      </c>
      <c r="S42" s="70">
        <f t="shared" si="7"/>
        <v>8</v>
      </c>
      <c r="T42" s="69">
        <f>VLOOKUP($A42,'Return Data'!$A$7:$R$526,14,0)</f>
        <v>5.7941033873635002</v>
      </c>
      <c r="U42" s="70">
        <f t="shared" si="12"/>
        <v>14</v>
      </c>
      <c r="V42" s="69">
        <f>VLOOKUP($A42,'Return Data'!$A$7:$R$526,18,0)</f>
        <v>0</v>
      </c>
      <c r="W42" s="70">
        <f t="shared" si="15"/>
        <v>1</v>
      </c>
      <c r="X42" s="69">
        <f>VLOOKUP($A42,'Return Data'!$A$7:$R$526,15,0)</f>
        <v>5.6670441767065496</v>
      </c>
      <c r="Y42" s="70">
        <f t="shared" si="16"/>
        <v>34</v>
      </c>
      <c r="Z42" s="69">
        <f>VLOOKUP($A42,'Return Data'!$A$7:$R$526,17,0)</f>
        <v>10.192561826348401</v>
      </c>
      <c r="AA42" s="71">
        <f t="shared" si="11"/>
        <v>30</v>
      </c>
    </row>
    <row r="43" spans="1:27" x14ac:dyDescent="0.25">
      <c r="A43" s="67" t="s">
        <v>264</v>
      </c>
      <c r="B43" s="68">
        <f>VLOOKUP($A43,'Return Data'!$A$7:$R$526,2,0)</f>
        <v>43983</v>
      </c>
      <c r="C43" s="69">
        <f>VLOOKUP($A43,'Return Data'!$A$7:$R$526,3,0)</f>
        <v>3265.0086000000001</v>
      </c>
      <c r="D43" s="69">
        <f>VLOOKUP($A43,'Return Data'!$A$7:$R$526,6,0)</f>
        <v>3.1650899899563498</v>
      </c>
      <c r="E43" s="70">
        <f t="shared" si="0"/>
        <v>24</v>
      </c>
      <c r="F43" s="69">
        <f>VLOOKUP($A43,'Return Data'!$A$7:$R$526,7,0)</f>
        <v>3.3569048573158802</v>
      </c>
      <c r="G43" s="70">
        <f t="shared" si="1"/>
        <v>24</v>
      </c>
      <c r="H43" s="69">
        <f>VLOOKUP($A43,'Return Data'!$A$7:$R$526,8,0)</f>
        <v>2.8563977563452401</v>
      </c>
      <c r="I43" s="70">
        <f t="shared" si="2"/>
        <v>21</v>
      </c>
      <c r="J43" s="69">
        <f>VLOOKUP($A43,'Return Data'!$A$7:$R$526,9,0)</f>
        <v>3.8642803850387799</v>
      </c>
      <c r="K43" s="70">
        <f t="shared" si="3"/>
        <v>19</v>
      </c>
      <c r="L43" s="69">
        <f>VLOOKUP($A43,'Return Data'!$A$7:$R$526,10,0)</f>
        <v>4.8969129481871896</v>
      </c>
      <c r="M43" s="70">
        <f t="shared" si="4"/>
        <v>14</v>
      </c>
      <c r="N43" s="69">
        <f>VLOOKUP($A43,'Return Data'!$A$7:$R$526,11,0)</f>
        <v>5.4908872578709698</v>
      </c>
      <c r="O43" s="70">
        <f t="shared" si="5"/>
        <v>16</v>
      </c>
      <c r="P43" s="69">
        <f>VLOOKUP($A43,'Return Data'!$A$7:$R$526,12,0)</f>
        <v>5.2743538343656704</v>
      </c>
      <c r="Q43" s="70">
        <f t="shared" si="6"/>
        <v>20</v>
      </c>
      <c r="R43" s="69">
        <f>VLOOKUP($A43,'Return Data'!$A$7:$R$526,13,0)</f>
        <v>5.4103990814428604</v>
      </c>
      <c r="S43" s="70">
        <f t="shared" si="7"/>
        <v>17</v>
      </c>
      <c r="T43" s="69">
        <f>VLOOKUP($A43,'Return Data'!$A$7:$R$526,14,0)</f>
        <v>5.7411517094198503</v>
      </c>
      <c r="U43" s="70">
        <f t="shared" si="12"/>
        <v>16</v>
      </c>
      <c r="V43" s="69">
        <f>VLOOKUP($A43,'Return Data'!$A$7:$R$526,18,0)</f>
        <v>0</v>
      </c>
      <c r="W43" s="70">
        <f t="shared" si="15"/>
        <v>1</v>
      </c>
      <c r="X43" s="69">
        <f>VLOOKUP($A43,'Return Data'!$A$7:$R$526,15,0)</f>
        <v>7.1782947843418397</v>
      </c>
      <c r="Y43" s="70">
        <f t="shared" si="16"/>
        <v>12</v>
      </c>
      <c r="Z43" s="69">
        <f>VLOOKUP($A43,'Return Data'!$A$7:$R$526,17,0)</f>
        <v>13.3037269743976</v>
      </c>
      <c r="AA43" s="71">
        <f t="shared" si="11"/>
        <v>11</v>
      </c>
    </row>
    <row r="44" spans="1:27" x14ac:dyDescent="0.25">
      <c r="A44" s="67" t="s">
        <v>265</v>
      </c>
      <c r="B44" s="68">
        <f>VLOOKUP($A44,'Return Data'!$A$7:$R$526,2,0)</f>
        <v>43983</v>
      </c>
      <c r="C44" s="69">
        <f>VLOOKUP($A44,'Return Data'!$A$7:$R$526,3,0)</f>
        <v>1083.6587999999999</v>
      </c>
      <c r="D44" s="69">
        <f>VLOOKUP($A44,'Return Data'!$A$7:$R$526,6,0)</f>
        <v>2.8160482078197799</v>
      </c>
      <c r="E44" s="70">
        <f t="shared" si="0"/>
        <v>29</v>
      </c>
      <c r="F44" s="69">
        <f>VLOOKUP($A44,'Return Data'!$A$7:$R$526,7,0)</f>
        <v>2.9377960363913602</v>
      </c>
      <c r="G44" s="70">
        <f t="shared" si="1"/>
        <v>35</v>
      </c>
      <c r="H44" s="69">
        <f>VLOOKUP($A44,'Return Data'!$A$7:$R$526,8,0)</f>
        <v>2.7547328955168302</v>
      </c>
      <c r="I44" s="70">
        <f t="shared" si="2"/>
        <v>24</v>
      </c>
      <c r="J44" s="69">
        <f>VLOOKUP($A44,'Return Data'!$A$7:$R$526,9,0)</f>
        <v>3.2283403954645098</v>
      </c>
      <c r="K44" s="70">
        <f t="shared" si="3"/>
        <v>32</v>
      </c>
      <c r="L44" s="69">
        <f>VLOOKUP($A44,'Return Data'!$A$7:$R$526,10,0)</f>
        <v>3.3488661704704898</v>
      </c>
      <c r="M44" s="70">
        <f t="shared" si="4"/>
        <v>34</v>
      </c>
      <c r="N44" s="69">
        <f>VLOOKUP($A44,'Return Data'!$A$7:$R$526,11,0)</f>
        <v>4.0121398044778598</v>
      </c>
      <c r="O44" s="70">
        <f t="shared" si="5"/>
        <v>34</v>
      </c>
      <c r="P44" s="69">
        <f>VLOOKUP($A44,'Return Data'!$A$7:$R$526,12,0)</f>
        <v>4.5666722375957898</v>
      </c>
      <c r="Q44" s="70">
        <f t="shared" si="6"/>
        <v>33</v>
      </c>
      <c r="R44" s="69">
        <f>VLOOKUP($A44,'Return Data'!$A$7:$R$526,13,0)</f>
        <v>4.9977269139941001</v>
      </c>
      <c r="S44" s="70">
        <f t="shared" si="7"/>
        <v>31</v>
      </c>
      <c r="T44" s="69">
        <f>VLOOKUP($A44,'Return Data'!$A$7:$R$526,14,0)</f>
        <v>5.4613900715876902</v>
      </c>
      <c r="U44" s="70">
        <f t="shared" si="12"/>
        <v>31</v>
      </c>
      <c r="V44" s="69"/>
      <c r="W44" s="70"/>
      <c r="X44" s="69"/>
      <c r="Y44" s="70"/>
      <c r="Z44" s="69">
        <f>VLOOKUP($A44,'Return Data'!$A$7:$R$526,17,0)</f>
        <v>6.0664201100202204</v>
      </c>
      <c r="AA44" s="71">
        <f t="shared" si="11"/>
        <v>36</v>
      </c>
    </row>
    <row r="45" spans="1:27" x14ac:dyDescent="0.25">
      <c r="A45" s="73"/>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6"/>
    </row>
    <row r="46" spans="1:27" x14ac:dyDescent="0.25">
      <c r="A46" s="77" t="s">
        <v>27</v>
      </c>
      <c r="B46" s="78"/>
      <c r="C46" s="78"/>
      <c r="D46" s="79">
        <f>AVERAGE(D8:D44)</f>
        <v>3.2076516279210057</v>
      </c>
      <c r="E46" s="69"/>
      <c r="F46" s="79">
        <f>AVERAGE(F8:F44)</f>
        <v>3.3609859837158593</v>
      </c>
      <c r="G46" s="69"/>
      <c r="H46" s="79">
        <f>AVERAGE(H8:H44)</f>
        <v>2.8944536927751394</v>
      </c>
      <c r="I46" s="69"/>
      <c r="J46" s="79">
        <f>AVERAGE(J8:J44)</f>
        <v>3.7846664788234512</v>
      </c>
      <c r="K46" s="69"/>
      <c r="L46" s="79">
        <f>AVERAGE(L8:L44)</f>
        <v>4.4146762813228975</v>
      </c>
      <c r="M46" s="69"/>
      <c r="N46" s="79">
        <f>AVERAGE(N8:N44)</f>
        <v>5.103634700155057</v>
      </c>
      <c r="O46" s="69"/>
      <c r="P46" s="79">
        <f>AVERAGE(P8:P44)</f>
        <v>5.0908286695175446</v>
      </c>
      <c r="Q46" s="69"/>
      <c r="R46" s="79">
        <f>AVERAGE(R8:R44)</f>
        <v>5.2514516825677546</v>
      </c>
      <c r="S46" s="69"/>
      <c r="T46" s="79">
        <f>AVERAGE(T8:T44)</f>
        <v>5.6071856393030508</v>
      </c>
      <c r="U46" s="69"/>
      <c r="V46" s="79">
        <f>AVERAGE(V8:V44)</f>
        <v>0</v>
      </c>
      <c r="W46" s="69"/>
      <c r="X46" s="79">
        <f>AVERAGE(X8:X44)</f>
        <v>6.929043229970925</v>
      </c>
      <c r="Y46" s="69"/>
      <c r="Z46" s="79">
        <f>AVERAGE(Z8:Z44)</f>
        <v>11.324252057368318</v>
      </c>
      <c r="AA46" s="80"/>
    </row>
    <row r="47" spans="1:27" x14ac:dyDescent="0.25">
      <c r="A47" s="77" t="s">
        <v>28</v>
      </c>
      <c r="B47" s="78"/>
      <c r="C47" s="78"/>
      <c r="D47" s="79">
        <f>MIN(D8:D44)</f>
        <v>1.7340176041446</v>
      </c>
      <c r="E47" s="69"/>
      <c r="F47" s="79">
        <f>MIN(F8:F44)</f>
        <v>2.5028541426544599</v>
      </c>
      <c r="G47" s="69"/>
      <c r="H47" s="79">
        <f>MIN(H8:H44)</f>
        <v>2.1294063566135799</v>
      </c>
      <c r="I47" s="69"/>
      <c r="J47" s="79">
        <f>MIN(J8:J44)</f>
        <v>2.6684170403724399</v>
      </c>
      <c r="K47" s="69"/>
      <c r="L47" s="79">
        <f>MIN(L8:L44)</f>
        <v>2.7644812444600202</v>
      </c>
      <c r="M47" s="69"/>
      <c r="N47" s="79">
        <f>MIN(N8:N44)</f>
        <v>3.0310877889022301</v>
      </c>
      <c r="O47" s="69"/>
      <c r="P47" s="79">
        <f>MIN(P8:P44)</f>
        <v>3.8137847985953699</v>
      </c>
      <c r="Q47" s="69"/>
      <c r="R47" s="79">
        <f>MIN(R8:R44)</f>
        <v>4.1959366384510304</v>
      </c>
      <c r="S47" s="69"/>
      <c r="T47" s="79">
        <f>MIN(T8:T44)</f>
        <v>4.6679043663700197</v>
      </c>
      <c r="U47" s="69"/>
      <c r="V47" s="79">
        <f>MIN(V8:V44)</f>
        <v>0</v>
      </c>
      <c r="W47" s="69"/>
      <c r="X47" s="79">
        <f>MIN(X8:X44)</f>
        <v>3.4433278070390201</v>
      </c>
      <c r="Y47" s="69"/>
      <c r="Z47" s="79">
        <f>MIN(Z8:Z44)</f>
        <v>4.7586120723882503</v>
      </c>
      <c r="AA47" s="80"/>
    </row>
    <row r="48" spans="1:27" ht="15.75" thickBot="1" x14ac:dyDescent="0.3">
      <c r="A48" s="81" t="s">
        <v>29</v>
      </c>
      <c r="B48" s="82"/>
      <c r="C48" s="82"/>
      <c r="D48" s="83">
        <f>MAX(D8:D44)</f>
        <v>4.48999952221474</v>
      </c>
      <c r="E48" s="99"/>
      <c r="F48" s="83">
        <f>MAX(F8:F44)</f>
        <v>4.4731250173184103</v>
      </c>
      <c r="G48" s="99"/>
      <c r="H48" s="83">
        <f>MAX(H8:H44)</f>
        <v>4.2360703376842297</v>
      </c>
      <c r="I48" s="99"/>
      <c r="J48" s="83">
        <f>MAX(J8:J44)</f>
        <v>4.8294713423381204</v>
      </c>
      <c r="K48" s="99"/>
      <c r="L48" s="83">
        <f>MAX(L8:L44)</f>
        <v>5.2964272225545397</v>
      </c>
      <c r="M48" s="99"/>
      <c r="N48" s="83">
        <f>MAX(N8:N44)</f>
        <v>6.0078577150000596</v>
      </c>
      <c r="O48" s="99"/>
      <c r="P48" s="83">
        <f>MAX(P8:P44)</f>
        <v>5.6328779926022001</v>
      </c>
      <c r="Q48" s="99"/>
      <c r="R48" s="83">
        <f>MAX(R8:R44)</f>
        <v>5.8309401998311801</v>
      </c>
      <c r="S48" s="99"/>
      <c r="T48" s="83">
        <f>MAX(T8:T44)</f>
        <v>6.2208158975752497</v>
      </c>
      <c r="U48" s="99"/>
      <c r="V48" s="83">
        <f>MAX(V8:V44)</f>
        <v>0</v>
      </c>
      <c r="W48" s="99"/>
      <c r="X48" s="83">
        <f>MAX(X8:X44)</f>
        <v>7.2523223807866604</v>
      </c>
      <c r="Y48" s="99"/>
      <c r="Z48" s="83">
        <f>MAX(Z8:Z44)</f>
        <v>19.807490840254001</v>
      </c>
      <c r="AA48" s="84"/>
    </row>
    <row r="50" spans="1:1" x14ac:dyDescent="0.25">
      <c r="A50" s="15" t="s">
        <v>342</v>
      </c>
    </row>
  </sheetData>
  <sheetProtection algorithmName="SHA-512" hashValue="dILWFyp4QG0PzSkHI9Dh9MSOC/Tbk87heUdoyVnMFBQ8RUc40/B6m7KxQCg+8itDfy45OhISakfTQDk3FCjBNA==" saltValue="hFbk/Tdv1WBnN2DH/+65OQ==" spinCount="100000" sheet="1" objects="1" scenarios="1"/>
  <mergeCells count="15">
    <mergeCell ref="Z5:AA5"/>
    <mergeCell ref="X5:Y5"/>
    <mergeCell ref="V5:W5"/>
    <mergeCell ref="C5:C6"/>
    <mergeCell ref="B5:B6"/>
    <mergeCell ref="A2:A3"/>
    <mergeCell ref="R5:S5"/>
    <mergeCell ref="T5:U5"/>
    <mergeCell ref="L5:M5"/>
    <mergeCell ref="N5:O5"/>
    <mergeCell ref="P5:Q5"/>
    <mergeCell ref="D5:E5"/>
    <mergeCell ref="F5:G5"/>
    <mergeCell ref="H5:I5"/>
    <mergeCell ref="J5:K5"/>
  </mergeCells>
  <hyperlinks>
    <hyperlink ref="A2" location="Index!A1" display="Back To 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56"/>
  <sheetViews>
    <sheetView workbookViewId="0">
      <pane xSplit="3" ySplit="3" topLeftCell="D4" activePane="bottomRight" state="frozen"/>
      <selection pane="topRight" activeCell="D1" sqref="D1"/>
      <selection pane="bottomLeft" activeCell="A4" sqref="A4"/>
      <selection pane="bottomRight" sqref="A1:C2"/>
    </sheetView>
  </sheetViews>
  <sheetFormatPr defaultRowHeight="15" x14ac:dyDescent="0.25"/>
  <cols>
    <col min="1" max="1" width="9.140625" style="105"/>
    <col min="2" max="2" width="12.140625" style="105" bestFit="1" customWidth="1"/>
    <col min="3" max="27" width="9.140625" style="105"/>
  </cols>
  <sheetData>
    <row r="1" spans="1:27" x14ac:dyDescent="0.25">
      <c r="A1" s="131"/>
      <c r="B1" s="131"/>
      <c r="C1" s="131"/>
      <c r="D1" s="131" t="s">
        <v>115</v>
      </c>
      <c r="E1" s="131"/>
      <c r="F1" s="131" t="s">
        <v>116</v>
      </c>
      <c r="G1" s="131"/>
      <c r="H1" s="131" t="s">
        <v>117</v>
      </c>
      <c r="I1" s="131"/>
      <c r="J1" s="131" t="s">
        <v>47</v>
      </c>
      <c r="K1" s="131"/>
      <c r="L1" s="131" t="s">
        <v>48</v>
      </c>
      <c r="M1" s="131"/>
      <c r="N1" s="131" t="s">
        <v>1</v>
      </c>
      <c r="O1" s="131"/>
      <c r="P1" s="131" t="s">
        <v>2</v>
      </c>
      <c r="Q1" s="131"/>
      <c r="R1" s="131" t="s">
        <v>3</v>
      </c>
      <c r="S1" s="131"/>
      <c r="T1" s="131" t="s">
        <v>4</v>
      </c>
      <c r="U1" s="131"/>
      <c r="V1" s="131" t="s">
        <v>5</v>
      </c>
      <c r="W1" s="131"/>
      <c r="X1" s="131" t="s">
        <v>6</v>
      </c>
      <c r="Y1" s="131"/>
      <c r="Z1" s="107" t="s">
        <v>46</v>
      </c>
      <c r="AA1" s="131" t="s">
        <v>405</v>
      </c>
    </row>
    <row r="2" spans="1:27" x14ac:dyDescent="0.25">
      <c r="A2" s="131"/>
      <c r="B2" s="131"/>
      <c r="C2" s="131"/>
      <c r="D2" s="107" t="s">
        <v>0</v>
      </c>
      <c r="E2" s="107"/>
      <c r="F2" s="107" t="s">
        <v>0</v>
      </c>
      <c r="G2" s="107"/>
      <c r="H2" s="107" t="s">
        <v>0</v>
      </c>
      <c r="I2" s="107"/>
      <c r="J2" s="107" t="s">
        <v>0</v>
      </c>
      <c r="K2" s="107"/>
      <c r="L2" s="107" t="s">
        <v>0</v>
      </c>
      <c r="M2" s="107"/>
      <c r="N2" s="107" t="s">
        <v>0</v>
      </c>
      <c r="O2" s="107"/>
      <c r="P2" s="107" t="s">
        <v>0</v>
      </c>
      <c r="Q2" s="107"/>
      <c r="R2" s="107" t="s">
        <v>0</v>
      </c>
      <c r="S2" s="107"/>
      <c r="T2" s="107" t="s">
        <v>0</v>
      </c>
      <c r="U2" s="107"/>
      <c r="V2" s="107" t="s">
        <v>0</v>
      </c>
      <c r="W2" s="107"/>
      <c r="X2" s="107" t="s">
        <v>0</v>
      </c>
      <c r="Y2" s="107"/>
      <c r="Z2" s="107" t="s">
        <v>0</v>
      </c>
      <c r="AA2" s="131"/>
    </row>
    <row r="3" spans="1:27" x14ac:dyDescent="0.25">
      <c r="A3" s="107" t="s">
        <v>7</v>
      </c>
      <c r="B3" s="107" t="s">
        <v>8</v>
      </c>
      <c r="C3" s="107" t="s">
        <v>9</v>
      </c>
      <c r="D3" s="107"/>
      <c r="E3" s="107" t="s">
        <v>10</v>
      </c>
      <c r="F3" s="107"/>
      <c r="G3" s="107" t="s">
        <v>10</v>
      </c>
      <c r="H3" s="107"/>
      <c r="I3" s="107" t="s">
        <v>10</v>
      </c>
      <c r="J3" s="107"/>
      <c r="K3" s="107" t="s">
        <v>10</v>
      </c>
      <c r="L3" s="107"/>
      <c r="M3" s="107" t="s">
        <v>10</v>
      </c>
      <c r="N3" s="107"/>
      <c r="O3" s="107" t="s">
        <v>10</v>
      </c>
      <c r="P3" s="107"/>
      <c r="Q3" s="107" t="s">
        <v>10</v>
      </c>
      <c r="R3" s="107"/>
      <c r="S3" s="107" t="s">
        <v>10</v>
      </c>
      <c r="T3" s="107"/>
      <c r="U3" s="107" t="s">
        <v>10</v>
      </c>
      <c r="V3" s="107"/>
      <c r="W3" s="107" t="s">
        <v>10</v>
      </c>
      <c r="X3" s="107"/>
      <c r="Y3" s="107" t="s">
        <v>10</v>
      </c>
      <c r="Z3" s="107"/>
      <c r="AA3" s="107" t="s">
        <v>10</v>
      </c>
    </row>
    <row r="4" spans="1:27" x14ac:dyDescent="0.25">
      <c r="A4" s="131"/>
      <c r="B4" s="131"/>
      <c r="C4" s="131"/>
      <c r="D4" s="131" t="s">
        <v>115</v>
      </c>
      <c r="E4" s="131"/>
      <c r="F4" s="131" t="s">
        <v>116</v>
      </c>
      <c r="G4" s="131"/>
      <c r="H4" s="131" t="s">
        <v>117</v>
      </c>
      <c r="I4" s="131"/>
      <c r="J4" s="131" t="s">
        <v>47</v>
      </c>
      <c r="K4" s="131"/>
      <c r="L4" s="131" t="s">
        <v>48</v>
      </c>
      <c r="M4" s="131"/>
      <c r="N4" s="131" t="s">
        <v>1</v>
      </c>
      <c r="O4" s="131"/>
      <c r="P4" s="131" t="s">
        <v>2</v>
      </c>
      <c r="Q4" s="131"/>
      <c r="R4" s="131" t="s">
        <v>3</v>
      </c>
      <c r="S4" s="131"/>
      <c r="T4" s="131" t="s">
        <v>4</v>
      </c>
      <c r="U4" s="131"/>
      <c r="V4" s="131" t="s">
        <v>5</v>
      </c>
      <c r="W4" s="131"/>
      <c r="X4" s="131" t="s">
        <v>6</v>
      </c>
      <c r="Y4" s="131"/>
      <c r="Z4" s="113" t="s">
        <v>46</v>
      </c>
      <c r="AA4" s="131" t="s">
        <v>405</v>
      </c>
    </row>
    <row r="5" spans="1:27" x14ac:dyDescent="0.25">
      <c r="A5" s="131"/>
      <c r="B5" s="131"/>
      <c r="C5" s="131"/>
      <c r="D5" s="113" t="s">
        <v>0</v>
      </c>
      <c r="E5" s="113"/>
      <c r="F5" s="113" t="s">
        <v>0</v>
      </c>
      <c r="G5" s="113"/>
      <c r="H5" s="113" t="s">
        <v>0</v>
      </c>
      <c r="I5" s="113"/>
      <c r="J5" s="113" t="s">
        <v>0</v>
      </c>
      <c r="K5" s="113"/>
      <c r="L5" s="113" t="s">
        <v>0</v>
      </c>
      <c r="M5" s="113"/>
      <c r="N5" s="113" t="s">
        <v>0</v>
      </c>
      <c r="O5" s="113"/>
      <c r="P5" s="113" t="s">
        <v>0</v>
      </c>
      <c r="Q5" s="113"/>
      <c r="R5" s="113" t="s">
        <v>0</v>
      </c>
      <c r="S5" s="113"/>
      <c r="T5" s="113" t="s">
        <v>0</v>
      </c>
      <c r="U5" s="113"/>
      <c r="V5" s="113" t="s">
        <v>0</v>
      </c>
      <c r="W5" s="113"/>
      <c r="X5" s="113" t="s">
        <v>0</v>
      </c>
      <c r="Y5" s="113"/>
      <c r="Z5" s="113" t="s">
        <v>0</v>
      </c>
      <c r="AA5" s="131"/>
    </row>
    <row r="6" spans="1:27" x14ac:dyDescent="0.25">
      <c r="A6" s="113" t="s">
        <v>7</v>
      </c>
      <c r="B6" s="113" t="s">
        <v>8</v>
      </c>
      <c r="C6" s="113" t="s">
        <v>9</v>
      </c>
      <c r="D6" s="113"/>
      <c r="E6" s="113" t="s">
        <v>10</v>
      </c>
      <c r="F6" s="113"/>
      <c r="G6" s="113" t="s">
        <v>10</v>
      </c>
      <c r="H6" s="113"/>
      <c r="I6" s="113" t="s">
        <v>10</v>
      </c>
      <c r="J6" s="113"/>
      <c r="K6" s="113" t="s">
        <v>10</v>
      </c>
      <c r="L6" s="113"/>
      <c r="M6" s="113" t="s">
        <v>10</v>
      </c>
      <c r="N6" s="113"/>
      <c r="O6" s="113" t="s">
        <v>10</v>
      </c>
      <c r="P6" s="113"/>
      <c r="Q6" s="113" t="s">
        <v>10</v>
      </c>
      <c r="R6" s="113"/>
      <c r="S6" s="113" t="s">
        <v>10</v>
      </c>
      <c r="T6" s="113"/>
      <c r="U6" s="113" t="s">
        <v>10</v>
      </c>
      <c r="V6" s="113"/>
      <c r="W6" s="113" t="s">
        <v>10</v>
      </c>
      <c r="X6" s="113"/>
      <c r="Y6" s="113" t="s">
        <v>10</v>
      </c>
      <c r="Z6" s="113"/>
      <c r="AA6" s="113" t="s">
        <v>10</v>
      </c>
    </row>
    <row r="7" spans="1:27" x14ac:dyDescent="0.25">
      <c r="A7" s="108" t="s">
        <v>390</v>
      </c>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row>
    <row r="8" spans="1:27" x14ac:dyDescent="0.25">
      <c r="A8" s="109" t="s">
        <v>11</v>
      </c>
      <c r="B8" s="110">
        <v>43983</v>
      </c>
      <c r="C8" s="111">
        <v>39.693199999999997</v>
      </c>
      <c r="D8" s="111"/>
      <c r="E8" s="111"/>
      <c r="F8" s="111"/>
      <c r="G8" s="111"/>
      <c r="H8" s="111"/>
      <c r="I8" s="111"/>
      <c r="J8" s="111"/>
      <c r="K8" s="111"/>
      <c r="L8" s="111"/>
      <c r="M8" s="111"/>
      <c r="N8" s="111">
        <v>-50.0445089322778</v>
      </c>
      <c r="O8" s="112">
        <v>7</v>
      </c>
      <c r="P8" s="111">
        <v>-41.550357380087803</v>
      </c>
      <c r="Q8" s="112">
        <v>13</v>
      </c>
      <c r="R8" s="111">
        <v>-21.5849126326993</v>
      </c>
      <c r="S8" s="112">
        <v>13</v>
      </c>
      <c r="T8" s="111">
        <v>-27.8551462790256</v>
      </c>
      <c r="U8" s="112">
        <v>15</v>
      </c>
      <c r="V8" s="111">
        <v>-9.2637949195742308</v>
      </c>
      <c r="W8" s="112">
        <v>12</v>
      </c>
      <c r="X8" s="111">
        <v>0.90144632154817905</v>
      </c>
      <c r="Y8" s="112">
        <v>9</v>
      </c>
      <c r="Z8" s="111">
        <v>15.538331655796799</v>
      </c>
      <c r="AA8" s="112">
        <v>5</v>
      </c>
    </row>
    <row r="9" spans="1:27" x14ac:dyDescent="0.25">
      <c r="A9" s="109" t="s">
        <v>12</v>
      </c>
      <c r="B9" s="110">
        <v>43983</v>
      </c>
      <c r="C9" s="111">
        <v>239.87100000000001</v>
      </c>
      <c r="D9" s="111"/>
      <c r="E9" s="111"/>
      <c r="F9" s="111"/>
      <c r="G9" s="111"/>
      <c r="H9" s="111"/>
      <c r="I9" s="111"/>
      <c r="J9" s="111"/>
      <c r="K9" s="111"/>
      <c r="L9" s="111"/>
      <c r="M9" s="111"/>
      <c r="N9" s="111">
        <v>-59.075111505221003</v>
      </c>
      <c r="O9" s="112">
        <v>11</v>
      </c>
      <c r="P9" s="111">
        <v>-41.732063041711697</v>
      </c>
      <c r="Q9" s="112">
        <v>14</v>
      </c>
      <c r="R9" s="111">
        <v>-19.372513118974201</v>
      </c>
      <c r="S9" s="112">
        <v>12</v>
      </c>
      <c r="T9" s="111">
        <v>-24.639661221946099</v>
      </c>
      <c r="U9" s="112">
        <v>13</v>
      </c>
      <c r="V9" s="111">
        <v>-2.85768004857835</v>
      </c>
      <c r="W9" s="112">
        <v>6</v>
      </c>
      <c r="X9" s="111">
        <v>3.55155432958147</v>
      </c>
      <c r="Y9" s="112">
        <v>5</v>
      </c>
      <c r="Z9" s="111">
        <v>14.2017442824566</v>
      </c>
      <c r="AA9" s="112">
        <v>6</v>
      </c>
    </row>
    <row r="10" spans="1:27" x14ac:dyDescent="0.25">
      <c r="A10" s="109" t="s">
        <v>13</v>
      </c>
      <c r="B10" s="110">
        <v>43983</v>
      </c>
      <c r="C10" s="111">
        <v>137.78</v>
      </c>
      <c r="D10" s="111"/>
      <c r="E10" s="111"/>
      <c r="F10" s="111"/>
      <c r="G10" s="111"/>
      <c r="H10" s="111"/>
      <c r="I10" s="111"/>
      <c r="J10" s="111"/>
      <c r="K10" s="111"/>
      <c r="L10" s="111"/>
      <c r="M10" s="111"/>
      <c r="N10" s="111">
        <v>-4.5675549464803797</v>
      </c>
      <c r="O10" s="112">
        <v>1</v>
      </c>
      <c r="P10" s="111">
        <v>-18.351726751437099</v>
      </c>
      <c r="Q10" s="112">
        <v>1</v>
      </c>
      <c r="R10" s="111">
        <v>-6.7753273893283303</v>
      </c>
      <c r="S10" s="112">
        <v>1</v>
      </c>
      <c r="T10" s="111">
        <v>-11.4804932901732</v>
      </c>
      <c r="U10" s="112">
        <v>2</v>
      </c>
      <c r="V10" s="111">
        <v>-0.53511082870146098</v>
      </c>
      <c r="W10" s="112">
        <v>2</v>
      </c>
      <c r="X10" s="111">
        <v>3.3884767536193099</v>
      </c>
      <c r="Y10" s="112">
        <v>6</v>
      </c>
      <c r="Z10" s="111">
        <v>18.517955324449002</v>
      </c>
      <c r="AA10" s="112">
        <v>4</v>
      </c>
    </row>
    <row r="11" spans="1:27" x14ac:dyDescent="0.25">
      <c r="A11" s="109" t="s">
        <v>14</v>
      </c>
      <c r="B11" s="110">
        <v>43983</v>
      </c>
      <c r="C11" s="111">
        <v>8.9</v>
      </c>
      <c r="D11" s="111"/>
      <c r="E11" s="111"/>
      <c r="F11" s="111"/>
      <c r="G11" s="111"/>
      <c r="H11" s="111"/>
      <c r="I11" s="111"/>
      <c r="J11" s="111"/>
      <c r="K11" s="111"/>
      <c r="L11" s="111"/>
      <c r="M11" s="111"/>
      <c r="N11" s="111">
        <v>-53.103782735208497</v>
      </c>
      <c r="O11" s="112">
        <v>10</v>
      </c>
      <c r="P11" s="111">
        <v>-32.5744130622179</v>
      </c>
      <c r="Q11" s="112">
        <v>7</v>
      </c>
      <c r="R11" s="111">
        <v>-14.8991431502594</v>
      </c>
      <c r="S11" s="112">
        <v>10</v>
      </c>
      <c r="T11" s="111">
        <v>-17.192042381208001</v>
      </c>
      <c r="U11" s="112">
        <v>8</v>
      </c>
      <c r="V11" s="111"/>
      <c r="W11" s="112"/>
      <c r="X11" s="111"/>
      <c r="Y11" s="112"/>
      <c r="Z11" s="111">
        <v>-6.1674347158218099</v>
      </c>
      <c r="AA11" s="112">
        <v>15</v>
      </c>
    </row>
    <row r="12" spans="1:27" x14ac:dyDescent="0.25">
      <c r="A12" s="109" t="s">
        <v>15</v>
      </c>
      <c r="B12" s="110">
        <v>43983</v>
      </c>
      <c r="C12" s="111">
        <v>36.97</v>
      </c>
      <c r="D12" s="111"/>
      <c r="E12" s="111"/>
      <c r="F12" s="111"/>
      <c r="G12" s="111"/>
      <c r="H12" s="111"/>
      <c r="I12" s="111"/>
      <c r="J12" s="111"/>
      <c r="K12" s="111"/>
      <c r="L12" s="111"/>
      <c r="M12" s="111"/>
      <c r="N12" s="111">
        <v>-96.818230910465502</v>
      </c>
      <c r="O12" s="112">
        <v>16</v>
      </c>
      <c r="P12" s="111">
        <v>-53.9669557551263</v>
      </c>
      <c r="Q12" s="112">
        <v>16</v>
      </c>
      <c r="R12" s="111">
        <v>-28.332486254216199</v>
      </c>
      <c r="S12" s="112">
        <v>16</v>
      </c>
      <c r="T12" s="111">
        <v>-32.760811576896998</v>
      </c>
      <c r="U12" s="112">
        <v>16</v>
      </c>
      <c r="V12" s="111">
        <v>-8.5443015794743609</v>
      </c>
      <c r="W12" s="112">
        <v>11</v>
      </c>
      <c r="X12" s="111">
        <v>0.23703718284999201</v>
      </c>
      <c r="Y12" s="112">
        <v>11</v>
      </c>
      <c r="Z12" s="111">
        <v>9.2841343530632603</v>
      </c>
      <c r="AA12" s="112">
        <v>10</v>
      </c>
    </row>
    <row r="13" spans="1:27" x14ac:dyDescent="0.25">
      <c r="A13" s="109" t="s">
        <v>16</v>
      </c>
      <c r="B13" s="110">
        <v>43983</v>
      </c>
      <c r="C13" s="111">
        <v>10.654</v>
      </c>
      <c r="D13" s="111"/>
      <c r="E13" s="111"/>
      <c r="F13" s="111"/>
      <c r="G13" s="111"/>
      <c r="H13" s="111"/>
      <c r="I13" s="111"/>
      <c r="J13" s="111"/>
      <c r="K13" s="111"/>
      <c r="L13" s="111"/>
      <c r="M13" s="111"/>
      <c r="N13" s="111">
        <v>-49.152797950570303</v>
      </c>
      <c r="O13" s="112">
        <v>6</v>
      </c>
      <c r="P13" s="111">
        <v>-31.910077762032198</v>
      </c>
      <c r="Q13" s="112">
        <v>6</v>
      </c>
      <c r="R13" s="111">
        <v>-11.4192623906898</v>
      </c>
      <c r="S13" s="112">
        <v>6</v>
      </c>
      <c r="T13" s="111">
        <v>-17.3948502451269</v>
      </c>
      <c r="U13" s="112">
        <v>9</v>
      </c>
      <c r="V13" s="111">
        <v>-7.5963848138924899</v>
      </c>
      <c r="W13" s="112">
        <v>10</v>
      </c>
      <c r="X13" s="111"/>
      <c r="Y13" s="112"/>
      <c r="Z13" s="111">
        <v>1.3806246385193699</v>
      </c>
      <c r="AA13" s="112">
        <v>12</v>
      </c>
    </row>
    <row r="14" spans="1:27" x14ac:dyDescent="0.25">
      <c r="A14" s="109" t="s">
        <v>17</v>
      </c>
      <c r="B14" s="110">
        <v>43983</v>
      </c>
      <c r="C14" s="111">
        <v>28.8828</v>
      </c>
      <c r="D14" s="111"/>
      <c r="E14" s="111"/>
      <c r="F14" s="111"/>
      <c r="G14" s="111"/>
      <c r="H14" s="111"/>
      <c r="I14" s="111"/>
      <c r="J14" s="111"/>
      <c r="K14" s="111"/>
      <c r="L14" s="111"/>
      <c r="M14" s="111"/>
      <c r="N14" s="111">
        <v>-67.6044566380953</v>
      </c>
      <c r="O14" s="112">
        <v>15</v>
      </c>
      <c r="P14" s="111">
        <v>-38.743180526800103</v>
      </c>
      <c r="Q14" s="112">
        <v>11</v>
      </c>
      <c r="R14" s="111">
        <v>-12.365087491939301</v>
      </c>
      <c r="S14" s="112">
        <v>8</v>
      </c>
      <c r="T14" s="111">
        <v>-16.9221702766169</v>
      </c>
      <c r="U14" s="112">
        <v>7</v>
      </c>
      <c r="V14" s="111">
        <v>-2.3674878662417398</v>
      </c>
      <c r="W14" s="112">
        <v>5</v>
      </c>
      <c r="X14" s="111">
        <v>6.2173779040581296</v>
      </c>
      <c r="Y14" s="112">
        <v>2</v>
      </c>
      <c r="Z14" s="111">
        <v>13.3970695541287</v>
      </c>
      <c r="AA14" s="112">
        <v>7</v>
      </c>
    </row>
    <row r="15" spans="1:27" x14ac:dyDescent="0.25">
      <c r="A15" s="109" t="s">
        <v>18</v>
      </c>
      <c r="B15" s="110">
        <v>43983</v>
      </c>
      <c r="C15" s="111">
        <v>30.734999999999999</v>
      </c>
      <c r="D15" s="111"/>
      <c r="E15" s="111"/>
      <c r="F15" s="111"/>
      <c r="G15" s="111"/>
      <c r="H15" s="111"/>
      <c r="I15" s="111"/>
      <c r="J15" s="111"/>
      <c r="K15" s="111"/>
      <c r="L15" s="111"/>
      <c r="M15" s="111"/>
      <c r="N15" s="111">
        <v>-61.937800518532597</v>
      </c>
      <c r="O15" s="112">
        <v>14</v>
      </c>
      <c r="P15" s="111">
        <v>-37.459339776277901</v>
      </c>
      <c r="Q15" s="112">
        <v>10</v>
      </c>
      <c r="R15" s="111">
        <v>-16.6206153885479</v>
      </c>
      <c r="S15" s="112">
        <v>11</v>
      </c>
      <c r="T15" s="111">
        <v>-20.632176477945201</v>
      </c>
      <c r="U15" s="112">
        <v>11</v>
      </c>
      <c r="V15" s="111">
        <v>-4.2796050732069197</v>
      </c>
      <c r="W15" s="112">
        <v>7</v>
      </c>
      <c r="X15" s="111">
        <v>5.2334353299247596</v>
      </c>
      <c r="Y15" s="112">
        <v>3</v>
      </c>
      <c r="Z15" s="111">
        <v>20.259036485897902</v>
      </c>
      <c r="AA15" s="112">
        <v>2</v>
      </c>
    </row>
    <row r="16" spans="1:27" x14ac:dyDescent="0.25">
      <c r="A16" s="109" t="s">
        <v>19</v>
      </c>
      <c r="B16" s="110">
        <v>43983</v>
      </c>
      <c r="C16" s="111">
        <v>63.7288</v>
      </c>
      <c r="D16" s="111"/>
      <c r="E16" s="111"/>
      <c r="F16" s="111"/>
      <c r="G16" s="111"/>
      <c r="H16" s="111"/>
      <c r="I16" s="111"/>
      <c r="J16" s="111"/>
      <c r="K16" s="111"/>
      <c r="L16" s="111"/>
      <c r="M16" s="111"/>
      <c r="N16" s="111">
        <v>-60.626295979083999</v>
      </c>
      <c r="O16" s="112">
        <v>12</v>
      </c>
      <c r="P16" s="111">
        <v>-37.2698062382552</v>
      </c>
      <c r="Q16" s="112">
        <v>9</v>
      </c>
      <c r="R16" s="111">
        <v>-14.717647643261399</v>
      </c>
      <c r="S16" s="112">
        <v>9</v>
      </c>
      <c r="T16" s="111">
        <v>-20.204088286094802</v>
      </c>
      <c r="U16" s="112">
        <v>10</v>
      </c>
      <c r="V16" s="111">
        <v>-1.64605862007677</v>
      </c>
      <c r="W16" s="112">
        <v>4</v>
      </c>
      <c r="X16" s="111">
        <v>3.7444617760553398</v>
      </c>
      <c r="Y16" s="112">
        <v>4</v>
      </c>
      <c r="Z16" s="111">
        <v>11.5443254635088</v>
      </c>
      <c r="AA16" s="112">
        <v>8</v>
      </c>
    </row>
    <row r="17" spans="1:29" x14ac:dyDescent="0.25">
      <c r="A17" s="109" t="s">
        <v>20</v>
      </c>
      <c r="B17" s="110">
        <v>43983</v>
      </c>
      <c r="C17" s="111">
        <v>42.67</v>
      </c>
      <c r="D17" s="111"/>
      <c r="E17" s="111"/>
      <c r="F17" s="111"/>
      <c r="G17" s="111"/>
      <c r="H17" s="111"/>
      <c r="I17" s="111"/>
      <c r="J17" s="111"/>
      <c r="K17" s="111"/>
      <c r="L17" s="111"/>
      <c r="M17" s="111"/>
      <c r="N17" s="111">
        <v>-47.938993688700798</v>
      </c>
      <c r="O17" s="112">
        <v>5</v>
      </c>
      <c r="P17" s="111">
        <v>-39.997677049246498</v>
      </c>
      <c r="Q17" s="112">
        <v>12</v>
      </c>
      <c r="R17" s="111">
        <v>-22.929195514602199</v>
      </c>
      <c r="S17" s="112">
        <v>15</v>
      </c>
      <c r="T17" s="111">
        <v>-24.2113069356678</v>
      </c>
      <c r="U17" s="112">
        <v>12</v>
      </c>
      <c r="V17" s="111">
        <v>-4.9389359966199002</v>
      </c>
      <c r="W17" s="112">
        <v>8</v>
      </c>
      <c r="X17" s="111">
        <v>2.0210109998764101</v>
      </c>
      <c r="Y17" s="112">
        <v>8</v>
      </c>
      <c r="Z17" s="111">
        <v>22.958317289179799</v>
      </c>
      <c r="AA17" s="112">
        <v>1</v>
      </c>
    </row>
    <row r="18" spans="1:29" x14ac:dyDescent="0.25">
      <c r="A18" s="109" t="s">
        <v>21</v>
      </c>
      <c r="B18" s="110">
        <v>43983</v>
      </c>
      <c r="C18" s="111">
        <v>123.3182</v>
      </c>
      <c r="D18" s="111"/>
      <c r="E18" s="111"/>
      <c r="F18" s="111"/>
      <c r="G18" s="111"/>
      <c r="H18" s="111"/>
      <c r="I18" s="111"/>
      <c r="J18" s="111"/>
      <c r="K18" s="111"/>
      <c r="L18" s="111"/>
      <c r="M18" s="111"/>
      <c r="N18" s="111">
        <v>-35.761832731074101</v>
      </c>
      <c r="O18" s="112">
        <v>3</v>
      </c>
      <c r="P18" s="111">
        <v>-31.1170686537295</v>
      </c>
      <c r="Q18" s="112">
        <v>5</v>
      </c>
      <c r="R18" s="111">
        <v>-11.4611495823266</v>
      </c>
      <c r="S18" s="112">
        <v>7</v>
      </c>
      <c r="T18" s="111">
        <v>-14.117268620948099</v>
      </c>
      <c r="U18" s="112">
        <v>5</v>
      </c>
      <c r="V18" s="111">
        <v>-0.74319217329454101</v>
      </c>
      <c r="W18" s="112">
        <v>3</v>
      </c>
      <c r="X18" s="111">
        <v>7.0648731429952303</v>
      </c>
      <c r="Y18" s="112">
        <v>1</v>
      </c>
      <c r="Z18" s="111">
        <v>19.2856903102841</v>
      </c>
      <c r="AA18" s="112">
        <v>3</v>
      </c>
    </row>
    <row r="19" spans="1:29" x14ac:dyDescent="0.25">
      <c r="A19" s="109" t="s">
        <v>22</v>
      </c>
      <c r="B19" s="110">
        <v>43983</v>
      </c>
      <c r="C19" s="111">
        <v>8.8783999999999992</v>
      </c>
      <c r="D19" s="111"/>
      <c r="E19" s="111"/>
      <c r="F19" s="111"/>
      <c r="G19" s="111"/>
      <c r="H19" s="111"/>
      <c r="I19" s="111"/>
      <c r="J19" s="111"/>
      <c r="K19" s="111"/>
      <c r="L19" s="111"/>
      <c r="M19" s="111"/>
      <c r="N19" s="111">
        <v>-50.840567153734703</v>
      </c>
      <c r="O19" s="112">
        <v>8</v>
      </c>
      <c r="P19" s="111">
        <v>-33.683286320076299</v>
      </c>
      <c r="Q19" s="112">
        <v>8</v>
      </c>
      <c r="R19" s="111">
        <v>-9.7261088547470305</v>
      </c>
      <c r="S19" s="112">
        <v>5</v>
      </c>
      <c r="T19" s="111">
        <v>-12.009223024564999</v>
      </c>
      <c r="U19" s="112">
        <v>3</v>
      </c>
      <c r="V19" s="111"/>
      <c r="W19" s="112"/>
      <c r="X19" s="111"/>
      <c r="Y19" s="112"/>
      <c r="Z19" s="111">
        <v>-5.9417126269956499</v>
      </c>
      <c r="AA19" s="112">
        <v>14</v>
      </c>
    </row>
    <row r="20" spans="1:29" x14ac:dyDescent="0.25">
      <c r="A20" s="109" t="s">
        <v>23</v>
      </c>
      <c r="B20" s="110">
        <v>43983</v>
      </c>
      <c r="C20" s="111">
        <v>8.7352000000000007</v>
      </c>
      <c r="D20" s="111"/>
      <c r="E20" s="111"/>
      <c r="F20" s="111"/>
      <c r="G20" s="111"/>
      <c r="H20" s="111"/>
      <c r="I20" s="111"/>
      <c r="J20" s="111"/>
      <c r="K20" s="111"/>
      <c r="L20" s="111"/>
      <c r="M20" s="111"/>
      <c r="N20" s="111">
        <v>-46.6176492651676</v>
      </c>
      <c r="O20" s="112">
        <v>4</v>
      </c>
      <c r="P20" s="111">
        <v>-30.946131166204101</v>
      </c>
      <c r="Q20" s="112">
        <v>4</v>
      </c>
      <c r="R20" s="111">
        <v>-8.3844188718914392</v>
      </c>
      <c r="S20" s="112">
        <v>4</v>
      </c>
      <c r="T20" s="111">
        <v>-11.4285675633389</v>
      </c>
      <c r="U20" s="112">
        <v>1</v>
      </c>
      <c r="V20" s="111"/>
      <c r="W20" s="112"/>
      <c r="X20" s="111"/>
      <c r="Y20" s="112"/>
      <c r="Z20" s="111">
        <v>-6.9109580838323303</v>
      </c>
      <c r="AA20" s="112">
        <v>16</v>
      </c>
    </row>
    <row r="21" spans="1:29" x14ac:dyDescent="0.25">
      <c r="A21" s="109" t="s">
        <v>24</v>
      </c>
      <c r="B21" s="110">
        <v>43983</v>
      </c>
      <c r="C21" s="111">
        <v>195.14429999999999</v>
      </c>
      <c r="D21" s="111"/>
      <c r="E21" s="111"/>
      <c r="F21" s="111"/>
      <c r="G21" s="111"/>
      <c r="H21" s="111"/>
      <c r="I21" s="111"/>
      <c r="J21" s="111"/>
      <c r="K21" s="111"/>
      <c r="L21" s="111"/>
      <c r="M21" s="111"/>
      <c r="N21" s="111">
        <v>-61.258881892269201</v>
      </c>
      <c r="O21" s="112">
        <v>13</v>
      </c>
      <c r="P21" s="111">
        <v>-46.508690798227001</v>
      </c>
      <c r="Q21" s="112">
        <v>15</v>
      </c>
      <c r="R21" s="111">
        <v>-21.956070189059499</v>
      </c>
      <c r="S21" s="112">
        <v>14</v>
      </c>
      <c r="T21" s="111">
        <v>-26.838474981423701</v>
      </c>
      <c r="U21" s="112">
        <v>14</v>
      </c>
      <c r="V21" s="111">
        <v>-7.2718718916128502</v>
      </c>
      <c r="W21" s="112">
        <v>9</v>
      </c>
      <c r="X21" s="111">
        <v>0.89424849066487699</v>
      </c>
      <c r="Y21" s="112">
        <v>10</v>
      </c>
      <c r="Z21" s="111">
        <v>7.4086657542641596</v>
      </c>
      <c r="AA21" s="112">
        <v>11</v>
      </c>
    </row>
    <row r="22" spans="1:29" x14ac:dyDescent="0.25">
      <c r="A22" s="109" t="s">
        <v>25</v>
      </c>
      <c r="B22" s="110">
        <v>43983</v>
      </c>
      <c r="C22" s="111">
        <v>9.23</v>
      </c>
      <c r="D22" s="111"/>
      <c r="E22" s="111"/>
      <c r="F22" s="111"/>
      <c r="G22" s="111"/>
      <c r="H22" s="111"/>
      <c r="I22" s="111"/>
      <c r="J22" s="111"/>
      <c r="K22" s="111"/>
      <c r="L22" s="111"/>
      <c r="M22" s="111"/>
      <c r="N22" s="111">
        <v>-30.970917036125599</v>
      </c>
      <c r="O22" s="112">
        <v>2</v>
      </c>
      <c r="P22" s="111">
        <v>-29.148261835242401</v>
      </c>
      <c r="Q22" s="112">
        <v>2</v>
      </c>
      <c r="R22" s="111">
        <v>-8.1982001885236109</v>
      </c>
      <c r="S22" s="112">
        <v>3</v>
      </c>
      <c r="T22" s="111">
        <v>-14.849508406685199</v>
      </c>
      <c r="U22" s="112">
        <v>6</v>
      </c>
      <c r="V22" s="111"/>
      <c r="W22" s="112"/>
      <c r="X22" s="111"/>
      <c r="Y22" s="112"/>
      <c r="Z22" s="111">
        <v>-5.1663602941176396</v>
      </c>
      <c r="AA22" s="112">
        <v>13</v>
      </c>
    </row>
    <row r="23" spans="1:29" x14ac:dyDescent="0.25">
      <c r="A23" s="109" t="s">
        <v>26</v>
      </c>
      <c r="B23" s="110">
        <v>43983</v>
      </c>
      <c r="C23" s="111">
        <v>57.1434</v>
      </c>
      <c r="D23" s="111"/>
      <c r="E23" s="111"/>
      <c r="F23" s="111"/>
      <c r="G23" s="111"/>
      <c r="H23" s="111"/>
      <c r="I23" s="111"/>
      <c r="J23" s="111"/>
      <c r="K23" s="111"/>
      <c r="L23" s="111"/>
      <c r="M23" s="111"/>
      <c r="N23" s="111">
        <v>-51.344836948382699</v>
      </c>
      <c r="O23" s="112">
        <v>9</v>
      </c>
      <c r="P23" s="111">
        <v>-29.457208296912</v>
      </c>
      <c r="Q23" s="112">
        <v>3</v>
      </c>
      <c r="R23" s="111">
        <v>-7.9117709784585504</v>
      </c>
      <c r="S23" s="112">
        <v>2</v>
      </c>
      <c r="T23" s="111">
        <v>-12.156989340373601</v>
      </c>
      <c r="U23" s="112">
        <v>4</v>
      </c>
      <c r="V23" s="111">
        <v>1.0545318314105101</v>
      </c>
      <c r="W23" s="112">
        <v>1</v>
      </c>
      <c r="X23" s="111">
        <v>2.98576915237145</v>
      </c>
      <c r="Y23" s="112">
        <v>7</v>
      </c>
      <c r="Z23" s="111">
        <v>10.330135222444699</v>
      </c>
      <c r="AA23" s="112">
        <v>9</v>
      </c>
      <c r="AB23" s="105"/>
      <c r="AC23" s="105"/>
    </row>
    <row r="24" spans="1:29" x14ac:dyDescent="0.25">
      <c r="A24" s="131"/>
      <c r="B24" s="131"/>
      <c r="C24" s="131"/>
      <c r="D24" s="113"/>
      <c r="E24" s="113"/>
      <c r="F24" s="113"/>
      <c r="G24" s="113"/>
      <c r="H24" s="113"/>
      <c r="I24" s="113"/>
      <c r="J24" s="113"/>
      <c r="K24" s="113"/>
      <c r="L24" s="113"/>
      <c r="M24" s="113"/>
      <c r="N24" s="131" t="s">
        <v>1</v>
      </c>
      <c r="O24" s="131"/>
      <c r="P24" s="131" t="s">
        <v>2</v>
      </c>
      <c r="Q24" s="131"/>
      <c r="R24" s="131" t="s">
        <v>3</v>
      </c>
      <c r="S24" s="131"/>
      <c r="T24" s="131" t="s">
        <v>4</v>
      </c>
      <c r="U24" s="131"/>
      <c r="V24" s="131" t="s">
        <v>5</v>
      </c>
      <c r="W24" s="131"/>
      <c r="X24" s="131" t="s">
        <v>6</v>
      </c>
      <c r="Y24" s="131"/>
      <c r="Z24" s="113" t="s">
        <v>46</v>
      </c>
      <c r="AA24" s="131" t="s">
        <v>405</v>
      </c>
      <c r="AB24" s="105"/>
      <c r="AC24" s="105"/>
    </row>
    <row r="25" spans="1:29" x14ac:dyDescent="0.25">
      <c r="A25" s="131"/>
      <c r="B25" s="131"/>
      <c r="C25" s="131"/>
      <c r="D25" s="113"/>
      <c r="E25" s="113"/>
      <c r="F25" s="113"/>
      <c r="G25" s="113"/>
      <c r="H25" s="113"/>
      <c r="I25" s="113"/>
      <c r="J25" s="113"/>
      <c r="K25" s="113"/>
      <c r="L25" s="113"/>
      <c r="M25" s="113"/>
      <c r="N25" s="113" t="s">
        <v>0</v>
      </c>
      <c r="O25" s="113"/>
      <c r="P25" s="113" t="s">
        <v>0</v>
      </c>
      <c r="Q25" s="113"/>
      <c r="R25" s="113" t="s">
        <v>0</v>
      </c>
      <c r="S25" s="113"/>
      <c r="T25" s="113" t="s">
        <v>0</v>
      </c>
      <c r="U25" s="113"/>
      <c r="V25" s="113" t="s">
        <v>0</v>
      </c>
      <c r="W25" s="113"/>
      <c r="X25" s="113" t="s">
        <v>0</v>
      </c>
      <c r="Y25" s="113"/>
      <c r="Z25" s="113" t="s">
        <v>0</v>
      </c>
      <c r="AA25" s="131"/>
      <c r="AB25" s="105"/>
      <c r="AC25" s="105"/>
    </row>
    <row r="26" spans="1:29" x14ac:dyDescent="0.25">
      <c r="A26" s="113" t="s">
        <v>7</v>
      </c>
      <c r="B26" s="113" t="s">
        <v>8</v>
      </c>
      <c r="C26" s="113" t="s">
        <v>9</v>
      </c>
      <c r="D26" s="113"/>
      <c r="E26" s="113"/>
      <c r="F26" s="113"/>
      <c r="G26" s="113"/>
      <c r="H26" s="113"/>
      <c r="I26" s="113"/>
      <c r="J26" s="113"/>
      <c r="K26" s="113"/>
      <c r="L26" s="113"/>
      <c r="M26" s="113"/>
      <c r="N26" s="113"/>
      <c r="O26" s="113" t="s">
        <v>10</v>
      </c>
      <c r="P26" s="113"/>
      <c r="Q26" s="113" t="s">
        <v>10</v>
      </c>
      <c r="R26" s="113"/>
      <c r="S26" s="113" t="s">
        <v>10</v>
      </c>
      <c r="T26" s="113"/>
      <c r="U26" s="113" t="s">
        <v>10</v>
      </c>
      <c r="V26" s="113"/>
      <c r="W26" s="113" t="s">
        <v>10</v>
      </c>
      <c r="X26" s="113"/>
      <c r="Y26" s="113" t="s">
        <v>10</v>
      </c>
      <c r="Z26" s="113"/>
      <c r="AA26" s="113" t="s">
        <v>10</v>
      </c>
      <c r="AB26" s="105"/>
      <c r="AC26" s="105"/>
    </row>
    <row r="27" spans="1:29" x14ac:dyDescent="0.25">
      <c r="A27" s="108" t="s">
        <v>390</v>
      </c>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5"/>
      <c r="AC27" s="105"/>
    </row>
    <row r="28" spans="1:29" x14ac:dyDescent="0.25">
      <c r="A28" s="109" t="s">
        <v>30</v>
      </c>
      <c r="B28" s="110">
        <v>43983</v>
      </c>
      <c r="C28" s="111">
        <v>36.9405</v>
      </c>
      <c r="D28" s="111"/>
      <c r="E28" s="111"/>
      <c r="F28" s="111"/>
      <c r="G28" s="111"/>
      <c r="H28" s="111"/>
      <c r="I28" s="111"/>
      <c r="J28" s="111"/>
      <c r="K28" s="111"/>
      <c r="L28" s="111"/>
      <c r="M28" s="111"/>
      <c r="N28" s="111">
        <v>-50.901896624619503</v>
      </c>
      <c r="O28" s="112">
        <v>7</v>
      </c>
      <c r="P28" s="111">
        <v>-42.345615685015296</v>
      </c>
      <c r="Q28" s="112">
        <v>13</v>
      </c>
      <c r="R28" s="111">
        <v>-22.4758993598324</v>
      </c>
      <c r="S28" s="112">
        <v>13</v>
      </c>
      <c r="T28" s="111">
        <v>-28.6450652467982</v>
      </c>
      <c r="U28" s="112">
        <v>15</v>
      </c>
      <c r="V28" s="111">
        <v>-10.106373556825901</v>
      </c>
      <c r="W28" s="112">
        <v>12</v>
      </c>
      <c r="X28" s="111">
        <v>-0.20998660342473</v>
      </c>
      <c r="Y28" s="112">
        <v>10</v>
      </c>
      <c r="Z28" s="111">
        <v>22.1022308383906</v>
      </c>
      <c r="AA28" s="112">
        <v>8</v>
      </c>
      <c r="AB28" s="105"/>
      <c r="AC28" s="105"/>
    </row>
    <row r="29" spans="1:29" x14ac:dyDescent="0.25">
      <c r="A29" s="109" t="s">
        <v>31</v>
      </c>
      <c r="B29" s="110">
        <v>43983</v>
      </c>
      <c r="C29" s="111">
        <v>224.785</v>
      </c>
      <c r="D29" s="111"/>
      <c r="E29" s="111"/>
      <c r="F29" s="111"/>
      <c r="G29" s="111"/>
      <c r="H29" s="111"/>
      <c r="I29" s="111"/>
      <c r="J29" s="111"/>
      <c r="K29" s="111"/>
      <c r="L29" s="111"/>
      <c r="M29" s="111"/>
      <c r="N29" s="111">
        <v>-59.909958263950699</v>
      </c>
      <c r="O29" s="112">
        <v>11</v>
      </c>
      <c r="P29" s="111">
        <v>-42.447948220563099</v>
      </c>
      <c r="Q29" s="112">
        <v>14</v>
      </c>
      <c r="R29" s="111">
        <v>-20.132472185555301</v>
      </c>
      <c r="S29" s="112">
        <v>12</v>
      </c>
      <c r="T29" s="111">
        <v>-25.295451932852501</v>
      </c>
      <c r="U29" s="112">
        <v>13</v>
      </c>
      <c r="V29" s="111">
        <v>-3.8481178313202098</v>
      </c>
      <c r="W29" s="112">
        <v>6</v>
      </c>
      <c r="X29" s="111">
        <v>2.3141678224226299</v>
      </c>
      <c r="Y29" s="112">
        <v>5</v>
      </c>
      <c r="Z29" s="111">
        <v>81.518690859935504</v>
      </c>
      <c r="AA29" s="112">
        <v>2</v>
      </c>
      <c r="AB29" s="105"/>
      <c r="AC29" s="105"/>
    </row>
    <row r="30" spans="1:29" x14ac:dyDescent="0.25">
      <c r="A30" s="109" t="s">
        <v>32</v>
      </c>
      <c r="B30" s="110">
        <v>43983</v>
      </c>
      <c r="C30" s="111">
        <v>128.91</v>
      </c>
      <c r="D30" s="111"/>
      <c r="E30" s="111"/>
      <c r="F30" s="111"/>
      <c r="G30" s="111"/>
      <c r="H30" s="111"/>
      <c r="I30" s="111"/>
      <c r="J30" s="111"/>
      <c r="K30" s="111"/>
      <c r="L30" s="111"/>
      <c r="M30" s="111"/>
      <c r="N30" s="111">
        <v>-5.0833667256326001</v>
      </c>
      <c r="O30" s="112">
        <v>1</v>
      </c>
      <c r="P30" s="111">
        <v>-18.8284558504192</v>
      </c>
      <c r="Q30" s="112">
        <v>1</v>
      </c>
      <c r="R30" s="111">
        <v>-7.2802396265582203</v>
      </c>
      <c r="S30" s="112">
        <v>1</v>
      </c>
      <c r="T30" s="111">
        <v>-11.9593108589605</v>
      </c>
      <c r="U30" s="112">
        <v>1</v>
      </c>
      <c r="V30" s="111">
        <v>-1.2912920921762101</v>
      </c>
      <c r="W30" s="112">
        <v>2</v>
      </c>
      <c r="X30" s="111">
        <v>2.2983203205651401</v>
      </c>
      <c r="Y30" s="112">
        <v>6</v>
      </c>
      <c r="Z30" s="111">
        <v>75.246445908460501</v>
      </c>
      <c r="AA30" s="112">
        <v>3</v>
      </c>
      <c r="AB30" s="105"/>
      <c r="AC30" s="105"/>
    </row>
    <row r="31" spans="1:29" x14ac:dyDescent="0.25">
      <c r="A31" s="109" t="s">
        <v>33</v>
      </c>
      <c r="B31" s="110">
        <v>43983</v>
      </c>
      <c r="C31" s="111">
        <v>8.67</v>
      </c>
      <c r="D31" s="111"/>
      <c r="E31" s="111"/>
      <c r="F31" s="111"/>
      <c r="G31" s="111"/>
      <c r="H31" s="111"/>
      <c r="I31" s="111"/>
      <c r="J31" s="111"/>
      <c r="K31" s="111"/>
      <c r="L31" s="111"/>
      <c r="M31" s="111"/>
      <c r="N31" s="111">
        <v>-53.318513813909199</v>
      </c>
      <c r="O31" s="112">
        <v>10</v>
      </c>
      <c r="P31" s="111">
        <v>-32.977646234130397</v>
      </c>
      <c r="Q31" s="112">
        <v>6</v>
      </c>
      <c r="R31" s="111">
        <v>-15.4871011541073</v>
      </c>
      <c r="S31" s="112">
        <v>10</v>
      </c>
      <c r="T31" s="111">
        <v>-17.9545489664835</v>
      </c>
      <c r="U31" s="112">
        <v>8</v>
      </c>
      <c r="V31" s="111"/>
      <c r="W31" s="112"/>
      <c r="X31" s="111"/>
      <c r="Y31" s="112"/>
      <c r="Z31" s="111">
        <v>-7.4569892473118298</v>
      </c>
      <c r="AA31" s="112">
        <v>15</v>
      </c>
      <c r="AB31" s="105"/>
      <c r="AC31" s="105"/>
    </row>
    <row r="32" spans="1:29" x14ac:dyDescent="0.25">
      <c r="A32" s="109" t="s">
        <v>34</v>
      </c>
      <c r="B32" s="110">
        <v>43983</v>
      </c>
      <c r="C32" s="111">
        <v>34.46</v>
      </c>
      <c r="D32" s="111"/>
      <c r="E32" s="111"/>
      <c r="F32" s="111"/>
      <c r="G32" s="111"/>
      <c r="H32" s="111"/>
      <c r="I32" s="111"/>
      <c r="J32" s="111"/>
      <c r="K32" s="111"/>
      <c r="L32" s="111"/>
      <c r="M32" s="111"/>
      <c r="N32" s="111">
        <v>-97.664842782409394</v>
      </c>
      <c r="O32" s="112">
        <v>16</v>
      </c>
      <c r="P32" s="111">
        <v>-54.763442687971001</v>
      </c>
      <c r="Q32" s="112">
        <v>16</v>
      </c>
      <c r="R32" s="111">
        <v>-29.188707319791</v>
      </c>
      <c r="S32" s="112">
        <v>16</v>
      </c>
      <c r="T32" s="111">
        <v>-33.483516166508899</v>
      </c>
      <c r="U32" s="112">
        <v>16</v>
      </c>
      <c r="V32" s="111">
        <v>-9.3690680567393798</v>
      </c>
      <c r="W32" s="112">
        <v>11</v>
      </c>
      <c r="X32" s="111">
        <v>-0.75760886561029595</v>
      </c>
      <c r="Y32" s="112">
        <v>11</v>
      </c>
      <c r="Z32" s="111">
        <v>19.977399865741798</v>
      </c>
      <c r="AA32" s="112">
        <v>10</v>
      </c>
      <c r="AB32" s="105"/>
      <c r="AC32" s="105"/>
    </row>
    <row r="33" spans="1:29" x14ac:dyDescent="0.25">
      <c r="A33" s="109" t="s">
        <v>35</v>
      </c>
      <c r="B33" s="110">
        <v>43983</v>
      </c>
      <c r="C33" s="111">
        <v>9.7548999999999992</v>
      </c>
      <c r="D33" s="111"/>
      <c r="E33" s="111"/>
      <c r="F33" s="111"/>
      <c r="G33" s="111"/>
      <c r="H33" s="111"/>
      <c r="I33" s="111"/>
      <c r="J33" s="111"/>
      <c r="K33" s="111"/>
      <c r="L33" s="111"/>
      <c r="M33" s="111"/>
      <c r="N33" s="111">
        <v>-50.700664264273598</v>
      </c>
      <c r="O33" s="112">
        <v>6</v>
      </c>
      <c r="P33" s="111">
        <v>-33.267109250847902</v>
      </c>
      <c r="Q33" s="112">
        <v>7</v>
      </c>
      <c r="R33" s="111">
        <v>-12.814979503841601</v>
      </c>
      <c r="S33" s="112">
        <v>6</v>
      </c>
      <c r="T33" s="111">
        <v>-18.657707688371399</v>
      </c>
      <c r="U33" s="112">
        <v>9</v>
      </c>
      <c r="V33" s="111">
        <v>-8.7869021805710101</v>
      </c>
      <c r="W33" s="112">
        <v>10</v>
      </c>
      <c r="X33" s="111"/>
      <c r="Y33" s="112"/>
      <c r="Z33" s="111">
        <v>-0.51741758241758296</v>
      </c>
      <c r="AA33" s="112">
        <v>12</v>
      </c>
      <c r="AB33" s="105"/>
      <c r="AC33" s="105"/>
    </row>
    <row r="34" spans="1:29" x14ac:dyDescent="0.25">
      <c r="A34" s="109" t="s">
        <v>36</v>
      </c>
      <c r="B34" s="110">
        <v>43983</v>
      </c>
      <c r="C34" s="111">
        <v>26.881399999999999</v>
      </c>
      <c r="D34" s="111"/>
      <c r="E34" s="111"/>
      <c r="F34" s="111"/>
      <c r="G34" s="111"/>
      <c r="H34" s="111"/>
      <c r="I34" s="111"/>
      <c r="J34" s="111"/>
      <c r="K34" s="111"/>
      <c r="L34" s="111"/>
      <c r="M34" s="111"/>
      <c r="N34" s="111">
        <v>-68.140633046381893</v>
      </c>
      <c r="O34" s="112">
        <v>15</v>
      </c>
      <c r="P34" s="111">
        <v>-39.263573691957397</v>
      </c>
      <c r="Q34" s="112">
        <v>11</v>
      </c>
      <c r="R34" s="111">
        <v>-12.9517565738355</v>
      </c>
      <c r="S34" s="112">
        <v>8</v>
      </c>
      <c r="T34" s="111">
        <v>-17.4586987251833</v>
      </c>
      <c r="U34" s="112">
        <v>7</v>
      </c>
      <c r="V34" s="111">
        <v>-2.9649118174411702</v>
      </c>
      <c r="W34" s="112">
        <v>5</v>
      </c>
      <c r="X34" s="111">
        <v>4.7888599509211502</v>
      </c>
      <c r="Y34" s="112">
        <v>2</v>
      </c>
      <c r="Z34" s="111">
        <v>89.860468489663702</v>
      </c>
      <c r="AA34" s="112">
        <v>1</v>
      </c>
      <c r="AB34" s="105"/>
      <c r="AC34" s="105"/>
    </row>
    <row r="35" spans="1:29" x14ac:dyDescent="0.25">
      <c r="A35" s="109" t="s">
        <v>37</v>
      </c>
      <c r="B35" s="110">
        <v>43983</v>
      </c>
      <c r="C35" s="111">
        <v>28.923999999999999</v>
      </c>
      <c r="D35" s="111"/>
      <c r="E35" s="111"/>
      <c r="F35" s="111"/>
      <c r="G35" s="111"/>
      <c r="H35" s="111"/>
      <c r="I35" s="111"/>
      <c r="J35" s="111"/>
      <c r="K35" s="111"/>
      <c r="L35" s="111"/>
      <c r="M35" s="111"/>
      <c r="N35" s="111">
        <v>-62.795679563516501</v>
      </c>
      <c r="O35" s="112">
        <v>14</v>
      </c>
      <c r="P35" s="111">
        <v>-38.263018473703198</v>
      </c>
      <c r="Q35" s="112">
        <v>10</v>
      </c>
      <c r="R35" s="111">
        <v>-17.475187334321301</v>
      </c>
      <c r="S35" s="112">
        <v>11</v>
      </c>
      <c r="T35" s="111">
        <v>-21.402195879943399</v>
      </c>
      <c r="U35" s="112">
        <v>11</v>
      </c>
      <c r="V35" s="111">
        <v>-5.07487933658867</v>
      </c>
      <c r="W35" s="112">
        <v>7</v>
      </c>
      <c r="X35" s="111">
        <v>4.1390366904154297</v>
      </c>
      <c r="Y35" s="112">
        <v>3</v>
      </c>
      <c r="Z35" s="111">
        <v>18.191361601264202</v>
      </c>
      <c r="AA35" s="112">
        <v>11</v>
      </c>
      <c r="AB35" s="105"/>
      <c r="AC35" s="105"/>
    </row>
    <row r="36" spans="1:29" x14ac:dyDescent="0.25">
      <c r="A36" s="109" t="s">
        <v>38</v>
      </c>
      <c r="B36" s="110">
        <v>43983</v>
      </c>
      <c r="C36" s="111">
        <v>60.304400000000001</v>
      </c>
      <c r="D36" s="111"/>
      <c r="E36" s="111"/>
      <c r="F36" s="111"/>
      <c r="G36" s="111"/>
      <c r="H36" s="111"/>
      <c r="I36" s="111"/>
      <c r="J36" s="111"/>
      <c r="K36" s="111"/>
      <c r="L36" s="111"/>
      <c r="M36" s="111"/>
      <c r="N36" s="111">
        <v>-61.242254995943298</v>
      </c>
      <c r="O36" s="112">
        <v>12</v>
      </c>
      <c r="P36" s="111">
        <v>-37.850833411808999</v>
      </c>
      <c r="Q36" s="112">
        <v>9</v>
      </c>
      <c r="R36" s="111">
        <v>-15.3197593716942</v>
      </c>
      <c r="S36" s="112">
        <v>9</v>
      </c>
      <c r="T36" s="111">
        <v>-20.727573353475499</v>
      </c>
      <c r="U36" s="112">
        <v>10</v>
      </c>
      <c r="V36" s="111">
        <v>-2.313884674254</v>
      </c>
      <c r="W36" s="112">
        <v>4</v>
      </c>
      <c r="X36" s="111">
        <v>2.8762127221581899</v>
      </c>
      <c r="Y36" s="112">
        <v>4</v>
      </c>
      <c r="Z36" s="111">
        <v>33.554652777777797</v>
      </c>
      <c r="AA36" s="112">
        <v>6</v>
      </c>
      <c r="AB36" s="105"/>
      <c r="AC36" s="105"/>
    </row>
    <row r="37" spans="1:29" x14ac:dyDescent="0.25">
      <c r="A37" s="109" t="s">
        <v>39</v>
      </c>
      <c r="B37" s="110">
        <v>43983</v>
      </c>
      <c r="C37" s="111">
        <v>42.26</v>
      </c>
      <c r="D37" s="111"/>
      <c r="E37" s="111"/>
      <c r="F37" s="111"/>
      <c r="G37" s="111"/>
      <c r="H37" s="111"/>
      <c r="I37" s="111"/>
      <c r="J37" s="111"/>
      <c r="K37" s="111"/>
      <c r="L37" s="111"/>
      <c r="M37" s="111"/>
      <c r="N37" s="111">
        <v>-48.416594687020698</v>
      </c>
      <c r="O37" s="112">
        <v>5</v>
      </c>
      <c r="P37" s="111">
        <v>-40.395080816608903</v>
      </c>
      <c r="Q37" s="112">
        <v>12</v>
      </c>
      <c r="R37" s="111">
        <v>-23.346690840082701</v>
      </c>
      <c r="S37" s="112">
        <v>15</v>
      </c>
      <c r="T37" s="111">
        <v>-24.602502541605901</v>
      </c>
      <c r="U37" s="112">
        <v>12</v>
      </c>
      <c r="V37" s="111">
        <v>-5.2058666662780704</v>
      </c>
      <c r="W37" s="112">
        <v>8</v>
      </c>
      <c r="X37" s="111">
        <v>1.7088901514528401</v>
      </c>
      <c r="Y37" s="112">
        <v>8</v>
      </c>
      <c r="Z37" s="111">
        <v>21.8613140873411</v>
      </c>
      <c r="AA37" s="112">
        <v>9</v>
      </c>
      <c r="AB37" s="105"/>
      <c r="AC37" s="105"/>
    </row>
    <row r="38" spans="1:29" x14ac:dyDescent="0.25">
      <c r="A38" s="109" t="s">
        <v>40</v>
      </c>
      <c r="B38" s="110">
        <v>43983</v>
      </c>
      <c r="C38" s="111">
        <v>115.4806</v>
      </c>
      <c r="D38" s="111"/>
      <c r="E38" s="111"/>
      <c r="F38" s="111"/>
      <c r="G38" s="111"/>
      <c r="H38" s="111"/>
      <c r="I38" s="111"/>
      <c r="J38" s="111"/>
      <c r="K38" s="111"/>
      <c r="L38" s="111"/>
      <c r="M38" s="111"/>
      <c r="N38" s="111">
        <v>-37.021336933036203</v>
      </c>
      <c r="O38" s="112">
        <v>3</v>
      </c>
      <c r="P38" s="111">
        <v>-32.380886295803499</v>
      </c>
      <c r="Q38" s="112">
        <v>5</v>
      </c>
      <c r="R38" s="111">
        <v>-12.8291191897835</v>
      </c>
      <c r="S38" s="112">
        <v>7</v>
      </c>
      <c r="T38" s="111">
        <v>-15.392383651149601</v>
      </c>
      <c r="U38" s="112">
        <v>5</v>
      </c>
      <c r="V38" s="111">
        <v>-1.9665453635655099</v>
      </c>
      <c r="W38" s="112">
        <v>3</v>
      </c>
      <c r="X38" s="111">
        <v>5.6905244716856904</v>
      </c>
      <c r="Y38" s="112">
        <v>1</v>
      </c>
      <c r="Z38" s="111">
        <v>66.197419188445707</v>
      </c>
      <c r="AA38" s="112">
        <v>4</v>
      </c>
      <c r="AB38" s="105"/>
      <c r="AC38" s="105"/>
    </row>
    <row r="39" spans="1:29" x14ac:dyDescent="0.25">
      <c r="A39" s="109" t="s">
        <v>41</v>
      </c>
      <c r="B39" s="110">
        <v>43983</v>
      </c>
      <c r="C39" s="111">
        <v>8.6142000000000003</v>
      </c>
      <c r="D39" s="111"/>
      <c r="E39" s="111"/>
      <c r="F39" s="111"/>
      <c r="G39" s="111"/>
      <c r="H39" s="111"/>
      <c r="I39" s="111"/>
      <c r="J39" s="111"/>
      <c r="K39" s="111"/>
      <c r="L39" s="111"/>
      <c r="M39" s="111"/>
      <c r="N39" s="111">
        <v>-51.940170325734499</v>
      </c>
      <c r="O39" s="112">
        <v>9</v>
      </c>
      <c r="P39" s="111">
        <v>-34.664800777735302</v>
      </c>
      <c r="Q39" s="112">
        <v>8</v>
      </c>
      <c r="R39" s="111">
        <v>-10.805893784694801</v>
      </c>
      <c r="S39" s="112">
        <v>5</v>
      </c>
      <c r="T39" s="111">
        <v>-13.068059225819299</v>
      </c>
      <c r="U39" s="112">
        <v>4</v>
      </c>
      <c r="V39" s="111"/>
      <c r="W39" s="112"/>
      <c r="X39" s="111"/>
      <c r="Y39" s="112"/>
      <c r="Z39" s="111">
        <v>-7.3413207547169801</v>
      </c>
      <c r="AA39" s="112">
        <v>14</v>
      </c>
      <c r="AB39" s="105"/>
      <c r="AC39" s="105"/>
    </row>
    <row r="40" spans="1:29" x14ac:dyDescent="0.25">
      <c r="A40" s="109" t="s">
        <v>42</v>
      </c>
      <c r="B40" s="110">
        <v>43983</v>
      </c>
      <c r="C40" s="111">
        <v>8.4643999999999995</v>
      </c>
      <c r="D40" s="111"/>
      <c r="E40" s="111"/>
      <c r="F40" s="111"/>
      <c r="G40" s="111"/>
      <c r="H40" s="111"/>
      <c r="I40" s="111"/>
      <c r="J40" s="111"/>
      <c r="K40" s="111"/>
      <c r="L40" s="111"/>
      <c r="M40" s="111"/>
      <c r="N40" s="111">
        <v>-47.727492194289802</v>
      </c>
      <c r="O40" s="112">
        <v>4</v>
      </c>
      <c r="P40" s="111">
        <v>-31.942255637488099</v>
      </c>
      <c r="Q40" s="112">
        <v>4</v>
      </c>
      <c r="R40" s="111">
        <v>-9.4635767190115008</v>
      </c>
      <c r="S40" s="112">
        <v>4</v>
      </c>
      <c r="T40" s="111">
        <v>-12.535210621714899</v>
      </c>
      <c r="U40" s="112">
        <v>2</v>
      </c>
      <c r="V40" s="111"/>
      <c r="W40" s="112"/>
      <c r="X40" s="111"/>
      <c r="Y40" s="112"/>
      <c r="Z40" s="111">
        <v>-8.3906287425149699</v>
      </c>
      <c r="AA40" s="112">
        <v>16</v>
      </c>
      <c r="AB40" s="105"/>
      <c r="AC40" s="105"/>
    </row>
    <row r="41" spans="1:29" x14ac:dyDescent="0.25">
      <c r="A41" s="109" t="s">
        <v>43</v>
      </c>
      <c r="B41" s="110">
        <v>43983</v>
      </c>
      <c r="C41" s="111">
        <v>184.89269999999999</v>
      </c>
      <c r="D41" s="111"/>
      <c r="E41" s="111"/>
      <c r="F41" s="111"/>
      <c r="G41" s="111"/>
      <c r="H41" s="111"/>
      <c r="I41" s="111"/>
      <c r="J41" s="111"/>
      <c r="K41" s="111"/>
      <c r="L41" s="111"/>
      <c r="M41" s="111"/>
      <c r="N41" s="111">
        <v>-62.134687618992999</v>
      </c>
      <c r="O41" s="112">
        <v>13</v>
      </c>
      <c r="P41" s="111">
        <v>-47.284898670974599</v>
      </c>
      <c r="Q41" s="112">
        <v>15</v>
      </c>
      <c r="R41" s="111">
        <v>-22.763163400358099</v>
      </c>
      <c r="S41" s="112">
        <v>14</v>
      </c>
      <c r="T41" s="111">
        <v>-27.5122842614979</v>
      </c>
      <c r="U41" s="112">
        <v>14</v>
      </c>
      <c r="V41" s="111">
        <v>-7.9109063787451497</v>
      </c>
      <c r="W41" s="112">
        <v>9</v>
      </c>
      <c r="X41" s="111">
        <v>9.3664725223564005E-2</v>
      </c>
      <c r="Y41" s="112">
        <v>9</v>
      </c>
      <c r="Z41" s="111">
        <v>47.638248302489103</v>
      </c>
      <c r="AA41" s="112">
        <v>5</v>
      </c>
      <c r="AB41" s="105"/>
      <c r="AC41" s="105"/>
    </row>
    <row r="42" spans="1:29" x14ac:dyDescent="0.25">
      <c r="A42" s="109" t="s">
        <v>44</v>
      </c>
      <c r="B42" s="110">
        <v>43983</v>
      </c>
      <c r="C42" s="111">
        <v>9.11</v>
      </c>
      <c r="D42" s="111"/>
      <c r="E42" s="111"/>
      <c r="F42" s="111"/>
      <c r="G42" s="111"/>
      <c r="H42" s="111"/>
      <c r="I42" s="111"/>
      <c r="J42" s="111"/>
      <c r="K42" s="111"/>
      <c r="L42" s="111"/>
      <c r="M42" s="111"/>
      <c r="N42" s="111">
        <v>-31.345943276724601</v>
      </c>
      <c r="O42" s="112">
        <v>2</v>
      </c>
      <c r="P42" s="111">
        <v>-29.6314037918516</v>
      </c>
      <c r="Q42" s="112">
        <v>2</v>
      </c>
      <c r="R42" s="111">
        <v>-8.9337368163410602</v>
      </c>
      <c r="S42" s="112">
        <v>3</v>
      </c>
      <c r="T42" s="111">
        <v>-15.4851222117563</v>
      </c>
      <c r="U42" s="112">
        <v>6</v>
      </c>
      <c r="V42" s="111"/>
      <c r="W42" s="112"/>
      <c r="X42" s="111"/>
      <c r="Y42" s="112"/>
      <c r="Z42" s="111">
        <v>-5.9715073529411802</v>
      </c>
      <c r="AA42" s="112">
        <v>13</v>
      </c>
      <c r="AB42" s="105"/>
      <c r="AC42" s="105"/>
    </row>
    <row r="43" spans="1:29" x14ac:dyDescent="0.25">
      <c r="A43" s="109" t="s">
        <v>45</v>
      </c>
      <c r="B43" s="110">
        <v>43983</v>
      </c>
      <c r="C43" s="111">
        <v>54.133000000000003</v>
      </c>
      <c r="D43" s="111"/>
      <c r="E43" s="111"/>
      <c r="F43" s="111"/>
      <c r="G43" s="111"/>
      <c r="H43" s="111"/>
      <c r="I43" s="111"/>
      <c r="J43" s="111"/>
      <c r="K43" s="111"/>
      <c r="L43" s="111"/>
      <c r="M43" s="111"/>
      <c r="N43" s="111">
        <v>-51.903631071196898</v>
      </c>
      <c r="O43" s="112">
        <v>8</v>
      </c>
      <c r="P43" s="111">
        <v>-29.999711695229099</v>
      </c>
      <c r="Q43" s="112">
        <v>3</v>
      </c>
      <c r="R43" s="111">
        <v>-8.4958605410360093</v>
      </c>
      <c r="S43" s="112">
        <v>2</v>
      </c>
      <c r="T43" s="111">
        <v>-12.7051918918885</v>
      </c>
      <c r="U43" s="112">
        <v>3</v>
      </c>
      <c r="V43" s="111">
        <v>0.33028674842053302</v>
      </c>
      <c r="W43" s="112">
        <v>1</v>
      </c>
      <c r="X43" s="111">
        <v>2.1769071741309798</v>
      </c>
      <c r="Y43" s="112">
        <v>7</v>
      </c>
      <c r="Z43" s="111">
        <v>29.665828729281799</v>
      </c>
      <c r="AA43" s="112">
        <v>7</v>
      </c>
      <c r="AB43" s="105"/>
      <c r="AC43" s="105"/>
    </row>
    <row r="44" spans="1:29" x14ac:dyDescent="0.25">
      <c r="A44" s="131"/>
      <c r="B44" s="131"/>
      <c r="C44" s="131"/>
      <c r="D44" s="113"/>
      <c r="E44" s="113"/>
      <c r="F44" s="113"/>
      <c r="G44" s="113"/>
      <c r="H44" s="113"/>
      <c r="I44" s="113"/>
      <c r="J44" s="131" t="s">
        <v>47</v>
      </c>
      <c r="K44" s="131"/>
      <c r="L44" s="131" t="s">
        <v>48</v>
      </c>
      <c r="M44" s="131"/>
      <c r="N44" s="131" t="s">
        <v>1</v>
      </c>
      <c r="O44" s="131"/>
      <c r="P44" s="131" t="s">
        <v>2</v>
      </c>
      <c r="Q44" s="131"/>
      <c r="R44" s="131" t="s">
        <v>3</v>
      </c>
      <c r="S44" s="131"/>
      <c r="V44" s="109"/>
      <c r="W44" s="109"/>
      <c r="X44" s="109"/>
      <c r="Y44" s="109"/>
      <c r="Z44" s="113" t="s">
        <v>46</v>
      </c>
      <c r="AA44" s="131" t="s">
        <v>405</v>
      </c>
    </row>
    <row r="45" spans="1:29" x14ac:dyDescent="0.25">
      <c r="A45" s="131"/>
      <c r="B45" s="131"/>
      <c r="C45" s="131"/>
      <c r="D45" s="113"/>
      <c r="E45" s="113"/>
      <c r="F45" s="113"/>
      <c r="G45" s="113"/>
      <c r="H45" s="113"/>
      <c r="I45" s="113"/>
      <c r="J45" s="113" t="s">
        <v>0</v>
      </c>
      <c r="K45" s="113"/>
      <c r="L45" s="113" t="s">
        <v>0</v>
      </c>
      <c r="M45" s="113"/>
      <c r="N45" s="113" t="s">
        <v>0</v>
      </c>
      <c r="O45" s="113"/>
      <c r="P45" s="113" t="s">
        <v>0</v>
      </c>
      <c r="Q45" s="113"/>
      <c r="R45" s="113" t="s">
        <v>0</v>
      </c>
      <c r="S45" s="113"/>
      <c r="V45" s="109"/>
      <c r="W45" s="109"/>
      <c r="X45" s="109"/>
      <c r="Y45" s="109"/>
      <c r="Z45" s="113" t="s">
        <v>0</v>
      </c>
      <c r="AA45" s="131"/>
    </row>
    <row r="46" spans="1:29" x14ac:dyDescent="0.25">
      <c r="A46" s="113" t="s">
        <v>7</v>
      </c>
      <c r="B46" s="113" t="s">
        <v>8</v>
      </c>
      <c r="C46" s="113" t="s">
        <v>9</v>
      </c>
      <c r="D46" s="113"/>
      <c r="E46" s="113"/>
      <c r="F46" s="113"/>
      <c r="G46" s="113"/>
      <c r="H46" s="113"/>
      <c r="I46" s="113"/>
      <c r="J46" s="113"/>
      <c r="K46" s="113" t="s">
        <v>10</v>
      </c>
      <c r="L46" s="113"/>
      <c r="M46" s="113" t="s">
        <v>10</v>
      </c>
      <c r="N46" s="113"/>
      <c r="O46" s="113" t="s">
        <v>10</v>
      </c>
      <c r="P46" s="113"/>
      <c r="Q46" s="113" t="s">
        <v>10</v>
      </c>
      <c r="R46" s="113"/>
      <c r="S46" s="113" t="s">
        <v>10</v>
      </c>
      <c r="V46" s="109"/>
      <c r="W46" s="109"/>
      <c r="X46" s="109"/>
      <c r="Y46" s="109"/>
      <c r="Z46" s="113"/>
      <c r="AA46" s="113" t="s">
        <v>10</v>
      </c>
    </row>
    <row r="47" spans="1:29" x14ac:dyDescent="0.25">
      <c r="A47" s="108" t="s">
        <v>389</v>
      </c>
      <c r="B47" s="108"/>
      <c r="C47" s="108"/>
      <c r="D47" s="108"/>
      <c r="E47" s="108"/>
      <c r="F47" s="108"/>
      <c r="G47" s="108"/>
      <c r="H47" s="108"/>
      <c r="I47" s="108"/>
      <c r="J47" s="108"/>
      <c r="K47" s="108"/>
      <c r="L47" s="108"/>
      <c r="M47" s="108"/>
      <c r="N47" s="108"/>
      <c r="O47" s="108"/>
      <c r="P47" s="108"/>
      <c r="Q47" s="108"/>
      <c r="R47" s="108"/>
      <c r="S47" s="108"/>
      <c r="V47" s="109"/>
      <c r="W47" s="109"/>
      <c r="X47" s="109"/>
      <c r="Y47" s="109"/>
      <c r="Z47" s="108"/>
      <c r="AA47" s="108"/>
    </row>
    <row r="48" spans="1:29" x14ac:dyDescent="0.25">
      <c r="A48" s="109" t="s">
        <v>379</v>
      </c>
      <c r="B48" s="110">
        <v>43983</v>
      </c>
      <c r="C48" s="111">
        <v>9.69</v>
      </c>
      <c r="D48" s="111"/>
      <c r="E48" s="111"/>
      <c r="F48" s="111"/>
      <c r="G48" s="111"/>
      <c r="H48" s="111"/>
      <c r="I48" s="111"/>
      <c r="J48" s="111">
        <v>181.29139072847599</v>
      </c>
      <c r="K48" s="112">
        <v>3</v>
      </c>
      <c r="L48" s="111">
        <v>-20.801671732522699</v>
      </c>
      <c r="M48" s="112">
        <v>3</v>
      </c>
      <c r="N48" s="111">
        <v>-12.4131187960975</v>
      </c>
      <c r="O48" s="112">
        <v>1</v>
      </c>
      <c r="P48" s="111"/>
      <c r="Q48" s="112"/>
      <c r="R48" s="111"/>
      <c r="S48" s="112"/>
      <c r="V48" s="109"/>
      <c r="W48" s="109"/>
      <c r="X48" s="109"/>
      <c r="Y48" s="109"/>
      <c r="Z48" s="111">
        <v>-10.2863636363636</v>
      </c>
      <c r="AA48" s="112">
        <v>3</v>
      </c>
    </row>
    <row r="49" spans="1:27" x14ac:dyDescent="0.25">
      <c r="A49" s="109" t="s">
        <v>49</v>
      </c>
      <c r="B49" s="110">
        <v>43983</v>
      </c>
      <c r="C49" s="111">
        <v>9.2200000000000006</v>
      </c>
      <c r="D49" s="111"/>
      <c r="E49" s="111"/>
      <c r="F49" s="111"/>
      <c r="G49" s="111"/>
      <c r="H49" s="111"/>
      <c r="I49" s="111"/>
      <c r="J49" s="111">
        <v>268.19890635680201</v>
      </c>
      <c r="K49" s="112">
        <v>1</v>
      </c>
      <c r="L49" s="111">
        <v>25.2910199556541</v>
      </c>
      <c r="M49" s="112">
        <v>1</v>
      </c>
      <c r="N49" s="111">
        <v>-34.881644998004703</v>
      </c>
      <c r="O49" s="112">
        <v>2</v>
      </c>
      <c r="P49" s="111">
        <v>-25.361467327440799</v>
      </c>
      <c r="Q49" s="112">
        <v>1</v>
      </c>
      <c r="R49" s="111">
        <v>-7.8268263827270097</v>
      </c>
      <c r="S49" s="112">
        <v>1</v>
      </c>
      <c r="V49" s="109"/>
      <c r="W49" s="109"/>
      <c r="X49" s="109"/>
      <c r="Y49" s="109"/>
      <c r="Z49" s="111">
        <v>-8.7599999999999891</v>
      </c>
      <c r="AA49" s="112">
        <v>2</v>
      </c>
    </row>
    <row r="50" spans="1:27" x14ac:dyDescent="0.25">
      <c r="A50" s="109" t="s">
        <v>50</v>
      </c>
      <c r="B50" s="110">
        <v>43983</v>
      </c>
      <c r="C50" s="111">
        <v>96.305199999999999</v>
      </c>
      <c r="D50" s="111"/>
      <c r="E50" s="111"/>
      <c r="F50" s="111"/>
      <c r="G50" s="111"/>
      <c r="H50" s="111"/>
      <c r="I50" s="111"/>
      <c r="J50" s="111">
        <v>267.60913891067003</v>
      </c>
      <c r="K50" s="112">
        <v>2</v>
      </c>
      <c r="L50" s="111">
        <v>-4.8741483015142899</v>
      </c>
      <c r="M50" s="112">
        <v>2</v>
      </c>
      <c r="N50" s="111">
        <v>-57.349002180353203</v>
      </c>
      <c r="O50" s="112">
        <v>3</v>
      </c>
      <c r="P50" s="111">
        <v>-36.488718960603997</v>
      </c>
      <c r="Q50" s="112">
        <v>2</v>
      </c>
      <c r="R50" s="111">
        <v>-13.656770634475899</v>
      </c>
      <c r="S50" s="112">
        <v>2</v>
      </c>
      <c r="V50" s="109"/>
      <c r="W50" s="109"/>
      <c r="X50" s="109"/>
      <c r="Y50" s="109"/>
      <c r="Z50" s="111">
        <v>13.4353208453707</v>
      </c>
      <c r="AA50" s="112">
        <v>1</v>
      </c>
    </row>
    <row r="51" spans="1:27" x14ac:dyDescent="0.25">
      <c r="A51" s="131"/>
      <c r="B51" s="131"/>
      <c r="C51" s="131"/>
      <c r="D51" s="113"/>
      <c r="E51" s="113"/>
      <c r="F51" s="113"/>
      <c r="G51" s="113"/>
      <c r="H51" s="113"/>
      <c r="I51" s="113"/>
      <c r="J51" s="131" t="s">
        <v>47</v>
      </c>
      <c r="K51" s="131"/>
      <c r="L51" s="131" t="s">
        <v>48</v>
      </c>
      <c r="M51" s="131"/>
      <c r="N51" s="131" t="s">
        <v>1</v>
      </c>
      <c r="O51" s="131"/>
      <c r="P51" s="131" t="s">
        <v>2</v>
      </c>
      <c r="Q51" s="131"/>
      <c r="R51" s="131" t="s">
        <v>3</v>
      </c>
      <c r="S51" s="131"/>
      <c r="Z51" s="113" t="s">
        <v>46</v>
      </c>
      <c r="AA51" s="131" t="s">
        <v>405</v>
      </c>
    </row>
    <row r="52" spans="1:27" x14ac:dyDescent="0.25">
      <c r="A52" s="131"/>
      <c r="B52" s="131"/>
      <c r="C52" s="131"/>
      <c r="D52" s="113"/>
      <c r="E52" s="113"/>
      <c r="F52" s="113"/>
      <c r="G52" s="113"/>
      <c r="H52" s="113"/>
      <c r="I52" s="113"/>
      <c r="J52" s="113" t="s">
        <v>0</v>
      </c>
      <c r="K52" s="113"/>
      <c r="L52" s="113" t="s">
        <v>0</v>
      </c>
      <c r="M52" s="113"/>
      <c r="N52" s="113" t="s">
        <v>0</v>
      </c>
      <c r="O52" s="113"/>
      <c r="P52" s="113" t="s">
        <v>0</v>
      </c>
      <c r="Q52" s="113"/>
      <c r="R52" s="113" t="s">
        <v>0</v>
      </c>
      <c r="S52" s="113"/>
      <c r="Z52" s="113" t="s">
        <v>0</v>
      </c>
      <c r="AA52" s="131"/>
    </row>
    <row r="53" spans="1:27" x14ac:dyDescent="0.25">
      <c r="A53" s="113" t="s">
        <v>7</v>
      </c>
      <c r="B53" s="113" t="s">
        <v>8</v>
      </c>
      <c r="C53" s="113" t="s">
        <v>9</v>
      </c>
      <c r="D53" s="113"/>
      <c r="E53" s="113"/>
      <c r="F53" s="113"/>
      <c r="G53" s="113"/>
      <c r="H53" s="113"/>
      <c r="I53" s="113"/>
      <c r="J53" s="113"/>
      <c r="K53" s="113" t="s">
        <v>10</v>
      </c>
      <c r="L53" s="113"/>
      <c r="M53" s="113" t="s">
        <v>10</v>
      </c>
      <c r="N53" s="113"/>
      <c r="O53" s="113" t="s">
        <v>10</v>
      </c>
      <c r="P53" s="113"/>
      <c r="Q53" s="113" t="s">
        <v>10</v>
      </c>
      <c r="R53" s="113"/>
      <c r="S53" s="113" t="s">
        <v>10</v>
      </c>
      <c r="Z53" s="113"/>
      <c r="AA53" s="113" t="s">
        <v>10</v>
      </c>
    </row>
    <row r="54" spans="1:27" x14ac:dyDescent="0.25">
      <c r="A54" s="108" t="s">
        <v>389</v>
      </c>
      <c r="B54" s="108"/>
      <c r="C54" s="108"/>
      <c r="D54" s="108"/>
      <c r="E54" s="108"/>
      <c r="F54" s="108"/>
      <c r="G54" s="108"/>
      <c r="H54" s="108"/>
      <c r="I54" s="108"/>
      <c r="J54" s="108"/>
      <c r="K54" s="108"/>
      <c r="L54" s="108"/>
      <c r="M54" s="108"/>
      <c r="N54" s="108"/>
      <c r="O54" s="108"/>
      <c r="P54" s="108"/>
      <c r="Q54" s="108"/>
      <c r="R54" s="108"/>
      <c r="S54" s="108"/>
      <c r="Z54" s="108"/>
      <c r="AA54" s="108"/>
    </row>
    <row r="55" spans="1:27" x14ac:dyDescent="0.25">
      <c r="A55" s="109" t="s">
        <v>381</v>
      </c>
      <c r="B55" s="110">
        <v>43983</v>
      </c>
      <c r="C55" s="111">
        <v>9.64</v>
      </c>
      <c r="D55" s="111"/>
      <c r="E55" s="111"/>
      <c r="F55" s="111"/>
      <c r="G55" s="111"/>
      <c r="H55" s="111"/>
      <c r="I55" s="111"/>
      <c r="J55" s="111">
        <v>179.204941400064</v>
      </c>
      <c r="K55" s="112">
        <v>3</v>
      </c>
      <c r="L55" s="111">
        <v>-22.046668362156598</v>
      </c>
      <c r="M55" s="112">
        <v>3</v>
      </c>
      <c r="N55" s="111">
        <v>-13.9787234042553</v>
      </c>
      <c r="O55" s="112">
        <v>1</v>
      </c>
      <c r="P55" s="111"/>
      <c r="Q55" s="112"/>
      <c r="R55" s="111"/>
      <c r="S55" s="112"/>
      <c r="Z55" s="111">
        <v>-11.945454545454499</v>
      </c>
      <c r="AA55" s="112">
        <v>3</v>
      </c>
    </row>
    <row r="56" spans="1:27" x14ac:dyDescent="0.25">
      <c r="A56" s="109" t="s">
        <v>51</v>
      </c>
      <c r="B56" s="110">
        <v>43983</v>
      </c>
      <c r="C56" s="111">
        <v>9.17</v>
      </c>
      <c r="D56" s="111"/>
      <c r="E56" s="111"/>
      <c r="F56" s="111"/>
      <c r="G56" s="111"/>
      <c r="H56" s="111"/>
      <c r="I56" s="111"/>
      <c r="J56" s="111">
        <v>266.35473901098902</v>
      </c>
      <c r="K56" s="112">
        <v>2</v>
      </c>
      <c r="L56" s="111">
        <v>24.1334910913139</v>
      </c>
      <c r="M56" s="112">
        <v>1</v>
      </c>
      <c r="N56" s="111">
        <v>-35.404761402694902</v>
      </c>
      <c r="O56" s="112">
        <v>2</v>
      </c>
      <c r="P56" s="111">
        <v>-25.9700040950041</v>
      </c>
      <c r="Q56" s="112">
        <v>1</v>
      </c>
      <c r="R56" s="111">
        <v>-8.5015527950310705</v>
      </c>
      <c r="S56" s="112">
        <v>1</v>
      </c>
      <c r="Z56" s="111">
        <v>-9.3215384615384593</v>
      </c>
      <c r="AA56" s="112">
        <v>2</v>
      </c>
    </row>
    <row r="57" spans="1:27" x14ac:dyDescent="0.25">
      <c r="A57" s="109" t="s">
        <v>52</v>
      </c>
      <c r="B57" s="110">
        <v>43983</v>
      </c>
      <c r="C57" s="111">
        <v>91.006799999999998</v>
      </c>
      <c r="D57" s="111"/>
      <c r="E57" s="111"/>
      <c r="F57" s="111"/>
      <c r="G57" s="111"/>
      <c r="H57" s="111"/>
      <c r="I57" s="111"/>
      <c r="J57" s="111">
        <v>266.638569762305</v>
      </c>
      <c r="K57" s="112">
        <v>1</v>
      </c>
      <c r="L57" s="111">
        <v>-5.7537414642460902</v>
      </c>
      <c r="M57" s="112">
        <v>2</v>
      </c>
      <c r="N57" s="111">
        <v>-58.0623209874799</v>
      </c>
      <c r="O57" s="112">
        <v>3</v>
      </c>
      <c r="P57" s="111">
        <v>-37.1664158104835</v>
      </c>
      <c r="Q57" s="112">
        <v>2</v>
      </c>
      <c r="R57" s="111">
        <v>-14.3821206566444</v>
      </c>
      <c r="S57" s="112">
        <v>2</v>
      </c>
      <c r="Z57" s="111">
        <v>133.035938824737</v>
      </c>
      <c r="AA57" s="112">
        <v>1</v>
      </c>
    </row>
    <row r="58" spans="1:27" x14ac:dyDescent="0.25">
      <c r="A58" s="131"/>
      <c r="B58" s="131"/>
      <c r="C58" s="131"/>
      <c r="D58" s="113"/>
      <c r="E58" s="113"/>
      <c r="F58" s="113"/>
      <c r="G58" s="113"/>
      <c r="H58" s="113"/>
      <c r="I58" s="113"/>
      <c r="J58" s="113"/>
      <c r="K58" s="113"/>
      <c r="L58" s="131" t="s">
        <v>48</v>
      </c>
      <c r="M58" s="131"/>
      <c r="N58" s="131" t="s">
        <v>1</v>
      </c>
      <c r="O58" s="131"/>
      <c r="P58" s="131" t="s">
        <v>2</v>
      </c>
      <c r="Q58" s="131"/>
      <c r="R58" s="131" t="s">
        <v>3</v>
      </c>
      <c r="S58" s="131"/>
      <c r="T58" s="131" t="s">
        <v>4</v>
      </c>
      <c r="U58" s="131"/>
      <c r="V58" s="131" t="s">
        <v>5</v>
      </c>
      <c r="W58" s="131"/>
      <c r="Z58" s="113" t="s">
        <v>46</v>
      </c>
      <c r="AA58" s="131" t="s">
        <v>405</v>
      </c>
    </row>
    <row r="59" spans="1:27" x14ac:dyDescent="0.25">
      <c r="A59" s="131"/>
      <c r="B59" s="131"/>
      <c r="C59" s="131"/>
      <c r="D59" s="113"/>
      <c r="E59" s="113"/>
      <c r="F59" s="113"/>
      <c r="G59" s="113"/>
      <c r="H59" s="113"/>
      <c r="I59" s="113"/>
      <c r="J59" s="113"/>
      <c r="K59" s="113"/>
      <c r="L59" s="113" t="s">
        <v>0</v>
      </c>
      <c r="M59" s="113"/>
      <c r="N59" s="113" t="s">
        <v>0</v>
      </c>
      <c r="O59" s="113"/>
      <c r="P59" s="113" t="s">
        <v>0</v>
      </c>
      <c r="Q59" s="113"/>
      <c r="R59" s="113" t="s">
        <v>0</v>
      </c>
      <c r="S59" s="113"/>
      <c r="T59" s="113" t="s">
        <v>0</v>
      </c>
      <c r="U59" s="113"/>
      <c r="V59" s="113" t="s">
        <v>0</v>
      </c>
      <c r="W59" s="113"/>
      <c r="Z59" s="113" t="s">
        <v>0</v>
      </c>
      <c r="AA59" s="131"/>
    </row>
    <row r="60" spans="1:27" x14ac:dyDescent="0.25">
      <c r="A60" s="113" t="s">
        <v>7</v>
      </c>
      <c r="B60" s="113" t="s">
        <v>8</v>
      </c>
      <c r="C60" s="113" t="s">
        <v>9</v>
      </c>
      <c r="D60" s="113"/>
      <c r="E60" s="113"/>
      <c r="F60" s="113"/>
      <c r="G60" s="113"/>
      <c r="H60" s="113"/>
      <c r="I60" s="113"/>
      <c r="J60" s="113"/>
      <c r="K60" s="113"/>
      <c r="L60" s="113"/>
      <c r="M60" s="113" t="s">
        <v>10</v>
      </c>
      <c r="N60" s="113"/>
      <c r="O60" s="113" t="s">
        <v>10</v>
      </c>
      <c r="P60" s="113"/>
      <c r="Q60" s="113" t="s">
        <v>10</v>
      </c>
      <c r="R60" s="113"/>
      <c r="S60" s="113" t="s">
        <v>10</v>
      </c>
      <c r="T60" s="113"/>
      <c r="U60" s="113" t="s">
        <v>10</v>
      </c>
      <c r="V60" s="113"/>
      <c r="W60" s="113" t="s">
        <v>10</v>
      </c>
      <c r="Z60" s="113"/>
      <c r="AA60" s="113" t="s">
        <v>10</v>
      </c>
    </row>
    <row r="61" spans="1:27" x14ac:dyDescent="0.25">
      <c r="A61" s="108" t="s">
        <v>386</v>
      </c>
      <c r="B61" s="108"/>
      <c r="C61" s="108"/>
      <c r="D61" s="108"/>
      <c r="E61" s="108"/>
      <c r="F61" s="108"/>
      <c r="G61" s="108"/>
      <c r="H61" s="108"/>
      <c r="I61" s="108"/>
      <c r="J61" s="108"/>
      <c r="K61" s="108"/>
      <c r="L61" s="108"/>
      <c r="M61" s="108"/>
      <c r="N61" s="108"/>
      <c r="O61" s="108"/>
      <c r="P61" s="108"/>
      <c r="Q61" s="108"/>
      <c r="R61" s="108"/>
      <c r="S61" s="108"/>
      <c r="T61" s="108"/>
      <c r="U61" s="108"/>
      <c r="V61" s="108"/>
      <c r="W61" s="108"/>
      <c r="Z61" s="108"/>
      <c r="AA61" s="108"/>
    </row>
    <row r="62" spans="1:27" x14ac:dyDescent="0.25">
      <c r="A62" s="109" t="s">
        <v>53</v>
      </c>
      <c r="B62" s="110">
        <v>43983</v>
      </c>
      <c r="C62" s="111">
        <v>33.422199999999997</v>
      </c>
      <c r="D62" s="111"/>
      <c r="E62" s="111"/>
      <c r="F62" s="111"/>
      <c r="G62" s="111"/>
      <c r="H62" s="111"/>
      <c r="I62" s="111"/>
      <c r="J62" s="111"/>
      <c r="K62" s="111"/>
      <c r="L62" s="111">
        <v>29.920134165850399</v>
      </c>
      <c r="M62" s="112">
        <v>2</v>
      </c>
      <c r="N62" s="111">
        <v>3.2356203566168902</v>
      </c>
      <c r="O62" s="112">
        <v>26</v>
      </c>
      <c r="P62" s="111">
        <v>5.7158219756891704</v>
      </c>
      <c r="Q62" s="112">
        <v>25</v>
      </c>
      <c r="R62" s="111">
        <v>-2.9267190411629098</v>
      </c>
      <c r="S62" s="112">
        <v>27</v>
      </c>
      <c r="T62" s="111">
        <v>1.0482689289329199</v>
      </c>
      <c r="U62" s="112">
        <v>24</v>
      </c>
      <c r="V62" s="111">
        <v>3.44278668023698</v>
      </c>
      <c r="W62" s="112">
        <v>25</v>
      </c>
      <c r="Z62" s="111">
        <v>9.7037577778478106</v>
      </c>
      <c r="AA62" s="112">
        <v>22</v>
      </c>
    </row>
    <row r="63" spans="1:27" x14ac:dyDescent="0.25">
      <c r="A63" s="109" t="s">
        <v>54</v>
      </c>
      <c r="B63" s="110">
        <v>43983</v>
      </c>
      <c r="C63" s="111">
        <v>1.4522999999999999</v>
      </c>
      <c r="D63" s="111"/>
      <c r="E63" s="111"/>
      <c r="F63" s="111"/>
      <c r="G63" s="111"/>
      <c r="H63" s="111"/>
      <c r="I63" s="111"/>
      <c r="J63" s="111"/>
      <c r="K63" s="111"/>
      <c r="L63" s="111">
        <v>0</v>
      </c>
      <c r="M63" s="112">
        <v>29</v>
      </c>
      <c r="N63" s="111">
        <v>-99.963175541161803</v>
      </c>
      <c r="O63" s="112">
        <v>30</v>
      </c>
      <c r="P63" s="111">
        <v>-47.381080656861599</v>
      </c>
      <c r="Q63" s="112">
        <v>29</v>
      </c>
      <c r="R63" s="111"/>
      <c r="S63" s="112"/>
      <c r="T63" s="111"/>
      <c r="U63" s="112"/>
      <c r="V63" s="111"/>
      <c r="W63" s="112"/>
      <c r="Z63" s="111">
        <v>-46.232285495928501</v>
      </c>
      <c r="AA63" s="112">
        <v>30</v>
      </c>
    </row>
    <row r="64" spans="1:27" x14ac:dyDescent="0.25">
      <c r="A64" s="109" t="s">
        <v>55</v>
      </c>
      <c r="B64" s="110">
        <v>43983</v>
      </c>
      <c r="C64" s="111">
        <v>23.540299999999998</v>
      </c>
      <c r="D64" s="111"/>
      <c r="E64" s="111"/>
      <c r="F64" s="111"/>
      <c r="G64" s="111"/>
      <c r="H64" s="111"/>
      <c r="I64" s="111"/>
      <c r="J64" s="111"/>
      <c r="K64" s="111"/>
      <c r="L64" s="111">
        <v>28.5281656717132</v>
      </c>
      <c r="M64" s="112">
        <v>3</v>
      </c>
      <c r="N64" s="111">
        <v>12.072176684138901</v>
      </c>
      <c r="O64" s="112">
        <v>12</v>
      </c>
      <c r="P64" s="111">
        <v>13.6754100019054</v>
      </c>
      <c r="Q64" s="112">
        <v>6</v>
      </c>
      <c r="R64" s="111">
        <v>12.548526680371999</v>
      </c>
      <c r="S64" s="112">
        <v>5</v>
      </c>
      <c r="T64" s="111">
        <v>13.050257072658599</v>
      </c>
      <c r="U64" s="112">
        <v>5</v>
      </c>
      <c r="V64" s="111">
        <v>10.100230544315201</v>
      </c>
      <c r="W64" s="112">
        <v>5</v>
      </c>
      <c r="Z64" s="111">
        <v>13.7472514999826</v>
      </c>
      <c r="AA64" s="112">
        <v>4</v>
      </c>
    </row>
    <row r="65" spans="1:27" x14ac:dyDescent="0.25">
      <c r="A65" s="109" t="s">
        <v>56</v>
      </c>
      <c r="B65" s="110">
        <v>43983</v>
      </c>
      <c r="C65" s="111">
        <v>18.131900000000002</v>
      </c>
      <c r="D65" s="111"/>
      <c r="E65" s="111"/>
      <c r="F65" s="111"/>
      <c r="G65" s="111"/>
      <c r="H65" s="111"/>
      <c r="I65" s="111"/>
      <c r="J65" s="111"/>
      <c r="K65" s="111"/>
      <c r="L65" s="111">
        <v>-10.1130624080986</v>
      </c>
      <c r="M65" s="112">
        <v>30</v>
      </c>
      <c r="N65" s="111">
        <v>5.4242403582710699</v>
      </c>
      <c r="O65" s="112">
        <v>25</v>
      </c>
      <c r="P65" s="111">
        <v>7.2526978347780098</v>
      </c>
      <c r="Q65" s="112">
        <v>20</v>
      </c>
      <c r="R65" s="111">
        <v>6.1409125935725104</v>
      </c>
      <c r="S65" s="112">
        <v>24</v>
      </c>
      <c r="T65" s="111">
        <v>-0.79604515103039097</v>
      </c>
      <c r="U65" s="112">
        <v>26</v>
      </c>
      <c r="V65" s="111">
        <v>3.59813748823909</v>
      </c>
      <c r="W65" s="112">
        <v>24</v>
      </c>
      <c r="Z65" s="111">
        <v>9.7296817704745298</v>
      </c>
      <c r="AA65" s="112">
        <v>21</v>
      </c>
    </row>
    <row r="66" spans="1:27" x14ac:dyDescent="0.25">
      <c r="A66" s="109" t="s">
        <v>57</v>
      </c>
      <c r="B66" s="110">
        <v>43983</v>
      </c>
      <c r="C66" s="111">
        <v>37.141800000000003</v>
      </c>
      <c r="D66" s="111"/>
      <c r="E66" s="111"/>
      <c r="F66" s="111"/>
      <c r="G66" s="111"/>
      <c r="H66" s="111"/>
      <c r="I66" s="111"/>
      <c r="J66" s="111"/>
      <c r="K66" s="111"/>
      <c r="L66" s="111">
        <v>14.423411172910299</v>
      </c>
      <c r="M66" s="112">
        <v>19</v>
      </c>
      <c r="N66" s="111">
        <v>12.106414168109399</v>
      </c>
      <c r="O66" s="112">
        <v>11</v>
      </c>
      <c r="P66" s="111">
        <v>12.7076822196083</v>
      </c>
      <c r="Q66" s="112">
        <v>10</v>
      </c>
      <c r="R66" s="111">
        <v>10.603617321303799</v>
      </c>
      <c r="S66" s="112">
        <v>8</v>
      </c>
      <c r="T66" s="111">
        <v>10.8605384603442</v>
      </c>
      <c r="U66" s="112">
        <v>15</v>
      </c>
      <c r="V66" s="111">
        <v>8.4028436721713895</v>
      </c>
      <c r="W66" s="112">
        <v>12</v>
      </c>
      <c r="Z66" s="111">
        <v>12.6109751544784</v>
      </c>
      <c r="AA66" s="112">
        <v>11</v>
      </c>
    </row>
    <row r="67" spans="1:27" x14ac:dyDescent="0.25">
      <c r="A67" s="109" t="s">
        <v>58</v>
      </c>
      <c r="B67" s="110">
        <v>43983</v>
      </c>
      <c r="C67" s="111">
        <v>24.338899999999999</v>
      </c>
      <c r="D67" s="111"/>
      <c r="E67" s="111"/>
      <c r="F67" s="111"/>
      <c r="G67" s="111"/>
      <c r="H67" s="111"/>
      <c r="I67" s="111"/>
      <c r="J67" s="111"/>
      <c r="K67" s="111"/>
      <c r="L67" s="111">
        <v>20.625776459220202</v>
      </c>
      <c r="M67" s="112">
        <v>8</v>
      </c>
      <c r="N67" s="111">
        <v>16.081190819318699</v>
      </c>
      <c r="O67" s="112">
        <v>6</v>
      </c>
      <c r="P67" s="111">
        <v>13.0132278304433</v>
      </c>
      <c r="Q67" s="112">
        <v>8</v>
      </c>
      <c r="R67" s="111">
        <v>10.210663011535001</v>
      </c>
      <c r="S67" s="112">
        <v>12</v>
      </c>
      <c r="T67" s="111">
        <v>11.528897867849199</v>
      </c>
      <c r="U67" s="112">
        <v>12</v>
      </c>
      <c r="V67" s="111">
        <v>7.8721743953637198</v>
      </c>
      <c r="W67" s="112">
        <v>17</v>
      </c>
      <c r="Z67" s="111">
        <v>12.630585683773999</v>
      </c>
      <c r="AA67" s="112">
        <v>10</v>
      </c>
    </row>
    <row r="68" spans="1:27" x14ac:dyDescent="0.25">
      <c r="A68" s="109" t="s">
        <v>59</v>
      </c>
      <c r="B68" s="110">
        <v>43983</v>
      </c>
      <c r="C68" s="111">
        <v>2609.9861999999998</v>
      </c>
      <c r="D68" s="111"/>
      <c r="E68" s="111"/>
      <c r="F68" s="111"/>
      <c r="G68" s="111"/>
      <c r="H68" s="111"/>
      <c r="I68" s="111"/>
      <c r="J68" s="111"/>
      <c r="K68" s="111"/>
      <c r="L68" s="111">
        <v>19.002259245573899</v>
      </c>
      <c r="M68" s="112">
        <v>12</v>
      </c>
      <c r="N68" s="111">
        <v>18.434045061950599</v>
      </c>
      <c r="O68" s="112">
        <v>3</v>
      </c>
      <c r="P68" s="111">
        <v>17.187773996755599</v>
      </c>
      <c r="Q68" s="112">
        <v>1</v>
      </c>
      <c r="R68" s="111">
        <v>17.4558607285602</v>
      </c>
      <c r="S68" s="112">
        <v>1</v>
      </c>
      <c r="T68" s="111">
        <v>15.8253724648409</v>
      </c>
      <c r="U68" s="112">
        <v>1</v>
      </c>
      <c r="V68" s="111">
        <v>9.7805722261553996</v>
      </c>
      <c r="W68" s="112">
        <v>8</v>
      </c>
      <c r="Z68" s="111">
        <v>12.889476280241499</v>
      </c>
      <c r="AA68" s="112">
        <v>9</v>
      </c>
    </row>
    <row r="69" spans="1:27" x14ac:dyDescent="0.25">
      <c r="A69" s="109" t="s">
        <v>60</v>
      </c>
      <c r="B69" s="110">
        <v>43983</v>
      </c>
      <c r="C69" s="111">
        <v>23.5929</v>
      </c>
      <c r="D69" s="111"/>
      <c r="E69" s="111"/>
      <c r="F69" s="111"/>
      <c r="G69" s="111"/>
      <c r="H69" s="111"/>
      <c r="I69" s="111"/>
      <c r="J69" s="111"/>
      <c r="K69" s="111"/>
      <c r="L69" s="111">
        <v>7.8960242331640096</v>
      </c>
      <c r="M69" s="112">
        <v>24</v>
      </c>
      <c r="N69" s="111">
        <v>9.7500473789064408</v>
      </c>
      <c r="O69" s="112">
        <v>16</v>
      </c>
      <c r="P69" s="111">
        <v>9.4161791531030499</v>
      </c>
      <c r="Q69" s="112">
        <v>18</v>
      </c>
      <c r="R69" s="111">
        <v>8.6574425594236892</v>
      </c>
      <c r="S69" s="112">
        <v>18</v>
      </c>
      <c r="T69" s="111">
        <v>10.8309086666262</v>
      </c>
      <c r="U69" s="112">
        <v>16</v>
      </c>
      <c r="V69" s="111">
        <v>9.4411235510402207</v>
      </c>
      <c r="W69" s="112">
        <v>10</v>
      </c>
      <c r="Z69" s="111">
        <v>11.567992606983101</v>
      </c>
      <c r="AA69" s="112">
        <v>13</v>
      </c>
    </row>
    <row r="70" spans="1:27" x14ac:dyDescent="0.25">
      <c r="A70" s="109" t="s">
        <v>61</v>
      </c>
      <c r="B70" s="110">
        <v>43983</v>
      </c>
      <c r="C70" s="111">
        <v>69.897199999999998</v>
      </c>
      <c r="D70" s="111"/>
      <c r="E70" s="111"/>
      <c r="F70" s="111"/>
      <c r="G70" s="111"/>
      <c r="H70" s="111"/>
      <c r="I70" s="111"/>
      <c r="J70" s="111"/>
      <c r="K70" s="111"/>
      <c r="L70" s="111">
        <v>14.635539154954801</v>
      </c>
      <c r="M70" s="112">
        <v>18</v>
      </c>
      <c r="N70" s="111">
        <v>-11.429437907539</v>
      </c>
      <c r="O70" s="112">
        <v>29</v>
      </c>
      <c r="P70" s="111">
        <v>-9.1129048319081196</v>
      </c>
      <c r="Q70" s="112">
        <v>28</v>
      </c>
      <c r="R70" s="111">
        <v>-3.5765747195124602</v>
      </c>
      <c r="S70" s="112">
        <v>28</v>
      </c>
      <c r="T70" s="111">
        <v>-1.50863131187458</v>
      </c>
      <c r="U70" s="112">
        <v>27</v>
      </c>
      <c r="V70" s="111">
        <v>5.76239228866904</v>
      </c>
      <c r="W70" s="112">
        <v>21</v>
      </c>
      <c r="Z70" s="111">
        <v>10.692595242128199</v>
      </c>
      <c r="AA70" s="112">
        <v>18</v>
      </c>
    </row>
    <row r="71" spans="1:27" x14ac:dyDescent="0.25">
      <c r="A71" s="109" t="s">
        <v>62</v>
      </c>
      <c r="B71" s="110">
        <v>43983</v>
      </c>
      <c r="C71" s="111">
        <v>68.483900000000006</v>
      </c>
      <c r="D71" s="111"/>
      <c r="E71" s="111"/>
      <c r="F71" s="111"/>
      <c r="G71" s="111"/>
      <c r="H71" s="111"/>
      <c r="I71" s="111"/>
      <c r="J71" s="111"/>
      <c r="K71" s="111"/>
      <c r="L71" s="111">
        <v>25.838557929365301</v>
      </c>
      <c r="M71" s="112">
        <v>5</v>
      </c>
      <c r="N71" s="111">
        <v>7.1521094363598996</v>
      </c>
      <c r="O71" s="112">
        <v>20</v>
      </c>
      <c r="P71" s="111">
        <v>8.1161901662676996</v>
      </c>
      <c r="Q71" s="112">
        <v>19</v>
      </c>
      <c r="R71" s="111">
        <v>8.9399148588144293</v>
      </c>
      <c r="S71" s="112">
        <v>16</v>
      </c>
      <c r="T71" s="111">
        <v>9.0066543295795203</v>
      </c>
      <c r="U71" s="112">
        <v>18</v>
      </c>
      <c r="V71" s="111">
        <v>4.9865119053266298</v>
      </c>
      <c r="W71" s="112">
        <v>22</v>
      </c>
      <c r="Z71" s="111">
        <v>10.5149160754366</v>
      </c>
      <c r="AA71" s="112">
        <v>19</v>
      </c>
    </row>
    <row r="72" spans="1:27" x14ac:dyDescent="0.25">
      <c r="A72" s="109" t="s">
        <v>63</v>
      </c>
      <c r="B72" s="110">
        <v>43983</v>
      </c>
      <c r="C72" s="111">
        <v>28.9132</v>
      </c>
      <c r="D72" s="111"/>
      <c r="E72" s="111"/>
      <c r="F72" s="111"/>
      <c r="G72" s="111"/>
      <c r="H72" s="111"/>
      <c r="I72" s="111"/>
      <c r="J72" s="111"/>
      <c r="K72" s="111"/>
      <c r="L72" s="111">
        <v>18.591111003708299</v>
      </c>
      <c r="M72" s="112">
        <v>15</v>
      </c>
      <c r="N72" s="111">
        <v>10.172196711793999</v>
      </c>
      <c r="O72" s="112">
        <v>15</v>
      </c>
      <c r="P72" s="111">
        <v>9.8978289636433008</v>
      </c>
      <c r="Q72" s="112">
        <v>15</v>
      </c>
      <c r="R72" s="111">
        <v>8.6798199873983393</v>
      </c>
      <c r="S72" s="112">
        <v>17</v>
      </c>
      <c r="T72" s="111">
        <v>10.9910542405224</v>
      </c>
      <c r="U72" s="112">
        <v>14</v>
      </c>
      <c r="V72" s="111">
        <v>8.0134266366887594</v>
      </c>
      <c r="W72" s="112">
        <v>15</v>
      </c>
      <c r="Z72" s="111">
        <v>10.7586103492768</v>
      </c>
      <c r="AA72" s="112">
        <v>17</v>
      </c>
    </row>
    <row r="73" spans="1:27" x14ac:dyDescent="0.25">
      <c r="A73" s="109" t="s">
        <v>64</v>
      </c>
      <c r="B73" s="110">
        <v>43983</v>
      </c>
      <c r="C73" s="111">
        <v>27.5243</v>
      </c>
      <c r="D73" s="111"/>
      <c r="E73" s="111"/>
      <c r="F73" s="111"/>
      <c r="G73" s="111"/>
      <c r="H73" s="111"/>
      <c r="I73" s="111"/>
      <c r="J73" s="111"/>
      <c r="K73" s="111"/>
      <c r="L73" s="111">
        <v>30.376618314602901</v>
      </c>
      <c r="M73" s="112">
        <v>1</v>
      </c>
      <c r="N73" s="111">
        <v>14.519350794466201</v>
      </c>
      <c r="O73" s="112">
        <v>8</v>
      </c>
      <c r="P73" s="111">
        <v>14.5342039626595</v>
      </c>
      <c r="Q73" s="112">
        <v>5</v>
      </c>
      <c r="R73" s="111">
        <v>12.907847997705399</v>
      </c>
      <c r="S73" s="112">
        <v>4</v>
      </c>
      <c r="T73" s="111">
        <v>12.954941859456801</v>
      </c>
      <c r="U73" s="112">
        <v>6</v>
      </c>
      <c r="V73" s="111">
        <v>9.8747129691279696</v>
      </c>
      <c r="W73" s="112">
        <v>6</v>
      </c>
      <c r="Z73" s="111">
        <v>16.1417836551731</v>
      </c>
      <c r="AA73" s="112">
        <v>1</v>
      </c>
    </row>
    <row r="74" spans="1:27" x14ac:dyDescent="0.25">
      <c r="A74" s="109" t="s">
        <v>65</v>
      </c>
      <c r="B74" s="110">
        <v>43983</v>
      </c>
      <c r="C74" s="111">
        <v>17.3171</v>
      </c>
      <c r="D74" s="111"/>
      <c r="E74" s="111"/>
      <c r="F74" s="111"/>
      <c r="G74" s="111"/>
      <c r="H74" s="111"/>
      <c r="I74" s="111"/>
      <c r="J74" s="111"/>
      <c r="K74" s="111"/>
      <c r="L74" s="111">
        <v>25.804502037321399</v>
      </c>
      <c r="M74" s="112">
        <v>6</v>
      </c>
      <c r="N74" s="111">
        <v>6.5252482877493003</v>
      </c>
      <c r="O74" s="112">
        <v>22</v>
      </c>
      <c r="P74" s="111">
        <v>9.5347381427484201</v>
      </c>
      <c r="Q74" s="112">
        <v>17</v>
      </c>
      <c r="R74" s="111">
        <v>8.3572487169644507</v>
      </c>
      <c r="S74" s="112">
        <v>19</v>
      </c>
      <c r="T74" s="111">
        <v>6.6184528572561696</v>
      </c>
      <c r="U74" s="112">
        <v>22</v>
      </c>
      <c r="V74" s="111">
        <v>6.0301947547330297</v>
      </c>
      <c r="W74" s="112">
        <v>20</v>
      </c>
      <c r="Z74" s="111">
        <v>8.0523110436476895</v>
      </c>
      <c r="AA74" s="112">
        <v>29</v>
      </c>
    </row>
    <row r="75" spans="1:27" x14ac:dyDescent="0.25">
      <c r="A75" s="109" t="s">
        <v>66</v>
      </c>
      <c r="B75" s="110">
        <v>43983</v>
      </c>
      <c r="C75" s="111">
        <v>27.807700000000001</v>
      </c>
      <c r="D75" s="111"/>
      <c r="E75" s="111"/>
      <c r="F75" s="111"/>
      <c r="G75" s="111"/>
      <c r="H75" s="111"/>
      <c r="I75" s="111"/>
      <c r="J75" s="111"/>
      <c r="K75" s="111"/>
      <c r="L75" s="111">
        <v>22.324112979808401</v>
      </c>
      <c r="M75" s="112">
        <v>7</v>
      </c>
      <c r="N75" s="111">
        <v>18.837229321302299</v>
      </c>
      <c r="O75" s="112">
        <v>2</v>
      </c>
      <c r="P75" s="111">
        <v>17.034673436445502</v>
      </c>
      <c r="Q75" s="112">
        <v>2</v>
      </c>
      <c r="R75" s="111">
        <v>13.4074402219834</v>
      </c>
      <c r="S75" s="112">
        <v>2</v>
      </c>
      <c r="T75" s="111">
        <v>15.308426414461801</v>
      </c>
      <c r="U75" s="112">
        <v>3</v>
      </c>
      <c r="V75" s="111">
        <v>10.2755620604201</v>
      </c>
      <c r="W75" s="112">
        <v>3</v>
      </c>
      <c r="Z75" s="111">
        <v>13.970856968012001</v>
      </c>
      <c r="AA75" s="112">
        <v>2</v>
      </c>
    </row>
    <row r="76" spans="1:27" x14ac:dyDescent="0.25">
      <c r="A76" s="109" t="s">
        <v>67</v>
      </c>
      <c r="B76" s="110">
        <v>43983</v>
      </c>
      <c r="C76" s="111">
        <v>16.511500000000002</v>
      </c>
      <c r="D76" s="111"/>
      <c r="E76" s="111"/>
      <c r="F76" s="111"/>
      <c r="G76" s="111"/>
      <c r="H76" s="111"/>
      <c r="I76" s="111"/>
      <c r="J76" s="111"/>
      <c r="K76" s="111"/>
      <c r="L76" s="111">
        <v>5.6370699256863004</v>
      </c>
      <c r="M76" s="112">
        <v>27</v>
      </c>
      <c r="N76" s="111">
        <v>2.6661751962346298</v>
      </c>
      <c r="O76" s="112">
        <v>27</v>
      </c>
      <c r="P76" s="111">
        <v>5.9377142956383304</v>
      </c>
      <c r="Q76" s="112">
        <v>24</v>
      </c>
      <c r="R76" s="111">
        <v>6.9250679219374103</v>
      </c>
      <c r="S76" s="112">
        <v>21</v>
      </c>
      <c r="T76" s="111">
        <v>7.1276768889286499</v>
      </c>
      <c r="U76" s="112">
        <v>20</v>
      </c>
      <c r="V76" s="111">
        <v>7.4534718127443096</v>
      </c>
      <c r="W76" s="112">
        <v>19</v>
      </c>
      <c r="Z76" s="111">
        <v>9.37923243883189</v>
      </c>
      <c r="AA76" s="112">
        <v>25</v>
      </c>
    </row>
    <row r="77" spans="1:27" x14ac:dyDescent="0.25">
      <c r="A77" s="109" t="s">
        <v>68</v>
      </c>
      <c r="B77" s="110">
        <v>43983</v>
      </c>
      <c r="C77" s="111">
        <v>1143.4032</v>
      </c>
      <c r="D77" s="111"/>
      <c r="E77" s="111"/>
      <c r="F77" s="111"/>
      <c r="G77" s="111"/>
      <c r="H77" s="111"/>
      <c r="I77" s="111"/>
      <c r="J77" s="111"/>
      <c r="K77" s="111"/>
      <c r="L77" s="111">
        <v>5.1728106924964496</v>
      </c>
      <c r="M77" s="112">
        <v>28</v>
      </c>
      <c r="N77" s="111">
        <v>6.2591321074474804</v>
      </c>
      <c r="O77" s="112">
        <v>23</v>
      </c>
      <c r="P77" s="111">
        <v>6.9380707373259503</v>
      </c>
      <c r="Q77" s="112">
        <v>22</v>
      </c>
      <c r="R77" s="111">
        <v>7.4344593235747496</v>
      </c>
      <c r="S77" s="112">
        <v>20</v>
      </c>
      <c r="T77" s="111">
        <v>8.3673996871181799</v>
      </c>
      <c r="U77" s="112">
        <v>19</v>
      </c>
      <c r="V77" s="111"/>
      <c r="W77" s="112"/>
      <c r="Z77" s="111">
        <v>9.6040675229357806</v>
      </c>
      <c r="AA77" s="112">
        <v>23</v>
      </c>
    </row>
    <row r="78" spans="1:27" x14ac:dyDescent="0.25">
      <c r="A78" s="109" t="s">
        <v>69</v>
      </c>
      <c r="B78" s="110">
        <v>43983</v>
      </c>
      <c r="C78" s="111">
        <v>32.141399999999997</v>
      </c>
      <c r="D78" s="111"/>
      <c r="E78" s="111"/>
      <c r="F78" s="111"/>
      <c r="G78" s="111"/>
      <c r="H78" s="111"/>
      <c r="I78" s="111"/>
      <c r="J78" s="111"/>
      <c r="K78" s="111"/>
      <c r="L78" s="111">
        <v>15.3281194821411</v>
      </c>
      <c r="M78" s="112">
        <v>17</v>
      </c>
      <c r="N78" s="111">
        <v>6.5602062754224502</v>
      </c>
      <c r="O78" s="112">
        <v>21</v>
      </c>
      <c r="P78" s="111">
        <v>6.9540289570501397</v>
      </c>
      <c r="Q78" s="112">
        <v>21</v>
      </c>
      <c r="R78" s="111">
        <v>6.5268953932322802</v>
      </c>
      <c r="S78" s="112">
        <v>22</v>
      </c>
      <c r="T78" s="111">
        <v>6.6622512980057502</v>
      </c>
      <c r="U78" s="112">
        <v>21</v>
      </c>
      <c r="V78" s="111">
        <v>8.0266373247613707</v>
      </c>
      <c r="W78" s="112">
        <v>14</v>
      </c>
      <c r="Z78" s="111">
        <v>11.081377589944299</v>
      </c>
      <c r="AA78" s="112">
        <v>15</v>
      </c>
    </row>
    <row r="79" spans="1:27" x14ac:dyDescent="0.25">
      <c r="A79" s="109" t="s">
        <v>70</v>
      </c>
      <c r="B79" s="110">
        <v>43983</v>
      </c>
      <c r="C79" s="111">
        <v>28.775099999999998</v>
      </c>
      <c r="D79" s="111"/>
      <c r="E79" s="111"/>
      <c r="F79" s="111"/>
      <c r="G79" s="111"/>
      <c r="H79" s="111"/>
      <c r="I79" s="111"/>
      <c r="J79" s="111"/>
      <c r="K79" s="111"/>
      <c r="L79" s="111">
        <v>27.178996296085401</v>
      </c>
      <c r="M79" s="112">
        <v>4</v>
      </c>
      <c r="N79" s="111">
        <v>10.3289353579985</v>
      </c>
      <c r="O79" s="112">
        <v>14</v>
      </c>
      <c r="P79" s="111">
        <v>10.6171476522721</v>
      </c>
      <c r="Q79" s="112">
        <v>14</v>
      </c>
      <c r="R79" s="111">
        <v>10.593708672858501</v>
      </c>
      <c r="S79" s="112">
        <v>9</v>
      </c>
      <c r="T79" s="111">
        <v>11.6442458525757</v>
      </c>
      <c r="U79" s="112">
        <v>10</v>
      </c>
      <c r="V79" s="111">
        <v>10.4105235089158</v>
      </c>
      <c r="W79" s="112">
        <v>2</v>
      </c>
      <c r="Z79" s="111">
        <v>13.8454010219438</v>
      </c>
      <c r="AA79" s="112">
        <v>3</v>
      </c>
    </row>
    <row r="80" spans="1:27" x14ac:dyDescent="0.25">
      <c r="A80" s="109" t="s">
        <v>71</v>
      </c>
      <c r="B80" s="110">
        <v>43983</v>
      </c>
      <c r="C80" s="111">
        <v>23.751300000000001</v>
      </c>
      <c r="D80" s="111"/>
      <c r="E80" s="111"/>
      <c r="F80" s="111"/>
      <c r="G80" s="111"/>
      <c r="H80" s="111"/>
      <c r="I80" s="111"/>
      <c r="J80" s="111"/>
      <c r="K80" s="111"/>
      <c r="L80" s="111">
        <v>20.055460586352702</v>
      </c>
      <c r="M80" s="112">
        <v>10</v>
      </c>
      <c r="N80" s="111">
        <v>13.965831346504901</v>
      </c>
      <c r="O80" s="112">
        <v>9</v>
      </c>
      <c r="P80" s="111">
        <v>12.533501503437799</v>
      </c>
      <c r="Q80" s="112">
        <v>11</v>
      </c>
      <c r="R80" s="111">
        <v>10.8500300677892</v>
      </c>
      <c r="S80" s="112">
        <v>7</v>
      </c>
      <c r="T80" s="111">
        <v>12.0024987750145</v>
      </c>
      <c r="U80" s="112">
        <v>8</v>
      </c>
      <c r="V80" s="111">
        <v>9.5172833452621592</v>
      </c>
      <c r="W80" s="112">
        <v>9</v>
      </c>
      <c r="Z80" s="111">
        <v>13.050234846626701</v>
      </c>
      <c r="AA80" s="112">
        <v>5</v>
      </c>
    </row>
    <row r="81" spans="1:27" x14ac:dyDescent="0.25">
      <c r="A81" s="109" t="s">
        <v>72</v>
      </c>
      <c r="B81" s="110">
        <v>43983</v>
      </c>
      <c r="C81" s="111">
        <v>13.439399999999999</v>
      </c>
      <c r="D81" s="111"/>
      <c r="E81" s="111"/>
      <c r="F81" s="111"/>
      <c r="G81" s="111"/>
      <c r="H81" s="111"/>
      <c r="I81" s="111"/>
      <c r="J81" s="111"/>
      <c r="K81" s="111"/>
      <c r="L81" s="111">
        <v>12.5186886448262</v>
      </c>
      <c r="M81" s="112">
        <v>22</v>
      </c>
      <c r="N81" s="111">
        <v>20.915256499559899</v>
      </c>
      <c r="O81" s="112">
        <v>1</v>
      </c>
      <c r="P81" s="111">
        <v>16.4621184984926</v>
      </c>
      <c r="Q81" s="112">
        <v>3</v>
      </c>
      <c r="R81" s="111">
        <v>13.2548435240346</v>
      </c>
      <c r="S81" s="112">
        <v>3</v>
      </c>
      <c r="T81" s="111">
        <v>15.715876046274699</v>
      </c>
      <c r="U81" s="112">
        <v>2</v>
      </c>
      <c r="V81" s="111">
        <v>10.542227149738</v>
      </c>
      <c r="W81" s="112">
        <v>1</v>
      </c>
      <c r="Z81" s="111">
        <v>10.775802575107299</v>
      </c>
      <c r="AA81" s="112">
        <v>16</v>
      </c>
    </row>
    <row r="82" spans="1:27" x14ac:dyDescent="0.25">
      <c r="A82" s="109" t="s">
        <v>73</v>
      </c>
      <c r="B82" s="110">
        <v>43983</v>
      </c>
      <c r="C82" s="111">
        <v>29.243600000000001</v>
      </c>
      <c r="D82" s="111"/>
      <c r="E82" s="111"/>
      <c r="F82" s="111"/>
      <c r="G82" s="111"/>
      <c r="H82" s="111"/>
      <c r="I82" s="111"/>
      <c r="J82" s="111"/>
      <c r="K82" s="111"/>
      <c r="L82" s="111">
        <v>13.3894978428815</v>
      </c>
      <c r="M82" s="112">
        <v>20</v>
      </c>
      <c r="N82" s="111">
        <v>17.114213716408401</v>
      </c>
      <c r="O82" s="112">
        <v>4</v>
      </c>
      <c r="P82" s="111">
        <v>13.0470828178058</v>
      </c>
      <c r="Q82" s="112">
        <v>7</v>
      </c>
      <c r="R82" s="111">
        <v>10.142235550707699</v>
      </c>
      <c r="S82" s="112">
        <v>13</v>
      </c>
      <c r="T82" s="111">
        <v>11.3395098523348</v>
      </c>
      <c r="U82" s="112">
        <v>13</v>
      </c>
      <c r="V82" s="111">
        <v>8.2700738962993992</v>
      </c>
      <c r="W82" s="112">
        <v>13</v>
      </c>
      <c r="Z82" s="111">
        <v>12.1308376259407</v>
      </c>
      <c r="AA82" s="112">
        <v>12</v>
      </c>
    </row>
    <row r="83" spans="1:27" x14ac:dyDescent="0.25">
      <c r="A83" s="109" t="s">
        <v>74</v>
      </c>
      <c r="B83" s="110">
        <v>43983</v>
      </c>
      <c r="C83" s="111">
        <v>2152.0943000000002</v>
      </c>
      <c r="D83" s="111"/>
      <c r="E83" s="111"/>
      <c r="F83" s="111"/>
      <c r="G83" s="111"/>
      <c r="H83" s="111"/>
      <c r="I83" s="111"/>
      <c r="J83" s="111"/>
      <c r="K83" s="111"/>
      <c r="L83" s="111">
        <v>18.7826585341538</v>
      </c>
      <c r="M83" s="112">
        <v>13</v>
      </c>
      <c r="N83" s="111">
        <v>9.4243847388868005</v>
      </c>
      <c r="O83" s="112">
        <v>18</v>
      </c>
      <c r="P83" s="111">
        <v>11.5422151713838</v>
      </c>
      <c r="Q83" s="112">
        <v>13</v>
      </c>
      <c r="R83" s="111">
        <v>9.9635636759326598</v>
      </c>
      <c r="S83" s="112">
        <v>14</v>
      </c>
      <c r="T83" s="111">
        <v>11.5663945113462</v>
      </c>
      <c r="U83" s="112">
        <v>11</v>
      </c>
      <c r="V83" s="111">
        <v>9.8645398025064406</v>
      </c>
      <c r="W83" s="112">
        <v>7</v>
      </c>
      <c r="Z83" s="111">
        <v>13.026823784962801</v>
      </c>
      <c r="AA83" s="112">
        <v>6</v>
      </c>
    </row>
    <row r="84" spans="1:27" x14ac:dyDescent="0.25">
      <c r="A84" s="109" t="s">
        <v>75</v>
      </c>
      <c r="B84" s="110">
        <v>43983</v>
      </c>
      <c r="C84" s="111">
        <v>31.814800000000002</v>
      </c>
      <c r="D84" s="111"/>
      <c r="E84" s="111"/>
      <c r="F84" s="111"/>
      <c r="G84" s="111"/>
      <c r="H84" s="111"/>
      <c r="I84" s="111"/>
      <c r="J84" s="111"/>
      <c r="K84" s="111"/>
      <c r="L84" s="111">
        <v>13.322253358772601</v>
      </c>
      <c r="M84" s="112">
        <v>21</v>
      </c>
      <c r="N84" s="111">
        <v>-3.7577954258004902</v>
      </c>
      <c r="O84" s="112">
        <v>28</v>
      </c>
      <c r="P84" s="111">
        <v>1.94388977670042</v>
      </c>
      <c r="Q84" s="112">
        <v>27</v>
      </c>
      <c r="R84" s="111">
        <v>2.8835545212244398</v>
      </c>
      <c r="S84" s="112">
        <v>26</v>
      </c>
      <c r="T84" s="111">
        <v>-3.95481196140243</v>
      </c>
      <c r="U84" s="112">
        <v>28</v>
      </c>
      <c r="V84" s="111">
        <v>2.46926914316979</v>
      </c>
      <c r="W84" s="112">
        <v>26</v>
      </c>
      <c r="Z84" s="111">
        <v>8.1582591145689793</v>
      </c>
      <c r="AA84" s="112">
        <v>28</v>
      </c>
    </row>
    <row r="85" spans="1:27" x14ac:dyDescent="0.25">
      <c r="A85" s="109" t="s">
        <v>76</v>
      </c>
      <c r="B85" s="110">
        <v>43983</v>
      </c>
      <c r="C85" s="111">
        <v>63.8523</v>
      </c>
      <c r="D85" s="111"/>
      <c r="E85" s="111"/>
      <c r="F85" s="111"/>
      <c r="G85" s="111"/>
      <c r="H85" s="111"/>
      <c r="I85" s="111"/>
      <c r="J85" s="111"/>
      <c r="K85" s="111"/>
      <c r="L85" s="111">
        <v>6.4745463594569399</v>
      </c>
      <c r="M85" s="112">
        <v>26</v>
      </c>
      <c r="N85" s="111">
        <v>6.0574752183658997</v>
      </c>
      <c r="O85" s="112">
        <v>24</v>
      </c>
      <c r="P85" s="111">
        <v>6.3220164262999203</v>
      </c>
      <c r="Q85" s="112">
        <v>23</v>
      </c>
      <c r="R85" s="111">
        <v>6.1446887582280203</v>
      </c>
      <c r="S85" s="112">
        <v>23</v>
      </c>
      <c r="T85" s="111">
        <v>6.2371894692704002</v>
      </c>
      <c r="U85" s="112">
        <v>23</v>
      </c>
      <c r="V85" s="111">
        <v>4.4166655046243504</v>
      </c>
      <c r="W85" s="112">
        <v>23</v>
      </c>
      <c r="Z85" s="111">
        <v>9.1938648691206595</v>
      </c>
      <c r="AA85" s="112">
        <v>26</v>
      </c>
    </row>
    <row r="86" spans="1:27" x14ac:dyDescent="0.25">
      <c r="A86" s="109" t="s">
        <v>77</v>
      </c>
      <c r="B86" s="110">
        <v>43983</v>
      </c>
      <c r="C86" s="111">
        <v>15.7608</v>
      </c>
      <c r="D86" s="111"/>
      <c r="E86" s="111"/>
      <c r="F86" s="111"/>
      <c r="G86" s="111"/>
      <c r="H86" s="111"/>
      <c r="I86" s="111"/>
      <c r="J86" s="111"/>
      <c r="K86" s="111"/>
      <c r="L86" s="111">
        <v>6.9315889592481996</v>
      </c>
      <c r="M86" s="112">
        <v>25</v>
      </c>
      <c r="N86" s="111">
        <v>10.5606088654909</v>
      </c>
      <c r="O86" s="112">
        <v>13</v>
      </c>
      <c r="P86" s="111">
        <v>12.7260208106904</v>
      </c>
      <c r="Q86" s="112">
        <v>9</v>
      </c>
      <c r="R86" s="111">
        <v>10.4636645197244</v>
      </c>
      <c r="S86" s="112">
        <v>11</v>
      </c>
      <c r="T86" s="111">
        <v>11.841617594426801</v>
      </c>
      <c r="U86" s="112">
        <v>9</v>
      </c>
      <c r="V86" s="111">
        <v>8.4583470149396796</v>
      </c>
      <c r="W86" s="112">
        <v>11</v>
      </c>
      <c r="Z86" s="111">
        <v>11.427673913043501</v>
      </c>
      <c r="AA86" s="112">
        <v>14</v>
      </c>
    </row>
    <row r="87" spans="1:27" x14ac:dyDescent="0.25">
      <c r="A87" s="109" t="s">
        <v>78</v>
      </c>
      <c r="B87" s="110">
        <v>43983</v>
      </c>
      <c r="C87" s="111">
        <v>28.1981</v>
      </c>
      <c r="D87" s="111"/>
      <c r="E87" s="111"/>
      <c r="F87" s="111"/>
      <c r="G87" s="111"/>
      <c r="H87" s="111"/>
      <c r="I87" s="111"/>
      <c r="J87" s="111"/>
      <c r="K87" s="111"/>
      <c r="L87" s="111">
        <v>20.363965744400701</v>
      </c>
      <c r="M87" s="112">
        <v>9</v>
      </c>
      <c r="N87" s="111">
        <v>16.208605151337899</v>
      </c>
      <c r="O87" s="112">
        <v>5</v>
      </c>
      <c r="P87" s="111">
        <v>15.1284438822765</v>
      </c>
      <c r="Q87" s="112">
        <v>4</v>
      </c>
      <c r="R87" s="111">
        <v>12.416165830398199</v>
      </c>
      <c r="S87" s="112">
        <v>6</v>
      </c>
      <c r="T87" s="111">
        <v>14.857123379402299</v>
      </c>
      <c r="U87" s="112">
        <v>4</v>
      </c>
      <c r="V87" s="111">
        <v>10.2001521294145</v>
      </c>
      <c r="W87" s="112">
        <v>4</v>
      </c>
      <c r="Z87" s="111">
        <v>12.978582930433999</v>
      </c>
      <c r="AA87" s="112">
        <v>7</v>
      </c>
    </row>
    <row r="88" spans="1:27" x14ac:dyDescent="0.25">
      <c r="A88" s="109" t="s">
        <v>79</v>
      </c>
      <c r="B88" s="110">
        <v>43983</v>
      </c>
      <c r="C88" s="111">
        <v>33.131</v>
      </c>
      <c r="D88" s="111"/>
      <c r="E88" s="111"/>
      <c r="F88" s="111"/>
      <c r="G88" s="111"/>
      <c r="H88" s="111"/>
      <c r="I88" s="111"/>
      <c r="J88" s="111"/>
      <c r="K88" s="111"/>
      <c r="L88" s="111">
        <v>18.372689828190101</v>
      </c>
      <c r="M88" s="112">
        <v>16</v>
      </c>
      <c r="N88" s="111">
        <v>9.66591592209247</v>
      </c>
      <c r="O88" s="112">
        <v>17</v>
      </c>
      <c r="P88" s="111">
        <v>9.7817357368773408</v>
      </c>
      <c r="Q88" s="112">
        <v>16</v>
      </c>
      <c r="R88" s="111">
        <v>9.11777669326408</v>
      </c>
      <c r="S88" s="112">
        <v>15</v>
      </c>
      <c r="T88" s="111">
        <v>9.1181703842045696</v>
      </c>
      <c r="U88" s="112">
        <v>17</v>
      </c>
      <c r="V88" s="111">
        <v>7.5275993275559996</v>
      </c>
      <c r="W88" s="112">
        <v>18</v>
      </c>
      <c r="Z88" s="111">
        <v>12.976485856203899</v>
      </c>
      <c r="AA88" s="112">
        <v>8</v>
      </c>
    </row>
    <row r="89" spans="1:27" x14ac:dyDescent="0.25">
      <c r="A89" s="109" t="s">
        <v>80</v>
      </c>
      <c r="B89" s="110">
        <v>43983</v>
      </c>
      <c r="C89" s="111">
        <v>18.931999999999999</v>
      </c>
      <c r="D89" s="111"/>
      <c r="E89" s="111"/>
      <c r="F89" s="111"/>
      <c r="G89" s="111"/>
      <c r="H89" s="111"/>
      <c r="I89" s="111"/>
      <c r="J89" s="111"/>
      <c r="K89" s="111"/>
      <c r="L89" s="111">
        <v>18.6393443062979</v>
      </c>
      <c r="M89" s="112">
        <v>14</v>
      </c>
      <c r="N89" s="111">
        <v>12.916771902932901</v>
      </c>
      <c r="O89" s="112">
        <v>10</v>
      </c>
      <c r="P89" s="111">
        <v>12.0872810969284</v>
      </c>
      <c r="Q89" s="112">
        <v>12</v>
      </c>
      <c r="R89" s="111">
        <v>10.494451678386</v>
      </c>
      <c r="S89" s="112">
        <v>10</v>
      </c>
      <c r="T89" s="111">
        <v>12.069669269417799</v>
      </c>
      <c r="U89" s="112">
        <v>7</v>
      </c>
      <c r="V89" s="111">
        <v>7.9584920293866199</v>
      </c>
      <c r="W89" s="112">
        <v>16</v>
      </c>
      <c r="Z89" s="111">
        <v>10.0858164390319</v>
      </c>
      <c r="AA89" s="112">
        <v>20</v>
      </c>
    </row>
    <row r="90" spans="1:27" x14ac:dyDescent="0.25">
      <c r="A90" s="109" t="s">
        <v>365</v>
      </c>
      <c r="B90" s="110">
        <v>43983</v>
      </c>
      <c r="C90" s="111">
        <v>0.3831</v>
      </c>
      <c r="D90" s="111"/>
      <c r="E90" s="111"/>
      <c r="F90" s="111"/>
      <c r="G90" s="111"/>
      <c r="H90" s="111"/>
      <c r="I90" s="111"/>
      <c r="J90" s="111"/>
      <c r="K90" s="111"/>
      <c r="L90" s="111">
        <v>8.7001906891109808</v>
      </c>
      <c r="M90" s="112">
        <v>23</v>
      </c>
      <c r="N90" s="111">
        <v>8.9168536772434397</v>
      </c>
      <c r="O90" s="112">
        <v>19</v>
      </c>
      <c r="P90" s="111"/>
      <c r="Q90" s="112"/>
      <c r="R90" s="111"/>
      <c r="S90" s="112"/>
      <c r="T90" s="111"/>
      <c r="U90" s="112"/>
      <c r="V90" s="111"/>
      <c r="W90" s="112"/>
      <c r="Z90" s="111">
        <v>8.83934944427447</v>
      </c>
      <c r="AA90" s="112">
        <v>27</v>
      </c>
    </row>
    <row r="91" spans="1:27" x14ac:dyDescent="0.25">
      <c r="A91" s="109" t="s">
        <v>81</v>
      </c>
      <c r="B91" s="110">
        <v>43983</v>
      </c>
      <c r="C91" s="111">
        <v>21.351299999999998</v>
      </c>
      <c r="D91" s="111"/>
      <c r="E91" s="111"/>
      <c r="F91" s="111"/>
      <c r="G91" s="111"/>
      <c r="H91" s="111"/>
      <c r="I91" s="111"/>
      <c r="J91" s="111"/>
      <c r="K91" s="111"/>
      <c r="L91" s="111">
        <v>19.489829154082699</v>
      </c>
      <c r="M91" s="112">
        <v>11</v>
      </c>
      <c r="N91" s="111">
        <v>15.9650462967045</v>
      </c>
      <c r="O91" s="112">
        <v>7</v>
      </c>
      <c r="P91" s="111">
        <v>4.72330416652572</v>
      </c>
      <c r="Q91" s="112">
        <v>26</v>
      </c>
      <c r="R91" s="111">
        <v>3.6848815933830901</v>
      </c>
      <c r="S91" s="112">
        <v>25</v>
      </c>
      <c r="T91" s="111">
        <v>0.477399922300354</v>
      </c>
      <c r="U91" s="112">
        <v>25</v>
      </c>
      <c r="V91" s="111">
        <v>2.2440687820296898</v>
      </c>
      <c r="W91" s="112">
        <v>27</v>
      </c>
      <c r="Z91" s="111">
        <v>9.4918651943288594</v>
      </c>
      <c r="AA91" s="112">
        <v>24</v>
      </c>
    </row>
    <row r="92" spans="1:27" x14ac:dyDescent="0.25">
      <c r="A92" s="131"/>
      <c r="B92" s="131"/>
      <c r="C92" s="131"/>
      <c r="D92" s="113"/>
      <c r="E92" s="113"/>
      <c r="F92" s="113"/>
      <c r="G92" s="113"/>
      <c r="H92" s="113"/>
      <c r="I92" s="113"/>
      <c r="J92" s="113"/>
      <c r="K92" s="113"/>
      <c r="L92" s="131" t="s">
        <v>48</v>
      </c>
      <c r="M92" s="131"/>
      <c r="N92" s="131" t="s">
        <v>1</v>
      </c>
      <c r="O92" s="131"/>
      <c r="P92" s="131" t="s">
        <v>2</v>
      </c>
      <c r="Q92" s="131"/>
      <c r="R92" s="131" t="s">
        <v>3</v>
      </c>
      <c r="S92" s="131"/>
      <c r="T92" s="131" t="s">
        <v>4</v>
      </c>
      <c r="U92" s="131"/>
      <c r="V92" s="131" t="s">
        <v>5</v>
      </c>
      <c r="W92" s="131"/>
      <c r="Z92" s="113" t="s">
        <v>46</v>
      </c>
      <c r="AA92" s="131" t="s">
        <v>405</v>
      </c>
    </row>
    <row r="93" spans="1:27" x14ac:dyDescent="0.25">
      <c r="A93" s="131"/>
      <c r="B93" s="131"/>
      <c r="C93" s="131"/>
      <c r="D93" s="113"/>
      <c r="E93" s="113"/>
      <c r="F93" s="113"/>
      <c r="G93" s="113"/>
      <c r="H93" s="113"/>
      <c r="I93" s="113"/>
      <c r="J93" s="113"/>
      <c r="K93" s="113"/>
      <c r="L93" s="113" t="s">
        <v>0</v>
      </c>
      <c r="M93" s="113"/>
      <c r="N93" s="113" t="s">
        <v>0</v>
      </c>
      <c r="O93" s="113"/>
      <c r="P93" s="113" t="s">
        <v>0</v>
      </c>
      <c r="Q93" s="113"/>
      <c r="R93" s="113" t="s">
        <v>0</v>
      </c>
      <c r="S93" s="113"/>
      <c r="T93" s="113" t="s">
        <v>0</v>
      </c>
      <c r="U93" s="113"/>
      <c r="V93" s="113" t="s">
        <v>0</v>
      </c>
      <c r="W93" s="113"/>
      <c r="Z93" s="113" t="s">
        <v>0</v>
      </c>
      <c r="AA93" s="131"/>
    </row>
    <row r="94" spans="1:27" x14ac:dyDescent="0.25">
      <c r="A94" s="113" t="s">
        <v>7</v>
      </c>
      <c r="B94" s="113" t="s">
        <v>8</v>
      </c>
      <c r="C94" s="113" t="s">
        <v>9</v>
      </c>
      <c r="D94" s="113"/>
      <c r="E94" s="113"/>
      <c r="F94" s="113"/>
      <c r="G94" s="113"/>
      <c r="H94" s="113"/>
      <c r="I94" s="113"/>
      <c r="J94" s="113"/>
      <c r="K94" s="113"/>
      <c r="L94" s="113"/>
      <c r="M94" s="113" t="s">
        <v>10</v>
      </c>
      <c r="N94" s="113"/>
      <c r="O94" s="113" t="s">
        <v>10</v>
      </c>
      <c r="P94" s="113"/>
      <c r="Q94" s="113" t="s">
        <v>10</v>
      </c>
      <c r="R94" s="113"/>
      <c r="S94" s="113" t="s">
        <v>10</v>
      </c>
      <c r="T94" s="113"/>
      <c r="U94" s="113" t="s">
        <v>10</v>
      </c>
      <c r="V94" s="113"/>
      <c r="W94" s="113" t="s">
        <v>10</v>
      </c>
      <c r="Z94" s="113"/>
      <c r="AA94" s="113" t="s">
        <v>10</v>
      </c>
    </row>
    <row r="95" spans="1:27" x14ac:dyDescent="0.25">
      <c r="A95" s="108" t="s">
        <v>386</v>
      </c>
      <c r="B95" s="108"/>
      <c r="C95" s="108"/>
      <c r="D95" s="108"/>
      <c r="E95" s="108"/>
      <c r="F95" s="108"/>
      <c r="G95" s="108"/>
      <c r="H95" s="108"/>
      <c r="I95" s="108"/>
      <c r="J95" s="108"/>
      <c r="K95" s="108"/>
      <c r="L95" s="108"/>
      <c r="M95" s="108"/>
      <c r="N95" s="108"/>
      <c r="O95" s="108"/>
      <c r="P95" s="108"/>
      <c r="Q95" s="108"/>
      <c r="R95" s="108"/>
      <c r="S95" s="108"/>
      <c r="T95" s="108"/>
      <c r="U95" s="108"/>
      <c r="V95" s="108"/>
      <c r="W95" s="108"/>
      <c r="Z95" s="108"/>
      <c r="AA95" s="108"/>
    </row>
    <row r="96" spans="1:27" x14ac:dyDescent="0.25">
      <c r="A96" s="109" t="s">
        <v>82</v>
      </c>
      <c r="B96" s="110">
        <v>43983</v>
      </c>
      <c r="C96" s="111">
        <v>22.196899999999999</v>
      </c>
      <c r="D96" s="111"/>
      <c r="E96" s="111"/>
      <c r="F96" s="111"/>
      <c r="G96" s="111"/>
      <c r="H96" s="111"/>
      <c r="I96" s="111"/>
      <c r="J96" s="111"/>
      <c r="K96" s="111"/>
      <c r="L96" s="111">
        <v>29.348293214911099</v>
      </c>
      <c r="M96" s="112">
        <v>3</v>
      </c>
      <c r="N96" s="111">
        <v>2.6737740822802101</v>
      </c>
      <c r="O96" s="112">
        <v>29</v>
      </c>
      <c r="P96" s="111">
        <v>5.1382022001662797</v>
      </c>
      <c r="Q96" s="112">
        <v>28</v>
      </c>
      <c r="R96" s="111">
        <v>-3.4868539828690799</v>
      </c>
      <c r="S96" s="112">
        <v>30</v>
      </c>
      <c r="T96" s="111">
        <v>0.46862641923016501</v>
      </c>
      <c r="U96" s="112">
        <v>27</v>
      </c>
      <c r="V96" s="111">
        <v>2.8504919978198</v>
      </c>
      <c r="W96" s="112">
        <v>28</v>
      </c>
      <c r="Z96" s="111">
        <v>10.932879420432201</v>
      </c>
      <c r="AA96" s="112">
        <v>21</v>
      </c>
    </row>
    <row r="97" spans="1:27" x14ac:dyDescent="0.25">
      <c r="A97" s="109" t="s">
        <v>83</v>
      </c>
      <c r="B97" s="110">
        <v>43983</v>
      </c>
      <c r="C97" s="111">
        <v>32.0899</v>
      </c>
      <c r="D97" s="111"/>
      <c r="E97" s="111"/>
      <c r="F97" s="111"/>
      <c r="G97" s="111"/>
      <c r="H97" s="111"/>
      <c r="I97" s="111"/>
      <c r="J97" s="111"/>
      <c r="K97" s="111"/>
      <c r="L97" s="111">
        <v>29.353461984733801</v>
      </c>
      <c r="M97" s="112">
        <v>2</v>
      </c>
      <c r="N97" s="111">
        <v>2.69026016463493</v>
      </c>
      <c r="O97" s="112">
        <v>28</v>
      </c>
      <c r="P97" s="111">
        <v>5.1472425933639601</v>
      </c>
      <c r="Q97" s="112">
        <v>27</v>
      </c>
      <c r="R97" s="111">
        <v>-3.4809703400164498</v>
      </c>
      <c r="S97" s="112">
        <v>29</v>
      </c>
      <c r="T97" s="111">
        <v>0.473017117804719</v>
      </c>
      <c r="U97" s="112">
        <v>26</v>
      </c>
      <c r="V97" s="111">
        <v>2.8524403321182499</v>
      </c>
      <c r="W97" s="112">
        <v>27</v>
      </c>
      <c r="Z97" s="111">
        <v>14.081057457212699</v>
      </c>
      <c r="AA97" s="112">
        <v>9</v>
      </c>
    </row>
    <row r="98" spans="1:27" x14ac:dyDescent="0.25">
      <c r="A98" s="109" t="s">
        <v>84</v>
      </c>
      <c r="B98" s="110">
        <v>43983</v>
      </c>
      <c r="C98" s="111">
        <v>0.96740000000000004</v>
      </c>
      <c r="D98" s="111"/>
      <c r="E98" s="111"/>
      <c r="F98" s="111"/>
      <c r="G98" s="111"/>
      <c r="H98" s="111"/>
      <c r="I98" s="111"/>
      <c r="J98" s="111"/>
      <c r="K98" s="111"/>
      <c r="L98" s="111">
        <v>0</v>
      </c>
      <c r="M98" s="112">
        <v>32</v>
      </c>
      <c r="N98" s="111">
        <v>-99.965540668543696</v>
      </c>
      <c r="O98" s="112">
        <v>34</v>
      </c>
      <c r="P98" s="111">
        <v>-47.375527282840103</v>
      </c>
      <c r="Q98" s="112">
        <v>32</v>
      </c>
      <c r="R98" s="111"/>
      <c r="S98" s="112"/>
      <c r="T98" s="111"/>
      <c r="U98" s="112"/>
      <c r="V98" s="111"/>
      <c r="W98" s="112"/>
      <c r="Z98" s="111">
        <v>-46.2228678929418</v>
      </c>
      <c r="AA98" s="112">
        <v>33</v>
      </c>
    </row>
    <row r="99" spans="1:27" x14ac:dyDescent="0.25">
      <c r="A99" s="109" t="s">
        <v>85</v>
      </c>
      <c r="B99" s="110">
        <v>43983</v>
      </c>
      <c r="C99" s="111">
        <v>1.3985000000000001</v>
      </c>
      <c r="D99" s="111"/>
      <c r="E99" s="111"/>
      <c r="F99" s="111"/>
      <c r="G99" s="111"/>
      <c r="H99" s="111"/>
      <c r="I99" s="111"/>
      <c r="J99" s="111"/>
      <c r="K99" s="111"/>
      <c r="L99" s="111">
        <v>0</v>
      </c>
      <c r="M99" s="112">
        <v>32</v>
      </c>
      <c r="N99" s="111">
        <v>-99.955826745945004</v>
      </c>
      <c r="O99" s="112">
        <v>33</v>
      </c>
      <c r="P99" s="111">
        <v>-47.381366696770101</v>
      </c>
      <c r="Q99" s="112">
        <v>33</v>
      </c>
      <c r="R99" s="111"/>
      <c r="S99" s="112"/>
      <c r="T99" s="111"/>
      <c r="U99" s="112"/>
      <c r="V99" s="111"/>
      <c r="W99" s="112"/>
      <c r="Z99" s="111">
        <v>-46.226942860250801</v>
      </c>
      <c r="AA99" s="112">
        <v>34</v>
      </c>
    </row>
    <row r="100" spans="1:27" x14ac:dyDescent="0.25">
      <c r="A100" s="109" t="s">
        <v>86</v>
      </c>
      <c r="B100" s="110">
        <v>43983</v>
      </c>
      <c r="C100" s="111">
        <v>21.834599999999998</v>
      </c>
      <c r="D100" s="111"/>
      <c r="E100" s="111"/>
      <c r="F100" s="111"/>
      <c r="G100" s="111"/>
      <c r="H100" s="111"/>
      <c r="I100" s="111"/>
      <c r="J100" s="111"/>
      <c r="K100" s="111"/>
      <c r="L100" s="111">
        <v>28.084877803274502</v>
      </c>
      <c r="M100" s="112">
        <v>4</v>
      </c>
      <c r="N100" s="111">
        <v>11.6251802873819</v>
      </c>
      <c r="O100" s="112">
        <v>11</v>
      </c>
      <c r="P100" s="111">
        <v>13.2203863509512</v>
      </c>
      <c r="Q100" s="112">
        <v>6</v>
      </c>
      <c r="R100" s="111">
        <v>11.962236067858599</v>
      </c>
      <c r="S100" s="112">
        <v>5</v>
      </c>
      <c r="T100" s="111">
        <v>12.3761811477347</v>
      </c>
      <c r="U100" s="112">
        <v>5</v>
      </c>
      <c r="V100" s="111">
        <v>9.1119293436413304</v>
      </c>
      <c r="W100" s="112">
        <v>5</v>
      </c>
      <c r="Z100" s="111">
        <v>12.999184471862799</v>
      </c>
      <c r="AA100" s="112">
        <v>12</v>
      </c>
    </row>
    <row r="101" spans="1:27" x14ac:dyDescent="0.25">
      <c r="A101" s="109" t="s">
        <v>87</v>
      </c>
      <c r="B101" s="110">
        <v>43983</v>
      </c>
      <c r="C101" s="111">
        <v>17.209</v>
      </c>
      <c r="D101" s="111"/>
      <c r="E101" s="111"/>
      <c r="F101" s="111"/>
      <c r="G101" s="111"/>
      <c r="H101" s="111"/>
      <c r="I101" s="111"/>
      <c r="J101" s="111"/>
      <c r="K101" s="111"/>
      <c r="L101" s="111">
        <v>-10.474691971097201</v>
      </c>
      <c r="M101" s="112">
        <v>34</v>
      </c>
      <c r="N101" s="111">
        <v>5.0630156717235897</v>
      </c>
      <c r="O101" s="112">
        <v>27</v>
      </c>
      <c r="P101" s="111">
        <v>6.8925493592172096</v>
      </c>
      <c r="Q101" s="112">
        <v>22</v>
      </c>
      <c r="R101" s="111">
        <v>5.7269054275932003</v>
      </c>
      <c r="S101" s="112">
        <v>26</v>
      </c>
      <c r="T101" s="111">
        <v>-1.1961897443907601</v>
      </c>
      <c r="U101" s="112">
        <v>29</v>
      </c>
      <c r="V101" s="111">
        <v>3.0799312750382102</v>
      </c>
      <c r="W101" s="112">
        <v>26</v>
      </c>
      <c r="Z101" s="111">
        <v>9.0953508468717601</v>
      </c>
      <c r="AA101" s="112">
        <v>27</v>
      </c>
    </row>
    <row r="102" spans="1:27" x14ac:dyDescent="0.25">
      <c r="A102" s="109" t="s">
        <v>88</v>
      </c>
      <c r="B102" s="110">
        <v>43983</v>
      </c>
      <c r="C102" s="111">
        <v>35.197099999999999</v>
      </c>
      <c r="D102" s="111"/>
      <c r="E102" s="111"/>
      <c r="F102" s="111"/>
      <c r="G102" s="111"/>
      <c r="H102" s="111"/>
      <c r="I102" s="111"/>
      <c r="J102" s="111"/>
      <c r="K102" s="111"/>
      <c r="L102" s="111">
        <v>13.410207082307</v>
      </c>
      <c r="M102" s="112">
        <v>22</v>
      </c>
      <c r="N102" s="111">
        <v>11.3663888634307</v>
      </c>
      <c r="O102" s="112">
        <v>12</v>
      </c>
      <c r="P102" s="111">
        <v>12.0585837361338</v>
      </c>
      <c r="Q102" s="112">
        <v>10</v>
      </c>
      <c r="R102" s="111">
        <v>9.7978215470940295</v>
      </c>
      <c r="S102" s="112">
        <v>11</v>
      </c>
      <c r="T102" s="111">
        <v>9.9170090777171591</v>
      </c>
      <c r="U102" s="112">
        <v>16</v>
      </c>
      <c r="V102" s="111">
        <v>7.2588501973103696</v>
      </c>
      <c r="W102" s="112">
        <v>15</v>
      </c>
      <c r="Z102" s="111">
        <v>16.0505087260035</v>
      </c>
      <c r="AA102" s="112">
        <v>6</v>
      </c>
    </row>
    <row r="103" spans="1:27" x14ac:dyDescent="0.25">
      <c r="A103" s="109" t="s">
        <v>89</v>
      </c>
      <c r="B103" s="110">
        <v>43983</v>
      </c>
      <c r="C103" s="111">
        <v>23.2835</v>
      </c>
      <c r="D103" s="111"/>
      <c r="E103" s="111"/>
      <c r="F103" s="111"/>
      <c r="G103" s="111"/>
      <c r="H103" s="111"/>
      <c r="I103" s="111"/>
      <c r="J103" s="111"/>
      <c r="K103" s="111"/>
      <c r="L103" s="111">
        <v>19.7655372724134</v>
      </c>
      <c r="M103" s="112">
        <v>11</v>
      </c>
      <c r="N103" s="111">
        <v>15.2990148667089</v>
      </c>
      <c r="O103" s="112">
        <v>7</v>
      </c>
      <c r="P103" s="111">
        <v>12.1645960524641</v>
      </c>
      <c r="Q103" s="112">
        <v>9</v>
      </c>
      <c r="R103" s="111">
        <v>9.3358467514019701</v>
      </c>
      <c r="S103" s="112">
        <v>13</v>
      </c>
      <c r="T103" s="111">
        <v>10.6279348521564</v>
      </c>
      <c r="U103" s="112">
        <v>12</v>
      </c>
      <c r="V103" s="111">
        <v>6.94521718924927</v>
      </c>
      <c r="W103" s="112">
        <v>17</v>
      </c>
      <c r="Z103" s="111">
        <v>12.057889828400899</v>
      </c>
      <c r="AA103" s="112">
        <v>16</v>
      </c>
    </row>
    <row r="104" spans="1:27" x14ac:dyDescent="0.25">
      <c r="A104" s="109" t="s">
        <v>90</v>
      </c>
      <c r="B104" s="110">
        <v>43983</v>
      </c>
      <c r="C104" s="111">
        <v>2530.9477000000002</v>
      </c>
      <c r="D104" s="111"/>
      <c r="E104" s="111"/>
      <c r="F104" s="111"/>
      <c r="G104" s="111"/>
      <c r="H104" s="111"/>
      <c r="I104" s="111"/>
      <c r="J104" s="111"/>
      <c r="K104" s="111"/>
      <c r="L104" s="111">
        <v>18.382253199366101</v>
      </c>
      <c r="M104" s="112">
        <v>15</v>
      </c>
      <c r="N104" s="111">
        <v>17.7687248174243</v>
      </c>
      <c r="O104" s="112">
        <v>3</v>
      </c>
      <c r="P104" s="111">
        <v>16.469862672480701</v>
      </c>
      <c r="Q104" s="112">
        <v>1</v>
      </c>
      <c r="R104" s="111">
        <v>16.728002405775001</v>
      </c>
      <c r="S104" s="112">
        <v>1</v>
      </c>
      <c r="T104" s="111">
        <v>15.0910094910152</v>
      </c>
      <c r="U104" s="112">
        <v>1</v>
      </c>
      <c r="V104" s="111">
        <v>9.1411701035757797</v>
      </c>
      <c r="W104" s="112">
        <v>4</v>
      </c>
      <c r="Z104" s="111">
        <v>11.7098891554904</v>
      </c>
      <c r="AA104" s="112">
        <v>18</v>
      </c>
    </row>
    <row r="105" spans="1:27" x14ac:dyDescent="0.25">
      <c r="A105" s="109" t="s">
        <v>91</v>
      </c>
      <c r="B105" s="110">
        <v>43983</v>
      </c>
      <c r="C105" s="111">
        <v>22.2029</v>
      </c>
      <c r="D105" s="111"/>
      <c r="E105" s="111"/>
      <c r="F105" s="111"/>
      <c r="G105" s="111"/>
      <c r="H105" s="111"/>
      <c r="I105" s="111"/>
      <c r="J105" s="111"/>
      <c r="K105" s="111"/>
      <c r="L105" s="111">
        <v>7.1441884548624</v>
      </c>
      <c r="M105" s="112">
        <v>27</v>
      </c>
      <c r="N105" s="111">
        <v>8.9878630672236799</v>
      </c>
      <c r="O105" s="112">
        <v>16</v>
      </c>
      <c r="P105" s="111">
        <v>8.6389160474203894</v>
      </c>
      <c r="Q105" s="112">
        <v>18</v>
      </c>
      <c r="R105" s="111">
        <v>7.8346818976407597</v>
      </c>
      <c r="S105" s="112">
        <v>20</v>
      </c>
      <c r="T105" s="111">
        <v>9.9420058097998005</v>
      </c>
      <c r="U105" s="112">
        <v>15</v>
      </c>
      <c r="V105" s="111">
        <v>8.6048900848409797</v>
      </c>
      <c r="W105" s="112">
        <v>9</v>
      </c>
      <c r="Z105" s="111">
        <v>10.2227645168694</v>
      </c>
      <c r="AA105" s="112">
        <v>24</v>
      </c>
    </row>
    <row r="106" spans="1:27" x14ac:dyDescent="0.25">
      <c r="A106" s="109" t="s">
        <v>92</v>
      </c>
      <c r="B106" s="110">
        <v>43983</v>
      </c>
      <c r="C106" s="111">
        <v>65.795000000000002</v>
      </c>
      <c r="D106" s="111"/>
      <c r="E106" s="111"/>
      <c r="F106" s="111"/>
      <c r="G106" s="111"/>
      <c r="H106" s="111"/>
      <c r="I106" s="111"/>
      <c r="J106" s="111"/>
      <c r="K106" s="111"/>
      <c r="L106" s="111">
        <v>13.8246197338445</v>
      </c>
      <c r="M106" s="112">
        <v>21</v>
      </c>
      <c r="N106" s="111">
        <v>-12.232208042613401</v>
      </c>
      <c r="O106" s="112">
        <v>32</v>
      </c>
      <c r="P106" s="111">
        <v>-9.9233168893024892</v>
      </c>
      <c r="Q106" s="112">
        <v>31</v>
      </c>
      <c r="R106" s="111">
        <v>-4.4089767933931396</v>
      </c>
      <c r="S106" s="112">
        <v>31</v>
      </c>
      <c r="T106" s="111">
        <v>-2.3487343446689</v>
      </c>
      <c r="U106" s="112">
        <v>30</v>
      </c>
      <c r="V106" s="111">
        <v>4.7198645118820801</v>
      </c>
      <c r="W106" s="112">
        <v>20</v>
      </c>
      <c r="Z106" s="111">
        <v>23.990075391683401</v>
      </c>
      <c r="AA106" s="112">
        <v>2</v>
      </c>
    </row>
    <row r="107" spans="1:27" x14ac:dyDescent="0.25">
      <c r="A107" s="109" t="s">
        <v>93</v>
      </c>
      <c r="B107" s="110">
        <v>43983</v>
      </c>
      <c r="C107" s="111">
        <v>64.806399999999996</v>
      </c>
      <c r="D107" s="111"/>
      <c r="E107" s="111"/>
      <c r="F107" s="111"/>
      <c r="G107" s="111"/>
      <c r="H107" s="111"/>
      <c r="I107" s="111"/>
      <c r="J107" s="111"/>
      <c r="K107" s="111"/>
      <c r="L107" s="111">
        <v>25.175567446129701</v>
      </c>
      <c r="M107" s="112">
        <v>6</v>
      </c>
      <c r="N107" s="111">
        <v>6.2580867060016097</v>
      </c>
      <c r="O107" s="112">
        <v>20</v>
      </c>
      <c r="P107" s="111">
        <v>7.1626477195420399</v>
      </c>
      <c r="Q107" s="112">
        <v>19</v>
      </c>
      <c r="R107" s="111">
        <v>8.0534541524648802</v>
      </c>
      <c r="S107" s="112">
        <v>15</v>
      </c>
      <c r="T107" s="111">
        <v>8.1644936533015802</v>
      </c>
      <c r="U107" s="112">
        <v>17</v>
      </c>
      <c r="V107" s="111">
        <v>4.2303588290402896</v>
      </c>
      <c r="W107" s="112">
        <v>22</v>
      </c>
      <c r="Z107" s="111">
        <v>23.7158695909899</v>
      </c>
      <c r="AA107" s="112">
        <v>3</v>
      </c>
    </row>
    <row r="108" spans="1:27" x14ac:dyDescent="0.25">
      <c r="A108" s="109" t="s">
        <v>94</v>
      </c>
      <c r="B108" s="110">
        <v>43983</v>
      </c>
      <c r="C108" s="111">
        <v>64.806399999999996</v>
      </c>
      <c r="D108" s="111"/>
      <c r="E108" s="111"/>
      <c r="F108" s="111"/>
      <c r="G108" s="111"/>
      <c r="H108" s="111"/>
      <c r="I108" s="111"/>
      <c r="J108" s="111"/>
      <c r="K108" s="111"/>
      <c r="L108" s="111">
        <v>25.175567446129701</v>
      </c>
      <c r="M108" s="112">
        <v>6</v>
      </c>
      <c r="N108" s="111">
        <v>6.2580867060016097</v>
      </c>
      <c r="O108" s="112">
        <v>20</v>
      </c>
      <c r="P108" s="111">
        <v>7.1626477195420399</v>
      </c>
      <c r="Q108" s="112">
        <v>19</v>
      </c>
      <c r="R108" s="111">
        <v>8.0534541524648802</v>
      </c>
      <c r="S108" s="112">
        <v>15</v>
      </c>
      <c r="T108" s="111">
        <v>8.1644936533015802</v>
      </c>
      <c r="U108" s="112">
        <v>17</v>
      </c>
      <c r="V108" s="111">
        <v>4.2303588290402896</v>
      </c>
      <c r="W108" s="112">
        <v>22</v>
      </c>
      <c r="Z108" s="111">
        <v>23.7158695909899</v>
      </c>
      <c r="AA108" s="112">
        <v>3</v>
      </c>
    </row>
    <row r="109" spans="1:27" x14ac:dyDescent="0.25">
      <c r="A109" s="109" t="s">
        <v>95</v>
      </c>
      <c r="B109" s="110">
        <v>43983</v>
      </c>
      <c r="C109" s="111">
        <v>64.806399999999996</v>
      </c>
      <c r="D109" s="111"/>
      <c r="E109" s="111"/>
      <c r="F109" s="111"/>
      <c r="G109" s="111"/>
      <c r="H109" s="111"/>
      <c r="I109" s="111"/>
      <c r="J109" s="111"/>
      <c r="K109" s="111"/>
      <c r="L109" s="111">
        <v>25.175567446129701</v>
      </c>
      <c r="M109" s="112">
        <v>6</v>
      </c>
      <c r="N109" s="111">
        <v>6.2580867060016097</v>
      </c>
      <c r="O109" s="112">
        <v>20</v>
      </c>
      <c r="P109" s="111">
        <v>7.1626477195420399</v>
      </c>
      <c r="Q109" s="112">
        <v>19</v>
      </c>
      <c r="R109" s="111">
        <v>8.0534541524648802</v>
      </c>
      <c r="S109" s="112">
        <v>15</v>
      </c>
      <c r="T109" s="111">
        <v>8.1644936533015802</v>
      </c>
      <c r="U109" s="112">
        <v>17</v>
      </c>
      <c r="V109" s="111">
        <v>4.2303588290402896</v>
      </c>
      <c r="W109" s="112">
        <v>22</v>
      </c>
      <c r="Z109" s="111">
        <v>23.7158695909899</v>
      </c>
      <c r="AA109" s="112">
        <v>3</v>
      </c>
    </row>
    <row r="110" spans="1:27" x14ac:dyDescent="0.25">
      <c r="A110" s="109" t="s">
        <v>96</v>
      </c>
      <c r="B110" s="110">
        <v>43983</v>
      </c>
      <c r="C110" s="111">
        <v>27.3216</v>
      </c>
      <c r="D110" s="111"/>
      <c r="E110" s="111"/>
      <c r="F110" s="111"/>
      <c r="G110" s="111"/>
      <c r="H110" s="111"/>
      <c r="I110" s="111"/>
      <c r="J110" s="111"/>
      <c r="K110" s="111"/>
      <c r="L110" s="111">
        <v>17.799343352489402</v>
      </c>
      <c r="M110" s="112">
        <v>18</v>
      </c>
      <c r="N110" s="111">
        <v>9.3646067224861493</v>
      </c>
      <c r="O110" s="112">
        <v>15</v>
      </c>
      <c r="P110" s="111">
        <v>9.0770700562468303</v>
      </c>
      <c r="Q110" s="112">
        <v>15</v>
      </c>
      <c r="R110" s="111">
        <v>7.85213343046009</v>
      </c>
      <c r="S110" s="112">
        <v>19</v>
      </c>
      <c r="T110" s="111">
        <v>10.1331006180513</v>
      </c>
      <c r="U110" s="112">
        <v>14</v>
      </c>
      <c r="V110" s="111">
        <v>7.0843594595758397</v>
      </c>
      <c r="W110" s="112">
        <v>16</v>
      </c>
      <c r="Z110" s="111">
        <v>13.6759333765953</v>
      </c>
      <c r="AA110" s="112">
        <v>11</v>
      </c>
    </row>
    <row r="111" spans="1:27" x14ac:dyDescent="0.25">
      <c r="A111" s="109" t="s">
        <v>97</v>
      </c>
      <c r="B111" s="110">
        <v>43983</v>
      </c>
      <c r="C111" s="111">
        <v>26.4512</v>
      </c>
      <c r="D111" s="111"/>
      <c r="E111" s="111"/>
      <c r="F111" s="111"/>
      <c r="G111" s="111"/>
      <c r="H111" s="111"/>
      <c r="I111" s="111"/>
      <c r="J111" s="111"/>
      <c r="K111" s="111"/>
      <c r="L111" s="111">
        <v>29.7922954352372</v>
      </c>
      <c r="M111" s="112">
        <v>1</v>
      </c>
      <c r="N111" s="111">
        <v>13.9117148296447</v>
      </c>
      <c r="O111" s="112">
        <v>8</v>
      </c>
      <c r="P111" s="111">
        <v>13.8624687638028</v>
      </c>
      <c r="Q111" s="112">
        <v>5</v>
      </c>
      <c r="R111" s="111">
        <v>12.206685722219801</v>
      </c>
      <c r="S111" s="112">
        <v>3</v>
      </c>
      <c r="T111" s="111">
        <v>12.225628570224201</v>
      </c>
      <c r="U111" s="112">
        <v>6</v>
      </c>
      <c r="V111" s="111">
        <v>8.9843096563448697</v>
      </c>
      <c r="W111" s="112">
        <v>6</v>
      </c>
      <c r="Z111" s="111">
        <v>15.8644332892999</v>
      </c>
      <c r="AA111" s="112">
        <v>7</v>
      </c>
    </row>
    <row r="112" spans="1:27" x14ac:dyDescent="0.25">
      <c r="A112" s="109" t="s">
        <v>98</v>
      </c>
      <c r="B112" s="110">
        <v>43983</v>
      </c>
      <c r="C112" s="111">
        <v>16.2987</v>
      </c>
      <c r="D112" s="111"/>
      <c r="E112" s="111"/>
      <c r="F112" s="111"/>
      <c r="G112" s="111"/>
      <c r="H112" s="111"/>
      <c r="I112" s="111"/>
      <c r="J112" s="111"/>
      <c r="K112" s="111"/>
      <c r="L112" s="111">
        <v>25.0021944811932</v>
      </c>
      <c r="M112" s="112">
        <v>9</v>
      </c>
      <c r="N112" s="111">
        <v>5.7320208156046002</v>
      </c>
      <c r="O112" s="112">
        <v>25</v>
      </c>
      <c r="P112" s="111">
        <v>8.7204272849550009</v>
      </c>
      <c r="Q112" s="112">
        <v>16</v>
      </c>
      <c r="R112" s="111">
        <v>7.5287335418978802</v>
      </c>
      <c r="S112" s="112">
        <v>21</v>
      </c>
      <c r="T112" s="111">
        <v>5.7840942688116401</v>
      </c>
      <c r="U112" s="112">
        <v>25</v>
      </c>
      <c r="V112" s="111">
        <v>4.7009659602143596</v>
      </c>
      <c r="W112" s="112">
        <v>21</v>
      </c>
      <c r="Z112" s="111">
        <v>7.6051124710552402</v>
      </c>
      <c r="AA112" s="112">
        <v>32</v>
      </c>
    </row>
    <row r="113" spans="1:27" x14ac:dyDescent="0.25">
      <c r="A113" s="109" t="s">
        <v>99</v>
      </c>
      <c r="B113" s="110">
        <v>43983</v>
      </c>
      <c r="C113" s="111">
        <v>26.140599999999999</v>
      </c>
      <c r="D113" s="111"/>
      <c r="E113" s="111"/>
      <c r="F113" s="111"/>
      <c r="G113" s="111"/>
      <c r="H113" s="111"/>
      <c r="I113" s="111"/>
      <c r="J113" s="111"/>
      <c r="K113" s="111"/>
      <c r="L113" s="111">
        <v>21.5445461100716</v>
      </c>
      <c r="M113" s="112">
        <v>10</v>
      </c>
      <c r="N113" s="111">
        <v>18.0131217753523</v>
      </c>
      <c r="O113" s="112">
        <v>2</v>
      </c>
      <c r="P113" s="111">
        <v>16.181200737808599</v>
      </c>
      <c r="Q113" s="112">
        <v>2</v>
      </c>
      <c r="R113" s="111">
        <v>12.557910672537201</v>
      </c>
      <c r="S113" s="112">
        <v>2</v>
      </c>
      <c r="T113" s="111">
        <v>14.4325458713442</v>
      </c>
      <c r="U113" s="112">
        <v>3</v>
      </c>
      <c r="V113" s="111">
        <v>9.3228216226914995</v>
      </c>
      <c r="W113" s="112">
        <v>2</v>
      </c>
      <c r="Z113" s="111">
        <v>14.026949999999999</v>
      </c>
      <c r="AA113" s="112">
        <v>10</v>
      </c>
    </row>
    <row r="114" spans="1:27" x14ac:dyDescent="0.25">
      <c r="A114" s="109" t="s">
        <v>100</v>
      </c>
      <c r="B114" s="110">
        <v>43983</v>
      </c>
      <c r="C114" s="111">
        <v>15.885999999999999</v>
      </c>
      <c r="D114" s="111"/>
      <c r="E114" s="111"/>
      <c r="F114" s="111"/>
      <c r="G114" s="111"/>
      <c r="H114" s="111"/>
      <c r="I114" s="111"/>
      <c r="J114" s="111"/>
      <c r="K114" s="111"/>
      <c r="L114" s="111">
        <v>4.9830995643899403</v>
      </c>
      <c r="M114" s="112">
        <v>30</v>
      </c>
      <c r="N114" s="111">
        <v>2.0147067534747398</v>
      </c>
      <c r="O114" s="112">
        <v>30</v>
      </c>
      <c r="P114" s="111">
        <v>5.2714283767888297</v>
      </c>
      <c r="Q114" s="112">
        <v>26</v>
      </c>
      <c r="R114" s="111">
        <v>6.2436456032685799</v>
      </c>
      <c r="S114" s="112">
        <v>23</v>
      </c>
      <c r="T114" s="111">
        <v>6.4342792867411402</v>
      </c>
      <c r="U114" s="112">
        <v>22</v>
      </c>
      <c r="V114" s="111">
        <v>6.6914999351358704</v>
      </c>
      <c r="W114" s="112">
        <v>18</v>
      </c>
      <c r="Z114" s="111">
        <v>8.4782557221783694</v>
      </c>
      <c r="AA114" s="112">
        <v>31</v>
      </c>
    </row>
    <row r="115" spans="1:27" x14ac:dyDescent="0.25">
      <c r="A115" s="109" t="s">
        <v>101</v>
      </c>
      <c r="B115" s="110">
        <v>43983</v>
      </c>
      <c r="C115" s="111">
        <v>1134.6424999999999</v>
      </c>
      <c r="D115" s="111"/>
      <c r="E115" s="111"/>
      <c r="F115" s="111"/>
      <c r="G115" s="111"/>
      <c r="H115" s="111"/>
      <c r="I115" s="111"/>
      <c r="J115" s="111"/>
      <c r="K115" s="111"/>
      <c r="L115" s="111">
        <v>4.64855036617812</v>
      </c>
      <c r="M115" s="112">
        <v>31</v>
      </c>
      <c r="N115" s="111">
        <v>5.7243245279265</v>
      </c>
      <c r="O115" s="112">
        <v>26</v>
      </c>
      <c r="P115" s="111">
        <v>6.3980305875691696</v>
      </c>
      <c r="Q115" s="112">
        <v>23</v>
      </c>
      <c r="R115" s="111">
        <v>6.8842043430956803</v>
      </c>
      <c r="S115" s="112">
        <v>22</v>
      </c>
      <c r="T115" s="111">
        <v>7.8122979382360596</v>
      </c>
      <c r="U115" s="112">
        <v>21</v>
      </c>
      <c r="V115" s="111"/>
      <c r="W115" s="112"/>
      <c r="Z115" s="111">
        <v>9.0173417431192693</v>
      </c>
      <c r="AA115" s="112">
        <v>29</v>
      </c>
    </row>
    <row r="116" spans="1:27" x14ac:dyDescent="0.25">
      <c r="A116" s="109" t="s">
        <v>102</v>
      </c>
      <c r="B116" s="110">
        <v>43983</v>
      </c>
      <c r="C116" s="111">
        <v>30.8992</v>
      </c>
      <c r="D116" s="111"/>
      <c r="E116" s="111"/>
      <c r="F116" s="111"/>
      <c r="G116" s="111"/>
      <c r="H116" s="111"/>
      <c r="I116" s="111"/>
      <c r="J116" s="111"/>
      <c r="K116" s="111"/>
      <c r="L116" s="111">
        <v>14.5882157723949</v>
      </c>
      <c r="M116" s="112">
        <v>20</v>
      </c>
      <c r="N116" s="111">
        <v>5.8187921480045599</v>
      </c>
      <c r="O116" s="112">
        <v>24</v>
      </c>
      <c r="P116" s="111">
        <v>6.2964138345856</v>
      </c>
      <c r="Q116" s="112">
        <v>24</v>
      </c>
      <c r="R116" s="111">
        <v>5.9086266665941398</v>
      </c>
      <c r="S116" s="112">
        <v>25</v>
      </c>
      <c r="T116" s="111">
        <v>6.0581144102818296</v>
      </c>
      <c r="U116" s="112">
        <v>24</v>
      </c>
      <c r="V116" s="111">
        <v>7.3830485050624697</v>
      </c>
      <c r="W116" s="112">
        <v>14</v>
      </c>
      <c r="Z116" s="111">
        <v>12.3314064015519</v>
      </c>
      <c r="AA116" s="112">
        <v>14</v>
      </c>
    </row>
    <row r="117" spans="1:27" x14ac:dyDescent="0.25">
      <c r="A117" s="109" t="s">
        <v>103</v>
      </c>
      <c r="B117" s="110">
        <v>43983</v>
      </c>
      <c r="C117" s="111">
        <v>27.493200000000002</v>
      </c>
      <c r="D117" s="111"/>
      <c r="E117" s="111"/>
      <c r="F117" s="111"/>
      <c r="G117" s="111"/>
      <c r="H117" s="111"/>
      <c r="I117" s="111"/>
      <c r="J117" s="111"/>
      <c r="K117" s="111"/>
      <c r="L117" s="111">
        <v>26.5198443344438</v>
      </c>
      <c r="M117" s="112">
        <v>5</v>
      </c>
      <c r="N117" s="111">
        <v>9.6634431130885403</v>
      </c>
      <c r="O117" s="112">
        <v>14</v>
      </c>
      <c r="P117" s="111">
        <v>9.9353036881451509</v>
      </c>
      <c r="Q117" s="112">
        <v>14</v>
      </c>
      <c r="R117" s="111">
        <v>9.8899664131077891</v>
      </c>
      <c r="S117" s="112">
        <v>10</v>
      </c>
      <c r="T117" s="111">
        <v>10.913089910689299</v>
      </c>
      <c r="U117" s="112">
        <v>10</v>
      </c>
      <c r="V117" s="111">
        <v>9.6213083818501008</v>
      </c>
      <c r="W117" s="112">
        <v>1</v>
      </c>
      <c r="Z117" s="111">
        <v>14.5489176511474</v>
      </c>
      <c r="AA117" s="112">
        <v>8</v>
      </c>
    </row>
    <row r="118" spans="1:27" x14ac:dyDescent="0.25">
      <c r="A118" s="109" t="s">
        <v>104</v>
      </c>
      <c r="B118" s="110">
        <v>43983</v>
      </c>
      <c r="C118" s="111">
        <v>22.630500000000001</v>
      </c>
      <c r="D118" s="111"/>
      <c r="E118" s="111"/>
      <c r="F118" s="111"/>
      <c r="G118" s="111"/>
      <c r="H118" s="111"/>
      <c r="I118" s="111"/>
      <c r="J118" s="111"/>
      <c r="K118" s="111"/>
      <c r="L118" s="111">
        <v>19.386057845705899</v>
      </c>
      <c r="M118" s="112">
        <v>13</v>
      </c>
      <c r="N118" s="111">
        <v>13.284028682794601</v>
      </c>
      <c r="O118" s="112">
        <v>9</v>
      </c>
      <c r="P118" s="111">
        <v>11.836155935604699</v>
      </c>
      <c r="Q118" s="112">
        <v>11</v>
      </c>
      <c r="R118" s="111">
        <v>10.143903583812801</v>
      </c>
      <c r="S118" s="112">
        <v>9</v>
      </c>
      <c r="T118" s="111">
        <v>11.239966281716001</v>
      </c>
      <c r="U118" s="112">
        <v>9</v>
      </c>
      <c r="V118" s="111">
        <v>8.5149038154861199</v>
      </c>
      <c r="W118" s="112">
        <v>10</v>
      </c>
      <c r="Z118" s="111">
        <v>9.1762191480891708</v>
      </c>
      <c r="AA118" s="112">
        <v>26</v>
      </c>
    </row>
    <row r="119" spans="1:27" x14ac:dyDescent="0.25">
      <c r="A119" s="109" t="s">
        <v>105</v>
      </c>
      <c r="B119" s="110">
        <v>43983</v>
      </c>
      <c r="C119" s="111">
        <v>12.884399999999999</v>
      </c>
      <c r="D119" s="111"/>
      <c r="E119" s="111"/>
      <c r="F119" s="111"/>
      <c r="G119" s="111"/>
      <c r="H119" s="111"/>
      <c r="I119" s="111"/>
      <c r="J119" s="111"/>
      <c r="K119" s="111"/>
      <c r="L119" s="111">
        <v>11.553621268188699</v>
      </c>
      <c r="M119" s="112">
        <v>25</v>
      </c>
      <c r="N119" s="111">
        <v>20.0057493049523</v>
      </c>
      <c r="O119" s="112">
        <v>1</v>
      </c>
      <c r="P119" s="111">
        <v>15.459209732824201</v>
      </c>
      <c r="Q119" s="112">
        <v>3</v>
      </c>
      <c r="R119" s="111">
        <v>12.160560608215601</v>
      </c>
      <c r="S119" s="112">
        <v>4</v>
      </c>
      <c r="T119" s="111">
        <v>14.479210804988501</v>
      </c>
      <c r="U119" s="112">
        <v>2</v>
      </c>
      <c r="V119" s="111">
        <v>8.8285682085235404</v>
      </c>
      <c r="W119" s="112">
        <v>7</v>
      </c>
      <c r="Z119" s="111">
        <v>9.0369613733905592</v>
      </c>
      <c r="AA119" s="112">
        <v>28</v>
      </c>
    </row>
    <row r="120" spans="1:27" x14ac:dyDescent="0.25">
      <c r="A120" s="109" t="s">
        <v>106</v>
      </c>
      <c r="B120" s="110">
        <v>43983</v>
      </c>
      <c r="C120" s="111">
        <v>27.8291</v>
      </c>
      <c r="D120" s="111"/>
      <c r="E120" s="111"/>
      <c r="F120" s="111"/>
      <c r="G120" s="111"/>
      <c r="H120" s="111"/>
      <c r="I120" s="111"/>
      <c r="J120" s="111"/>
      <c r="K120" s="111"/>
      <c r="L120" s="111">
        <v>12.9035229015401</v>
      </c>
      <c r="M120" s="112">
        <v>24</v>
      </c>
      <c r="N120" s="111">
        <v>16.5220757045496</v>
      </c>
      <c r="O120" s="112">
        <v>4</v>
      </c>
      <c r="P120" s="111">
        <v>12.374261784840501</v>
      </c>
      <c r="Q120" s="112">
        <v>8</v>
      </c>
      <c r="R120" s="111">
        <v>9.4397692876372101</v>
      </c>
      <c r="S120" s="112">
        <v>12</v>
      </c>
      <c r="T120" s="111">
        <v>10.601435004429501</v>
      </c>
      <c r="U120" s="112">
        <v>13</v>
      </c>
      <c r="V120" s="111">
        <v>7.4331450469371703</v>
      </c>
      <c r="W120" s="112">
        <v>13</v>
      </c>
      <c r="Z120" s="111">
        <v>11.463134578122199</v>
      </c>
      <c r="AA120" s="112">
        <v>19</v>
      </c>
    </row>
    <row r="121" spans="1:27" x14ac:dyDescent="0.25">
      <c r="A121" s="109" t="s">
        <v>107</v>
      </c>
      <c r="B121" s="110">
        <v>43983</v>
      </c>
      <c r="C121" s="111">
        <v>2014.6823999999999</v>
      </c>
      <c r="D121" s="111"/>
      <c r="E121" s="111"/>
      <c r="F121" s="111"/>
      <c r="G121" s="111"/>
      <c r="H121" s="111"/>
      <c r="I121" s="111"/>
      <c r="J121" s="111"/>
      <c r="K121" s="111"/>
      <c r="L121" s="111">
        <v>17.8192208154741</v>
      </c>
      <c r="M121" s="112">
        <v>17</v>
      </c>
      <c r="N121" s="111">
        <v>8.4646026566440806</v>
      </c>
      <c r="O121" s="112">
        <v>19</v>
      </c>
      <c r="P121" s="111">
        <v>10.5417956996298</v>
      </c>
      <c r="Q121" s="112">
        <v>13</v>
      </c>
      <c r="R121" s="111">
        <v>8.9008961063431702</v>
      </c>
      <c r="S121" s="112">
        <v>14</v>
      </c>
      <c r="T121" s="111">
        <v>10.721791884314699</v>
      </c>
      <c r="U121" s="112">
        <v>11</v>
      </c>
      <c r="V121" s="111">
        <v>8.6919038286302399</v>
      </c>
      <c r="W121" s="112">
        <v>8</v>
      </c>
      <c r="Z121" s="111">
        <v>12.0913834802481</v>
      </c>
      <c r="AA121" s="112">
        <v>15</v>
      </c>
    </row>
    <row r="122" spans="1:27" x14ac:dyDescent="0.25">
      <c r="A122" s="109" t="s">
        <v>108</v>
      </c>
      <c r="B122" s="110">
        <v>43983</v>
      </c>
      <c r="C122" s="111">
        <v>30.210100000000001</v>
      </c>
      <c r="D122" s="111"/>
      <c r="E122" s="111"/>
      <c r="F122" s="111"/>
      <c r="G122" s="111"/>
      <c r="H122" s="111"/>
      <c r="I122" s="111"/>
      <c r="J122" s="111"/>
      <c r="K122" s="111"/>
      <c r="L122" s="111">
        <v>12.929234387292199</v>
      </c>
      <c r="M122" s="112">
        <v>23</v>
      </c>
      <c r="N122" s="111">
        <v>-4.1605205381545396</v>
      </c>
      <c r="O122" s="112">
        <v>31</v>
      </c>
      <c r="P122" s="111">
        <v>1.6197761699879301</v>
      </c>
      <c r="Q122" s="112">
        <v>30</v>
      </c>
      <c r="R122" s="111">
        <v>2.59505288717566</v>
      </c>
      <c r="S122" s="112">
        <v>28</v>
      </c>
      <c r="T122" s="111">
        <v>-4.2874119250423099</v>
      </c>
      <c r="U122" s="112">
        <v>31</v>
      </c>
      <c r="V122" s="111">
        <v>1.80109369986306</v>
      </c>
      <c r="W122" s="112">
        <v>29</v>
      </c>
      <c r="Z122" s="111">
        <v>11.7988735035717</v>
      </c>
      <c r="AA122" s="112">
        <v>17</v>
      </c>
    </row>
    <row r="123" spans="1:27" x14ac:dyDescent="0.25">
      <c r="A123" s="109" t="s">
        <v>109</v>
      </c>
      <c r="B123" s="110">
        <v>43983</v>
      </c>
      <c r="C123" s="111">
        <v>62.964700000000001</v>
      </c>
      <c r="D123" s="111"/>
      <c r="E123" s="111"/>
      <c r="F123" s="111"/>
      <c r="G123" s="111"/>
      <c r="H123" s="111"/>
      <c r="I123" s="111"/>
      <c r="J123" s="111"/>
      <c r="K123" s="111"/>
      <c r="L123" s="111">
        <v>6.3739672968690204</v>
      </c>
      <c r="M123" s="112">
        <v>29</v>
      </c>
      <c r="N123" s="111">
        <v>5.9559440471866703</v>
      </c>
      <c r="O123" s="112">
        <v>23</v>
      </c>
      <c r="P123" s="111">
        <v>6.2221357132701502</v>
      </c>
      <c r="Q123" s="112">
        <v>25</v>
      </c>
      <c r="R123" s="111">
        <v>6.0311835691031499</v>
      </c>
      <c r="S123" s="112">
        <v>24</v>
      </c>
      <c r="T123" s="111">
        <v>6.1220411461708704</v>
      </c>
      <c r="U123" s="112">
        <v>23</v>
      </c>
      <c r="V123" s="111">
        <v>4.2183888988109297</v>
      </c>
      <c r="W123" s="112">
        <v>25</v>
      </c>
      <c r="Z123" s="111">
        <v>24.0269891871738</v>
      </c>
      <c r="AA123" s="112">
        <v>1</v>
      </c>
    </row>
    <row r="124" spans="1:27" x14ac:dyDescent="0.25">
      <c r="A124" s="109" t="s">
        <v>110</v>
      </c>
      <c r="B124" s="110">
        <v>43983</v>
      </c>
      <c r="C124" s="111">
        <v>15.706300000000001</v>
      </c>
      <c r="D124" s="111"/>
      <c r="E124" s="111"/>
      <c r="F124" s="111"/>
      <c r="G124" s="111"/>
      <c r="H124" s="111"/>
      <c r="I124" s="111"/>
      <c r="J124" s="111"/>
      <c r="K124" s="111"/>
      <c r="L124" s="111">
        <v>6.7940874126546102</v>
      </c>
      <c r="M124" s="112">
        <v>28</v>
      </c>
      <c r="N124" s="111">
        <v>10.3948524347187</v>
      </c>
      <c r="O124" s="112">
        <v>13</v>
      </c>
      <c r="P124" s="111">
        <v>12.5766988517664</v>
      </c>
      <c r="Q124" s="112">
        <v>7</v>
      </c>
      <c r="R124" s="111">
        <v>10.3215931603975</v>
      </c>
      <c r="S124" s="112">
        <v>7</v>
      </c>
      <c r="T124" s="111">
        <v>11.6974708652156</v>
      </c>
      <c r="U124" s="112">
        <v>8</v>
      </c>
      <c r="V124" s="111">
        <v>8.3189061555526091</v>
      </c>
      <c r="W124" s="112">
        <v>11</v>
      </c>
      <c r="Z124" s="111">
        <v>11.2614085573022</v>
      </c>
      <c r="AA124" s="112">
        <v>20</v>
      </c>
    </row>
    <row r="125" spans="1:27" x14ac:dyDescent="0.25">
      <c r="A125" s="109" t="s">
        <v>111</v>
      </c>
      <c r="B125" s="110">
        <v>43983</v>
      </c>
      <c r="C125" s="111">
        <v>26.822500000000002</v>
      </c>
      <c r="D125" s="111"/>
      <c r="E125" s="111"/>
      <c r="F125" s="111"/>
      <c r="G125" s="111"/>
      <c r="H125" s="111"/>
      <c r="I125" s="111"/>
      <c r="J125" s="111"/>
      <c r="K125" s="111"/>
      <c r="L125" s="111">
        <v>19.735538357676401</v>
      </c>
      <c r="M125" s="112">
        <v>12</v>
      </c>
      <c r="N125" s="111">
        <v>15.578351813191601</v>
      </c>
      <c r="O125" s="112">
        <v>5</v>
      </c>
      <c r="P125" s="111">
        <v>14.485475835169099</v>
      </c>
      <c r="Q125" s="112">
        <v>4</v>
      </c>
      <c r="R125" s="111">
        <v>11.7640506114912</v>
      </c>
      <c r="S125" s="112">
        <v>6</v>
      </c>
      <c r="T125" s="111">
        <v>14.171491840120799</v>
      </c>
      <c r="U125" s="112">
        <v>4</v>
      </c>
      <c r="V125" s="111">
        <v>9.2482199145372608</v>
      </c>
      <c r="W125" s="112">
        <v>3</v>
      </c>
      <c r="Z125" s="111">
        <v>10.261050300802101</v>
      </c>
      <c r="AA125" s="112">
        <v>23</v>
      </c>
    </row>
    <row r="126" spans="1:27" x14ac:dyDescent="0.25">
      <c r="A126" s="109" t="s">
        <v>112</v>
      </c>
      <c r="B126" s="110">
        <v>43983</v>
      </c>
      <c r="C126" s="111">
        <v>30.723700000000001</v>
      </c>
      <c r="D126" s="111"/>
      <c r="E126" s="111"/>
      <c r="F126" s="111"/>
      <c r="G126" s="111"/>
      <c r="H126" s="111"/>
      <c r="I126" s="111"/>
      <c r="J126" s="111"/>
      <c r="K126" s="111"/>
      <c r="L126" s="111">
        <v>17.092361769535099</v>
      </c>
      <c r="M126" s="112">
        <v>19</v>
      </c>
      <c r="N126" s="111">
        <v>8.5218130771527694</v>
      </c>
      <c r="O126" s="112">
        <v>18</v>
      </c>
      <c r="P126" s="111">
        <v>8.6498093123242494</v>
      </c>
      <c r="Q126" s="112">
        <v>17</v>
      </c>
      <c r="R126" s="111">
        <v>7.98085302527873</v>
      </c>
      <c r="S126" s="112">
        <v>18</v>
      </c>
      <c r="T126" s="111">
        <v>7.9589344661323302</v>
      </c>
      <c r="U126" s="112">
        <v>20</v>
      </c>
      <c r="V126" s="111">
        <v>6.2658454652630198</v>
      </c>
      <c r="W126" s="112">
        <v>19</v>
      </c>
      <c r="Z126" s="111">
        <v>12.3678065729235</v>
      </c>
      <c r="AA126" s="112">
        <v>13</v>
      </c>
    </row>
    <row r="127" spans="1:27" x14ac:dyDescent="0.25">
      <c r="A127" s="109" t="s">
        <v>113</v>
      </c>
      <c r="B127" s="110">
        <v>43983</v>
      </c>
      <c r="C127" s="111">
        <v>18.150500000000001</v>
      </c>
      <c r="D127" s="111"/>
      <c r="E127" s="111"/>
      <c r="F127" s="111"/>
      <c r="G127" s="111"/>
      <c r="H127" s="111"/>
      <c r="I127" s="111"/>
      <c r="J127" s="111"/>
      <c r="K127" s="111"/>
      <c r="L127" s="111">
        <v>18.221805363530098</v>
      </c>
      <c r="M127" s="112">
        <v>16</v>
      </c>
      <c r="N127" s="111">
        <v>12.6305542164241</v>
      </c>
      <c r="O127" s="112">
        <v>10</v>
      </c>
      <c r="P127" s="111">
        <v>11.7830522318016</v>
      </c>
      <c r="Q127" s="112">
        <v>12</v>
      </c>
      <c r="R127" s="111">
        <v>10.149443410443199</v>
      </c>
      <c r="S127" s="112">
        <v>8</v>
      </c>
      <c r="T127" s="111">
        <v>11.7445599132349</v>
      </c>
      <c r="U127" s="112">
        <v>7</v>
      </c>
      <c r="V127" s="111">
        <v>7.5688351526189699</v>
      </c>
      <c r="W127" s="112">
        <v>12</v>
      </c>
      <c r="Z127" s="111">
        <v>9.8150197954470499</v>
      </c>
      <c r="AA127" s="112">
        <v>25</v>
      </c>
    </row>
    <row r="128" spans="1:27" x14ac:dyDescent="0.25">
      <c r="A128" s="109" t="s">
        <v>369</v>
      </c>
      <c r="B128" s="110">
        <v>43983</v>
      </c>
      <c r="C128" s="111">
        <v>0.36599999999999999</v>
      </c>
      <c r="D128" s="111"/>
      <c r="E128" s="111"/>
      <c r="F128" s="111"/>
      <c r="G128" s="111"/>
      <c r="H128" s="111"/>
      <c r="I128" s="111"/>
      <c r="J128" s="111"/>
      <c r="K128" s="111"/>
      <c r="L128" s="111">
        <v>8.4769818331955697</v>
      </c>
      <c r="M128" s="112">
        <v>26</v>
      </c>
      <c r="N128" s="111">
        <v>8.7879652583331396</v>
      </c>
      <c r="O128" s="112">
        <v>17</v>
      </c>
      <c r="P128" s="111"/>
      <c r="Q128" s="112"/>
      <c r="R128" s="111"/>
      <c r="S128" s="112"/>
      <c r="T128" s="111"/>
      <c r="U128" s="112"/>
      <c r="V128" s="111"/>
      <c r="W128" s="112"/>
      <c r="Z128" s="111">
        <v>8.7635054021609093</v>
      </c>
      <c r="AA128" s="112">
        <v>30</v>
      </c>
    </row>
    <row r="129" spans="1:27" x14ac:dyDescent="0.25">
      <c r="A129" s="109" t="s">
        <v>114</v>
      </c>
      <c r="B129" s="110">
        <v>43983</v>
      </c>
      <c r="C129" s="111">
        <v>20.366900000000001</v>
      </c>
      <c r="D129" s="111"/>
      <c r="E129" s="111"/>
      <c r="F129" s="111"/>
      <c r="G129" s="111"/>
      <c r="H129" s="111"/>
      <c r="I129" s="111"/>
      <c r="J129" s="111"/>
      <c r="K129" s="111"/>
      <c r="L129" s="111">
        <v>18.895604567007901</v>
      </c>
      <c r="M129" s="112">
        <v>14</v>
      </c>
      <c r="N129" s="111">
        <v>15.3476009871342</v>
      </c>
      <c r="O129" s="112">
        <v>6</v>
      </c>
      <c r="P129" s="111">
        <v>4.1179215856542202</v>
      </c>
      <c r="Q129" s="112">
        <v>29</v>
      </c>
      <c r="R129" s="111">
        <v>3.07356570756287</v>
      </c>
      <c r="S129" s="112">
        <v>27</v>
      </c>
      <c r="T129" s="111">
        <v>-0.13264508420163901</v>
      </c>
      <c r="U129" s="112">
        <v>28</v>
      </c>
      <c r="V129" s="111">
        <v>1.5137379963174999</v>
      </c>
      <c r="W129" s="112">
        <v>30</v>
      </c>
      <c r="Z129" s="111">
        <v>10.4211470669237</v>
      </c>
      <c r="AA129" s="112">
        <v>22</v>
      </c>
    </row>
    <row r="130" spans="1:27" x14ac:dyDescent="0.25">
      <c r="A130" s="131"/>
      <c r="B130" s="131"/>
      <c r="C130" s="131"/>
      <c r="D130" s="131" t="s">
        <v>115</v>
      </c>
      <c r="E130" s="131"/>
      <c r="F130" s="131" t="s">
        <v>116</v>
      </c>
      <c r="G130" s="131"/>
      <c r="H130" s="131" t="s">
        <v>117</v>
      </c>
      <c r="I130" s="131"/>
      <c r="J130" s="131" t="s">
        <v>47</v>
      </c>
      <c r="K130" s="131"/>
      <c r="L130" s="131" t="s">
        <v>48</v>
      </c>
      <c r="M130" s="131"/>
      <c r="N130" s="131" t="s">
        <v>1</v>
      </c>
      <c r="O130" s="131"/>
      <c r="P130" s="131" t="s">
        <v>2</v>
      </c>
      <c r="Q130" s="131"/>
      <c r="R130" s="131" t="s">
        <v>3</v>
      </c>
      <c r="S130" s="131"/>
      <c r="T130" s="131" t="s">
        <v>4</v>
      </c>
      <c r="U130" s="131"/>
      <c r="V130" s="131" t="s">
        <v>5</v>
      </c>
      <c r="W130" s="131"/>
      <c r="Z130" s="113" t="s">
        <v>46</v>
      </c>
      <c r="AA130" s="131" t="s">
        <v>405</v>
      </c>
    </row>
    <row r="131" spans="1:27" x14ac:dyDescent="0.25">
      <c r="A131" s="131"/>
      <c r="B131" s="131"/>
      <c r="C131" s="131"/>
      <c r="D131" s="113" t="s">
        <v>0</v>
      </c>
      <c r="E131" s="113"/>
      <c r="F131" s="113" t="s">
        <v>0</v>
      </c>
      <c r="G131" s="113"/>
      <c r="H131" s="113" t="s">
        <v>0</v>
      </c>
      <c r="I131" s="113"/>
      <c r="J131" s="113" t="s">
        <v>0</v>
      </c>
      <c r="K131" s="113"/>
      <c r="L131" s="113" t="s">
        <v>0</v>
      </c>
      <c r="M131" s="113"/>
      <c r="N131" s="113" t="s">
        <v>0</v>
      </c>
      <c r="O131" s="113"/>
      <c r="P131" s="113" t="s">
        <v>0</v>
      </c>
      <c r="Q131" s="113"/>
      <c r="R131" s="113" t="s">
        <v>0</v>
      </c>
      <c r="S131" s="113"/>
      <c r="T131" s="113" t="s">
        <v>0</v>
      </c>
      <c r="U131" s="113"/>
      <c r="V131" s="113" t="s">
        <v>0</v>
      </c>
      <c r="W131" s="113"/>
      <c r="Z131" s="113" t="s">
        <v>0</v>
      </c>
      <c r="AA131" s="131"/>
    </row>
    <row r="132" spans="1:27" x14ac:dyDescent="0.25">
      <c r="A132" s="113" t="s">
        <v>7</v>
      </c>
      <c r="B132" s="113" t="s">
        <v>8</v>
      </c>
      <c r="C132" s="113" t="s">
        <v>9</v>
      </c>
      <c r="D132" s="113"/>
      <c r="E132" s="113" t="s">
        <v>10</v>
      </c>
      <c r="F132" s="113"/>
      <c r="G132" s="113" t="s">
        <v>10</v>
      </c>
      <c r="H132" s="113"/>
      <c r="I132" s="113" t="s">
        <v>10</v>
      </c>
      <c r="J132" s="113"/>
      <c r="K132" s="113" t="s">
        <v>10</v>
      </c>
      <c r="L132" s="113"/>
      <c r="M132" s="113" t="s">
        <v>10</v>
      </c>
      <c r="N132" s="113"/>
      <c r="O132" s="113" t="s">
        <v>10</v>
      </c>
      <c r="P132" s="113"/>
      <c r="Q132" s="113" t="s">
        <v>10</v>
      </c>
      <c r="R132" s="113"/>
      <c r="S132" s="113" t="s">
        <v>10</v>
      </c>
      <c r="T132" s="113"/>
      <c r="U132" s="113" t="s">
        <v>10</v>
      </c>
      <c r="V132" s="113"/>
      <c r="W132" s="113" t="s">
        <v>10</v>
      </c>
      <c r="Z132" s="113"/>
      <c r="AA132" s="113" t="s">
        <v>10</v>
      </c>
    </row>
    <row r="133" spans="1:27" x14ac:dyDescent="0.25">
      <c r="A133" s="108" t="s">
        <v>388</v>
      </c>
      <c r="B133" s="108"/>
      <c r="C133" s="108"/>
      <c r="D133" s="108"/>
      <c r="E133" s="108"/>
      <c r="F133" s="108"/>
      <c r="G133" s="108"/>
      <c r="H133" s="108"/>
      <c r="I133" s="108"/>
      <c r="J133" s="108"/>
      <c r="K133" s="108"/>
      <c r="L133" s="108"/>
      <c r="M133" s="108"/>
      <c r="N133" s="108"/>
      <c r="O133" s="108"/>
      <c r="P133" s="108"/>
      <c r="Q133" s="108"/>
      <c r="R133" s="108"/>
      <c r="S133" s="108"/>
      <c r="T133" s="108"/>
      <c r="U133" s="108"/>
      <c r="V133" s="108"/>
      <c r="W133" s="108"/>
      <c r="Z133" s="108"/>
      <c r="AA133" s="108"/>
    </row>
    <row r="134" spans="1:27" x14ac:dyDescent="0.25">
      <c r="A134" s="109" t="s">
        <v>118</v>
      </c>
      <c r="B134" s="110">
        <v>43983</v>
      </c>
      <c r="C134" s="111">
        <v>322.4169</v>
      </c>
      <c r="D134" s="111">
        <v>3.6909365623557502</v>
      </c>
      <c r="E134" s="112">
        <v>9</v>
      </c>
      <c r="F134" s="111">
        <v>3.7974085290337598</v>
      </c>
      <c r="G134" s="112">
        <v>8</v>
      </c>
      <c r="H134" s="111">
        <v>3.18469092577197</v>
      </c>
      <c r="I134" s="112">
        <v>11</v>
      </c>
      <c r="J134" s="111">
        <v>4.4152782922532099</v>
      </c>
      <c r="K134" s="112">
        <v>5</v>
      </c>
      <c r="L134" s="111">
        <v>5.3659098099435996</v>
      </c>
      <c r="M134" s="112">
        <v>3</v>
      </c>
      <c r="N134" s="111">
        <v>5.7563575125055202</v>
      </c>
      <c r="O134" s="112">
        <v>10</v>
      </c>
      <c r="P134" s="111">
        <v>5.5132806480745096</v>
      </c>
      <c r="Q134" s="112">
        <v>11</v>
      </c>
      <c r="R134" s="111">
        <v>5.6001883343193901</v>
      </c>
      <c r="S134" s="112">
        <v>14</v>
      </c>
      <c r="T134" s="111">
        <v>5.9833239353863599</v>
      </c>
      <c r="U134" s="112">
        <v>6</v>
      </c>
      <c r="V134" s="111">
        <v>7.3321081158997501</v>
      </c>
      <c r="W134" s="112">
        <v>7</v>
      </c>
      <c r="Z134" s="111">
        <v>10.1394929724456</v>
      </c>
      <c r="AA134" s="112">
        <v>4</v>
      </c>
    </row>
    <row r="135" spans="1:27" x14ac:dyDescent="0.25">
      <c r="A135" s="109" t="s">
        <v>119</v>
      </c>
      <c r="B135" s="110">
        <v>43983</v>
      </c>
      <c r="C135" s="111">
        <v>2223.6255999999998</v>
      </c>
      <c r="D135" s="111">
        <v>3.4818759533422599</v>
      </c>
      <c r="E135" s="112">
        <v>14</v>
      </c>
      <c r="F135" s="111">
        <v>3.60353195194722</v>
      </c>
      <c r="G135" s="112">
        <v>14</v>
      </c>
      <c r="H135" s="111">
        <v>3.1565678602416698</v>
      </c>
      <c r="I135" s="112">
        <v>16</v>
      </c>
      <c r="J135" s="111">
        <v>4.18787520913612</v>
      </c>
      <c r="K135" s="112">
        <v>14</v>
      </c>
      <c r="L135" s="111">
        <v>4.99521331819943</v>
      </c>
      <c r="M135" s="112">
        <v>14</v>
      </c>
      <c r="N135" s="111">
        <v>5.8313388282945304</v>
      </c>
      <c r="O135" s="112">
        <v>9</v>
      </c>
      <c r="P135" s="111">
        <v>5.5511984711151197</v>
      </c>
      <c r="Q135" s="112">
        <v>8</v>
      </c>
      <c r="R135" s="111">
        <v>5.6226832243856801</v>
      </c>
      <c r="S135" s="112">
        <v>11</v>
      </c>
      <c r="T135" s="111">
        <v>5.9207144314921702</v>
      </c>
      <c r="U135" s="112">
        <v>12</v>
      </c>
      <c r="V135" s="111">
        <v>7.30788896384529</v>
      </c>
      <c r="W135" s="112">
        <v>12</v>
      </c>
      <c r="Z135" s="111">
        <v>10.0621784158305</v>
      </c>
      <c r="AA135" s="112">
        <v>10</v>
      </c>
    </row>
    <row r="136" spans="1:27" x14ac:dyDescent="0.25">
      <c r="A136" s="109" t="s">
        <v>120</v>
      </c>
      <c r="B136" s="110">
        <v>43983</v>
      </c>
      <c r="C136" s="111">
        <v>2306.5423000000001</v>
      </c>
      <c r="D136" s="111">
        <v>3.5877787064363398</v>
      </c>
      <c r="E136" s="112">
        <v>13</v>
      </c>
      <c r="F136" s="111">
        <v>3.4681478044201701</v>
      </c>
      <c r="G136" s="112">
        <v>20</v>
      </c>
      <c r="H136" s="111">
        <v>2.8705708286543201</v>
      </c>
      <c r="I136" s="112">
        <v>21</v>
      </c>
      <c r="J136" s="111">
        <v>3.6635512912716601</v>
      </c>
      <c r="K136" s="112">
        <v>28</v>
      </c>
      <c r="L136" s="111">
        <v>3.9993349663986502</v>
      </c>
      <c r="M136" s="112">
        <v>29</v>
      </c>
      <c r="N136" s="111">
        <v>5.6076324225990701</v>
      </c>
      <c r="O136" s="112">
        <v>17</v>
      </c>
      <c r="P136" s="111">
        <v>5.4667815451080797</v>
      </c>
      <c r="Q136" s="112">
        <v>14</v>
      </c>
      <c r="R136" s="111">
        <v>5.59600450266983</v>
      </c>
      <c r="S136" s="112">
        <v>15</v>
      </c>
      <c r="T136" s="111">
        <v>5.8926839051862201</v>
      </c>
      <c r="U136" s="112">
        <v>15</v>
      </c>
      <c r="V136" s="111">
        <v>7.3199630453876203</v>
      </c>
      <c r="W136" s="112">
        <v>9</v>
      </c>
      <c r="Z136" s="111">
        <v>10.138285483800299</v>
      </c>
      <c r="AA136" s="112">
        <v>5</v>
      </c>
    </row>
    <row r="137" spans="1:27" x14ac:dyDescent="0.25">
      <c r="A137" s="109" t="s">
        <v>121</v>
      </c>
      <c r="B137" s="110">
        <v>43983</v>
      </c>
      <c r="C137" s="111">
        <v>3081.6042000000002</v>
      </c>
      <c r="D137" s="111">
        <v>3.3404491098021301</v>
      </c>
      <c r="E137" s="112">
        <v>20</v>
      </c>
      <c r="F137" s="111">
        <v>3.52475371194542</v>
      </c>
      <c r="G137" s="112">
        <v>17</v>
      </c>
      <c r="H137" s="111">
        <v>3.5310294025725302</v>
      </c>
      <c r="I137" s="112">
        <v>5</v>
      </c>
      <c r="J137" s="111">
        <v>3.87339191144379</v>
      </c>
      <c r="K137" s="112">
        <v>23</v>
      </c>
      <c r="L137" s="111">
        <v>4.3349471002156799</v>
      </c>
      <c r="M137" s="112">
        <v>26</v>
      </c>
      <c r="N137" s="111">
        <v>5.4724110408231104</v>
      </c>
      <c r="O137" s="112">
        <v>20</v>
      </c>
      <c r="P137" s="111">
        <v>5.4238792662606903</v>
      </c>
      <c r="Q137" s="112">
        <v>17</v>
      </c>
      <c r="R137" s="111">
        <v>5.6077885022507896</v>
      </c>
      <c r="S137" s="112">
        <v>12</v>
      </c>
      <c r="T137" s="111">
        <v>5.9262933155016997</v>
      </c>
      <c r="U137" s="112">
        <v>11</v>
      </c>
      <c r="V137" s="111">
        <v>7.3182457245332602</v>
      </c>
      <c r="W137" s="112">
        <v>10</v>
      </c>
      <c r="Z137" s="111">
        <v>10.0192200830442</v>
      </c>
      <c r="AA137" s="112">
        <v>15</v>
      </c>
    </row>
    <row r="138" spans="1:27" x14ac:dyDescent="0.25">
      <c r="A138" s="109" t="s">
        <v>122</v>
      </c>
      <c r="B138" s="110">
        <v>43983</v>
      </c>
      <c r="C138" s="111">
        <v>2304.8018000000002</v>
      </c>
      <c r="D138" s="111">
        <v>3.6285034531543499</v>
      </c>
      <c r="E138" s="112">
        <v>11</v>
      </c>
      <c r="F138" s="111">
        <v>3.8917452900344398</v>
      </c>
      <c r="G138" s="112">
        <v>4</v>
      </c>
      <c r="H138" s="111">
        <v>2.7334551495972002</v>
      </c>
      <c r="I138" s="112">
        <v>29</v>
      </c>
      <c r="J138" s="111">
        <v>4.6502981607442297</v>
      </c>
      <c r="K138" s="112">
        <v>3</v>
      </c>
      <c r="L138" s="111">
        <v>5.1209166626828599</v>
      </c>
      <c r="M138" s="112">
        <v>10</v>
      </c>
      <c r="N138" s="111">
        <v>5.6234349329408904</v>
      </c>
      <c r="O138" s="112">
        <v>14</v>
      </c>
      <c r="P138" s="111">
        <v>5.3144212922704099</v>
      </c>
      <c r="Q138" s="112">
        <v>23</v>
      </c>
      <c r="R138" s="111">
        <v>5.3962512373665996</v>
      </c>
      <c r="S138" s="112">
        <v>24</v>
      </c>
      <c r="T138" s="111">
        <v>5.6815587710598399</v>
      </c>
      <c r="U138" s="112">
        <v>24</v>
      </c>
      <c r="V138" s="111">
        <v>7.2092328027083301</v>
      </c>
      <c r="W138" s="112">
        <v>21</v>
      </c>
      <c r="Z138" s="111">
        <v>10.014855688822299</v>
      </c>
      <c r="AA138" s="112">
        <v>17</v>
      </c>
    </row>
    <row r="139" spans="1:27" x14ac:dyDescent="0.25">
      <c r="A139" s="109" t="s">
        <v>123</v>
      </c>
      <c r="B139" s="110">
        <v>43983</v>
      </c>
      <c r="C139" s="111">
        <v>2404.3002999999999</v>
      </c>
      <c r="D139" s="111">
        <v>2.7813952989206299</v>
      </c>
      <c r="E139" s="112">
        <v>30</v>
      </c>
      <c r="F139" s="111">
        <v>2.9762297259937598</v>
      </c>
      <c r="G139" s="112">
        <v>34</v>
      </c>
      <c r="H139" s="111">
        <v>2.5664401107547201</v>
      </c>
      <c r="I139" s="112">
        <v>33</v>
      </c>
      <c r="J139" s="111">
        <v>3.1295471837323401</v>
      </c>
      <c r="K139" s="112">
        <v>37</v>
      </c>
      <c r="L139" s="111">
        <v>3.30591247461876</v>
      </c>
      <c r="M139" s="112">
        <v>39</v>
      </c>
      <c r="N139" s="111">
        <v>3.9675842995305199</v>
      </c>
      <c r="O139" s="112">
        <v>39</v>
      </c>
      <c r="P139" s="111">
        <v>4.5165245424449703</v>
      </c>
      <c r="Q139" s="112">
        <v>34</v>
      </c>
      <c r="R139" s="111">
        <v>4.8158114294525296</v>
      </c>
      <c r="S139" s="112">
        <v>33</v>
      </c>
      <c r="T139" s="111">
        <v>5.1827654504299696</v>
      </c>
      <c r="U139" s="112">
        <v>33</v>
      </c>
      <c r="V139" s="111">
        <v>6.9056620989057196</v>
      </c>
      <c r="W139" s="112">
        <v>30</v>
      </c>
      <c r="Z139" s="111">
        <v>9.7170743653078606</v>
      </c>
      <c r="AA139" s="112">
        <v>29</v>
      </c>
    </row>
    <row r="140" spans="1:27" x14ac:dyDescent="0.25">
      <c r="A140" s="109" t="s">
        <v>124</v>
      </c>
      <c r="B140" s="110">
        <v>43983</v>
      </c>
      <c r="C140" s="111">
        <v>2863.4812000000002</v>
      </c>
      <c r="D140" s="111">
        <v>2.6107154726622301</v>
      </c>
      <c r="E140" s="112">
        <v>34</v>
      </c>
      <c r="F140" s="111">
        <v>3.1314007635474899</v>
      </c>
      <c r="G140" s="112">
        <v>29</v>
      </c>
      <c r="H140" s="111">
        <v>2.9560008840609302</v>
      </c>
      <c r="I140" s="112">
        <v>20</v>
      </c>
      <c r="J140" s="111">
        <v>3.70654607194512</v>
      </c>
      <c r="K140" s="112">
        <v>27</v>
      </c>
      <c r="L140" s="111">
        <v>4.3912797369937397</v>
      </c>
      <c r="M140" s="112">
        <v>25</v>
      </c>
      <c r="N140" s="111">
        <v>5.65784970248618</v>
      </c>
      <c r="O140" s="112">
        <v>11</v>
      </c>
      <c r="P140" s="111">
        <v>5.4333192384770399</v>
      </c>
      <c r="Q140" s="112">
        <v>15</v>
      </c>
      <c r="R140" s="111">
        <v>5.48941204423042</v>
      </c>
      <c r="S140" s="112">
        <v>18</v>
      </c>
      <c r="T140" s="111">
        <v>5.8126452832674804</v>
      </c>
      <c r="U140" s="112">
        <v>18</v>
      </c>
      <c r="V140" s="111">
        <v>7.2475570437866503</v>
      </c>
      <c r="W140" s="112">
        <v>16</v>
      </c>
      <c r="Z140" s="111">
        <v>9.9994600016678703</v>
      </c>
      <c r="AA140" s="112">
        <v>20</v>
      </c>
    </row>
    <row r="141" spans="1:27" x14ac:dyDescent="0.25">
      <c r="A141" s="109" t="s">
        <v>125</v>
      </c>
      <c r="B141" s="110">
        <v>43983</v>
      </c>
      <c r="C141" s="111">
        <v>2581.4322000000002</v>
      </c>
      <c r="D141" s="111">
        <v>4.4572950393176898</v>
      </c>
      <c r="E141" s="112">
        <v>3</v>
      </c>
      <c r="F141" s="111">
        <v>3.9872137593555501</v>
      </c>
      <c r="G141" s="112">
        <v>3</v>
      </c>
      <c r="H141" s="111">
        <v>3.2393364423061</v>
      </c>
      <c r="I141" s="112">
        <v>9</v>
      </c>
      <c r="J141" s="111">
        <v>4.3878712864965097</v>
      </c>
      <c r="K141" s="112">
        <v>6</v>
      </c>
      <c r="L141" s="111">
        <v>5.2595890543969199</v>
      </c>
      <c r="M141" s="112">
        <v>6</v>
      </c>
      <c r="N141" s="111">
        <v>6.0140595358181201</v>
      </c>
      <c r="O141" s="112">
        <v>4</v>
      </c>
      <c r="P141" s="111">
        <v>5.6539161869125696</v>
      </c>
      <c r="Q141" s="112">
        <v>6</v>
      </c>
      <c r="R141" s="111">
        <v>5.7627251466268499</v>
      </c>
      <c r="S141" s="112">
        <v>4</v>
      </c>
      <c r="T141" s="111">
        <v>6.0762753323657499</v>
      </c>
      <c r="U141" s="112">
        <v>3</v>
      </c>
      <c r="V141" s="111">
        <v>7.37678298172965</v>
      </c>
      <c r="W141" s="112">
        <v>4</v>
      </c>
      <c r="Z141" s="111">
        <v>9.8846882729741399</v>
      </c>
      <c r="AA141" s="112">
        <v>28</v>
      </c>
    </row>
    <row r="142" spans="1:27" x14ac:dyDescent="0.25">
      <c r="A142" s="109" t="s">
        <v>126</v>
      </c>
      <c r="B142" s="110">
        <v>43983</v>
      </c>
      <c r="C142" s="111">
        <v>2192.9283999999998</v>
      </c>
      <c r="D142" s="111">
        <v>1.78436800957094</v>
      </c>
      <c r="E142" s="112">
        <v>42</v>
      </c>
      <c r="F142" s="111">
        <v>2.5526783723142499</v>
      </c>
      <c r="G142" s="112">
        <v>43</v>
      </c>
      <c r="H142" s="111">
        <v>2.4333589459688998</v>
      </c>
      <c r="I142" s="112">
        <v>39</v>
      </c>
      <c r="J142" s="111">
        <v>2.8651515842506998</v>
      </c>
      <c r="K142" s="112">
        <v>41</v>
      </c>
      <c r="L142" s="111">
        <v>3.28442611742619</v>
      </c>
      <c r="M142" s="112">
        <v>40</v>
      </c>
      <c r="N142" s="111">
        <v>4.3585357535775104</v>
      </c>
      <c r="O142" s="112">
        <v>35</v>
      </c>
      <c r="P142" s="111">
        <v>4.6195164151344104</v>
      </c>
      <c r="Q142" s="112">
        <v>32</v>
      </c>
      <c r="R142" s="111">
        <v>4.7783837384359096</v>
      </c>
      <c r="S142" s="112">
        <v>34</v>
      </c>
      <c r="T142" s="111">
        <v>5.1388117723055098</v>
      </c>
      <c r="U142" s="112">
        <v>34</v>
      </c>
      <c r="V142" s="111">
        <v>7.02667013733471</v>
      </c>
      <c r="W142" s="112">
        <v>29</v>
      </c>
      <c r="Z142" s="111">
        <v>10.043274788290599</v>
      </c>
      <c r="AA142" s="112">
        <v>12</v>
      </c>
    </row>
    <row r="143" spans="1:27" x14ac:dyDescent="0.25">
      <c r="A143" s="109" t="s">
        <v>127</v>
      </c>
      <c r="B143" s="110">
        <v>43983</v>
      </c>
      <c r="C143" s="111">
        <v>3009.9533000000001</v>
      </c>
      <c r="D143" s="111">
        <v>1.38610404078088</v>
      </c>
      <c r="E143" s="112">
        <v>43</v>
      </c>
      <c r="F143" s="111">
        <v>3.3797673253512399</v>
      </c>
      <c r="G143" s="112">
        <v>27</v>
      </c>
      <c r="H143" s="111">
        <v>3.7454256442513501</v>
      </c>
      <c r="I143" s="112">
        <v>4</v>
      </c>
      <c r="J143" s="111">
        <v>4.2915816838943703</v>
      </c>
      <c r="K143" s="112">
        <v>7</v>
      </c>
      <c r="L143" s="111">
        <v>5.1502688373418497</v>
      </c>
      <c r="M143" s="112">
        <v>9</v>
      </c>
      <c r="N143" s="111">
        <v>6.05509478971417</v>
      </c>
      <c r="O143" s="112">
        <v>3</v>
      </c>
      <c r="P143" s="111">
        <v>5.8030487303066796</v>
      </c>
      <c r="Q143" s="112">
        <v>2</v>
      </c>
      <c r="R143" s="111">
        <v>5.9293584787245202</v>
      </c>
      <c r="S143" s="112">
        <v>2</v>
      </c>
      <c r="T143" s="111">
        <v>6.2049503568073803</v>
      </c>
      <c r="U143" s="112">
        <v>2</v>
      </c>
      <c r="V143" s="111">
        <v>7.4441503429144902</v>
      </c>
      <c r="W143" s="112">
        <v>2</v>
      </c>
      <c r="Z143" s="111">
        <v>10.249407370922601</v>
      </c>
      <c r="AA143" s="112">
        <v>3</v>
      </c>
    </row>
    <row r="144" spans="1:27" x14ac:dyDescent="0.25">
      <c r="A144" s="109" t="s">
        <v>128</v>
      </c>
      <c r="B144" s="110">
        <v>43983</v>
      </c>
      <c r="C144" s="111">
        <v>3939.8105</v>
      </c>
      <c r="D144" s="111">
        <v>3.6422010016024</v>
      </c>
      <c r="E144" s="112">
        <v>10</v>
      </c>
      <c r="F144" s="111">
        <v>3.4896667263146002</v>
      </c>
      <c r="G144" s="112">
        <v>19</v>
      </c>
      <c r="H144" s="111">
        <v>2.4953037280462098</v>
      </c>
      <c r="I144" s="112">
        <v>34</v>
      </c>
      <c r="J144" s="111">
        <v>3.92049474573269</v>
      </c>
      <c r="K144" s="112">
        <v>20</v>
      </c>
      <c r="L144" s="111">
        <v>4.8796788314567197</v>
      </c>
      <c r="M144" s="112">
        <v>17</v>
      </c>
      <c r="N144" s="111">
        <v>5.5919251891928496</v>
      </c>
      <c r="O144" s="112">
        <v>18</v>
      </c>
      <c r="P144" s="111">
        <v>5.3478985816603704</v>
      </c>
      <c r="Q144" s="112">
        <v>22</v>
      </c>
      <c r="R144" s="111">
        <v>5.4597368059142504</v>
      </c>
      <c r="S144" s="112">
        <v>22</v>
      </c>
      <c r="T144" s="111">
        <v>5.7901842769382199</v>
      </c>
      <c r="U144" s="112">
        <v>21</v>
      </c>
      <c r="V144" s="111">
        <v>7.1392183155634799</v>
      </c>
      <c r="W144" s="112">
        <v>26</v>
      </c>
      <c r="Z144" s="111">
        <v>9.9598543156062096</v>
      </c>
      <c r="AA144" s="112">
        <v>24</v>
      </c>
    </row>
    <row r="145" spans="1:27" x14ac:dyDescent="0.25">
      <c r="A145" s="109" t="s">
        <v>129</v>
      </c>
      <c r="B145" s="110">
        <v>43983</v>
      </c>
      <c r="C145" s="111">
        <v>1994.4184</v>
      </c>
      <c r="D145" s="111">
        <v>4.1420031701075999</v>
      </c>
      <c r="E145" s="112">
        <v>4</v>
      </c>
      <c r="F145" s="111">
        <v>3.8133086500672699</v>
      </c>
      <c r="G145" s="112">
        <v>5</v>
      </c>
      <c r="H145" s="111">
        <v>3.1742917992453799</v>
      </c>
      <c r="I145" s="112">
        <v>13</v>
      </c>
      <c r="J145" s="111">
        <v>4.2178900430244202</v>
      </c>
      <c r="K145" s="112">
        <v>10</v>
      </c>
      <c r="L145" s="111">
        <v>4.6225218091467104</v>
      </c>
      <c r="M145" s="112">
        <v>23</v>
      </c>
      <c r="N145" s="111">
        <v>5.0466316127430497</v>
      </c>
      <c r="O145" s="112">
        <v>27</v>
      </c>
      <c r="P145" s="111">
        <v>5.1606332035823401</v>
      </c>
      <c r="Q145" s="112">
        <v>26</v>
      </c>
      <c r="R145" s="111">
        <v>5.3997804991035201</v>
      </c>
      <c r="S145" s="112">
        <v>23</v>
      </c>
      <c r="T145" s="111">
        <v>5.77260429719672</v>
      </c>
      <c r="U145" s="112">
        <v>23</v>
      </c>
      <c r="V145" s="111">
        <v>7.2411871083761099</v>
      </c>
      <c r="W145" s="112">
        <v>18</v>
      </c>
      <c r="Z145" s="111">
        <v>9.9855623334112291</v>
      </c>
      <c r="AA145" s="112">
        <v>22</v>
      </c>
    </row>
    <row r="146" spans="1:27" x14ac:dyDescent="0.25">
      <c r="A146" s="109" t="s">
        <v>130</v>
      </c>
      <c r="B146" s="110">
        <v>43983</v>
      </c>
      <c r="C146" s="111">
        <v>296.4205</v>
      </c>
      <c r="D146" s="111">
        <v>3.5959220125568701</v>
      </c>
      <c r="E146" s="112">
        <v>12</v>
      </c>
      <c r="F146" s="111">
        <v>3.81019616683498</v>
      </c>
      <c r="G146" s="112">
        <v>6</v>
      </c>
      <c r="H146" s="111">
        <v>3.20702237739961</v>
      </c>
      <c r="I146" s="112">
        <v>10</v>
      </c>
      <c r="J146" s="111">
        <v>4.4536799901513398</v>
      </c>
      <c r="K146" s="112">
        <v>4</v>
      </c>
      <c r="L146" s="111">
        <v>5.3319882388516202</v>
      </c>
      <c r="M146" s="112">
        <v>4</v>
      </c>
      <c r="N146" s="111">
        <v>5.8962167428661303</v>
      </c>
      <c r="O146" s="112">
        <v>7</v>
      </c>
      <c r="P146" s="111">
        <v>5.54274699924086</v>
      </c>
      <c r="Q146" s="112">
        <v>9</v>
      </c>
      <c r="R146" s="111">
        <v>5.6046250569145899</v>
      </c>
      <c r="S146" s="112">
        <v>13</v>
      </c>
      <c r="T146" s="111">
        <v>5.9104275611717298</v>
      </c>
      <c r="U146" s="112">
        <v>13</v>
      </c>
      <c r="V146" s="111">
        <v>7.2567007119687403</v>
      </c>
      <c r="W146" s="112">
        <v>15</v>
      </c>
      <c r="Z146" s="111">
        <v>10.038263340097901</v>
      </c>
      <c r="AA146" s="112">
        <v>13</v>
      </c>
    </row>
    <row r="147" spans="1:27" x14ac:dyDescent="0.25">
      <c r="A147" s="109" t="s">
        <v>131</v>
      </c>
      <c r="B147" s="110">
        <v>43983</v>
      </c>
      <c r="C147" s="111">
        <v>2150.1287000000002</v>
      </c>
      <c r="D147" s="111">
        <v>3.8708764549007002</v>
      </c>
      <c r="E147" s="112">
        <v>5</v>
      </c>
      <c r="F147" s="111">
        <v>4.0851655053393303</v>
      </c>
      <c r="G147" s="112">
        <v>2</v>
      </c>
      <c r="H147" s="111">
        <v>3.5085746183005</v>
      </c>
      <c r="I147" s="112">
        <v>7</v>
      </c>
      <c r="J147" s="111">
        <v>4.2839410508722997</v>
      </c>
      <c r="K147" s="112">
        <v>8</v>
      </c>
      <c r="L147" s="111">
        <v>5.21212248469815</v>
      </c>
      <c r="M147" s="112">
        <v>7</v>
      </c>
      <c r="N147" s="111">
        <v>6.0040924719411501</v>
      </c>
      <c r="O147" s="112">
        <v>5</v>
      </c>
      <c r="P147" s="111">
        <v>5.67489660856433</v>
      </c>
      <c r="Q147" s="112">
        <v>5</v>
      </c>
      <c r="R147" s="111">
        <v>5.7681313248181603</v>
      </c>
      <c r="S147" s="112">
        <v>3</v>
      </c>
      <c r="T147" s="111">
        <v>6.0460663555733802</v>
      </c>
      <c r="U147" s="112">
        <v>4</v>
      </c>
      <c r="V147" s="111">
        <v>7.3778643236341299</v>
      </c>
      <c r="W147" s="112">
        <v>3</v>
      </c>
      <c r="Z147" s="111">
        <v>10.027784175515499</v>
      </c>
      <c r="AA147" s="112">
        <v>14</v>
      </c>
    </row>
    <row r="148" spans="1:27" x14ac:dyDescent="0.25">
      <c r="A148" s="109" t="s">
        <v>132</v>
      </c>
      <c r="B148" s="110">
        <v>43983</v>
      </c>
      <c r="C148" s="111">
        <v>2421.5</v>
      </c>
      <c r="D148" s="111">
        <v>3.3480873880673601</v>
      </c>
      <c r="E148" s="112">
        <v>19</v>
      </c>
      <c r="F148" s="111">
        <v>3.3823840640663998</v>
      </c>
      <c r="G148" s="112">
        <v>26</v>
      </c>
      <c r="H148" s="111">
        <v>2.8683035903359202</v>
      </c>
      <c r="I148" s="112">
        <v>22</v>
      </c>
      <c r="J148" s="111">
        <v>3.8920216373970402</v>
      </c>
      <c r="K148" s="112">
        <v>22</v>
      </c>
      <c r="L148" s="111">
        <v>4.5497635139694497</v>
      </c>
      <c r="M148" s="112">
        <v>24</v>
      </c>
      <c r="N148" s="111">
        <v>5.2671034398710104</v>
      </c>
      <c r="O148" s="112">
        <v>26</v>
      </c>
      <c r="P148" s="111">
        <v>5.1567022892540697</v>
      </c>
      <c r="Q148" s="112">
        <v>27</v>
      </c>
      <c r="R148" s="111">
        <v>5.2537197399911602</v>
      </c>
      <c r="S148" s="112">
        <v>28</v>
      </c>
      <c r="T148" s="111">
        <v>5.5632345706691</v>
      </c>
      <c r="U148" s="112">
        <v>29</v>
      </c>
      <c r="V148" s="111">
        <v>7.0678669106138701</v>
      </c>
      <c r="W148" s="112">
        <v>28</v>
      </c>
      <c r="Z148" s="111">
        <v>9.8891791840252807</v>
      </c>
      <c r="AA148" s="112">
        <v>27</v>
      </c>
    </row>
    <row r="149" spans="1:27" x14ac:dyDescent="0.25">
      <c r="A149" s="109" t="s">
        <v>133</v>
      </c>
      <c r="B149" s="110">
        <v>43983</v>
      </c>
      <c r="C149" s="111">
        <v>1552.7932000000001</v>
      </c>
      <c r="D149" s="111">
        <v>2.5976009135667599</v>
      </c>
      <c r="E149" s="112">
        <v>35</v>
      </c>
      <c r="F149" s="111">
        <v>3.0275460211707199</v>
      </c>
      <c r="G149" s="112">
        <v>31</v>
      </c>
      <c r="H149" s="111">
        <v>2.72106665065234</v>
      </c>
      <c r="I149" s="112">
        <v>31</v>
      </c>
      <c r="J149" s="111">
        <v>3.0622304425692901</v>
      </c>
      <c r="K149" s="112">
        <v>39</v>
      </c>
      <c r="L149" s="111">
        <v>3.5486633782460602</v>
      </c>
      <c r="M149" s="112">
        <v>36</v>
      </c>
      <c r="N149" s="111">
        <v>3.8099274748977598</v>
      </c>
      <c r="O149" s="112">
        <v>41</v>
      </c>
      <c r="P149" s="111">
        <v>4.2826915715109202</v>
      </c>
      <c r="Q149" s="112">
        <v>36</v>
      </c>
      <c r="R149" s="111">
        <v>4.5709961070631397</v>
      </c>
      <c r="S149" s="112">
        <v>36</v>
      </c>
      <c r="T149" s="111">
        <v>4.9615161864852402</v>
      </c>
      <c r="U149" s="112">
        <v>36</v>
      </c>
      <c r="V149" s="111">
        <v>6.4649073458757602</v>
      </c>
      <c r="W149" s="112">
        <v>31</v>
      </c>
      <c r="Z149" s="111">
        <v>8.4296752244143001</v>
      </c>
      <c r="AA149" s="112">
        <v>32</v>
      </c>
    </row>
    <row r="150" spans="1:27" x14ac:dyDescent="0.25">
      <c r="A150" s="109" t="s">
        <v>134</v>
      </c>
      <c r="B150" s="110">
        <v>43983</v>
      </c>
      <c r="C150" s="111">
        <v>1953.1703</v>
      </c>
      <c r="D150" s="111">
        <v>2.40151030049807</v>
      </c>
      <c r="E150" s="112">
        <v>38</v>
      </c>
      <c r="F150" s="111">
        <v>2.8044041674096398</v>
      </c>
      <c r="G150" s="112">
        <v>41</v>
      </c>
      <c r="H150" s="111">
        <v>2.4358603425731</v>
      </c>
      <c r="I150" s="112">
        <v>38</v>
      </c>
      <c r="J150" s="111">
        <v>3.12991592926373</v>
      </c>
      <c r="K150" s="112">
        <v>36</v>
      </c>
      <c r="L150" s="111">
        <v>3.5989801451638899</v>
      </c>
      <c r="M150" s="112">
        <v>33</v>
      </c>
      <c r="N150" s="111">
        <v>4.9013759640768297</v>
      </c>
      <c r="O150" s="112">
        <v>30</v>
      </c>
      <c r="P150" s="111">
        <v>5.1212345745427603</v>
      </c>
      <c r="Q150" s="112">
        <v>28</v>
      </c>
      <c r="R150" s="111">
        <v>5.3229469624153296</v>
      </c>
      <c r="S150" s="112">
        <v>27</v>
      </c>
      <c r="T150" s="111">
        <v>5.67110410615064</v>
      </c>
      <c r="U150" s="112">
        <v>26</v>
      </c>
      <c r="V150" s="111">
        <v>7.1794068782826397</v>
      </c>
      <c r="W150" s="112">
        <v>23</v>
      </c>
      <c r="Z150" s="111">
        <v>10.083543350798699</v>
      </c>
      <c r="AA150" s="112">
        <v>9</v>
      </c>
    </row>
    <row r="151" spans="1:27" x14ac:dyDescent="0.25">
      <c r="A151" s="109" t="s">
        <v>135</v>
      </c>
      <c r="B151" s="110">
        <v>43983</v>
      </c>
      <c r="C151" s="111">
        <v>1952.0300999999999</v>
      </c>
      <c r="D151" s="111">
        <v>2.8124684118566701</v>
      </c>
      <c r="E151" s="112">
        <v>29</v>
      </c>
      <c r="F151" s="111">
        <v>2.8129019021455601</v>
      </c>
      <c r="G151" s="112">
        <v>40</v>
      </c>
      <c r="H151" s="111">
        <v>2.81350187420326</v>
      </c>
      <c r="I151" s="112">
        <v>25</v>
      </c>
      <c r="J151" s="111">
        <v>3.5195251985971101</v>
      </c>
      <c r="K151" s="112">
        <v>30</v>
      </c>
      <c r="L151" s="111">
        <v>3.63938364364612</v>
      </c>
      <c r="M151" s="112">
        <v>32</v>
      </c>
      <c r="N151" s="111">
        <v>4.6432771901324799</v>
      </c>
      <c r="O151" s="112">
        <v>33</v>
      </c>
      <c r="P151" s="111"/>
      <c r="Q151" s="112"/>
      <c r="R151" s="111"/>
      <c r="S151" s="112"/>
      <c r="T151" s="111"/>
      <c r="U151" s="112"/>
      <c r="V151" s="111"/>
      <c r="W151" s="112"/>
      <c r="Z151" s="111">
        <v>4.8702723627238598</v>
      </c>
      <c r="AA151" s="112">
        <v>43</v>
      </c>
    </row>
    <row r="152" spans="1:27" x14ac:dyDescent="0.25">
      <c r="A152" s="109" t="s">
        <v>136</v>
      </c>
      <c r="B152" s="110">
        <v>43983</v>
      </c>
      <c r="C152" s="111">
        <v>1953.8358000000001</v>
      </c>
      <c r="D152" s="111">
        <v>2.5146629382234398</v>
      </c>
      <c r="E152" s="112">
        <v>36</v>
      </c>
      <c r="F152" s="111">
        <v>2.8501734414070699</v>
      </c>
      <c r="G152" s="112">
        <v>37</v>
      </c>
      <c r="H152" s="111">
        <v>2.4614756441641501</v>
      </c>
      <c r="I152" s="112">
        <v>37</v>
      </c>
      <c r="J152" s="111">
        <v>3.1466384477983702</v>
      </c>
      <c r="K152" s="112">
        <v>35</v>
      </c>
      <c r="L152" s="111">
        <v>3.6529877657032599</v>
      </c>
      <c r="M152" s="112">
        <v>30</v>
      </c>
      <c r="N152" s="111">
        <v>4.9364194103575798</v>
      </c>
      <c r="O152" s="112">
        <v>28</v>
      </c>
      <c r="P152" s="111"/>
      <c r="Q152" s="112"/>
      <c r="R152" s="111"/>
      <c r="S152" s="112"/>
      <c r="T152" s="111"/>
      <c r="U152" s="112"/>
      <c r="V152" s="111"/>
      <c r="W152" s="112"/>
      <c r="Z152" s="111">
        <v>5.0826179480580898</v>
      </c>
      <c r="AA152" s="112">
        <v>39</v>
      </c>
    </row>
    <row r="153" spans="1:27" x14ac:dyDescent="0.25">
      <c r="A153" s="109" t="s">
        <v>137</v>
      </c>
      <c r="B153" s="110">
        <v>43983</v>
      </c>
      <c r="C153" s="111">
        <v>1953.5259000000001</v>
      </c>
      <c r="D153" s="111">
        <v>2.3244581311155899</v>
      </c>
      <c r="E153" s="112">
        <v>41</v>
      </c>
      <c r="F153" s="111">
        <v>2.7764775523976999</v>
      </c>
      <c r="G153" s="112">
        <v>42</v>
      </c>
      <c r="H153" s="111">
        <v>2.4231271275694199</v>
      </c>
      <c r="I153" s="112">
        <v>40</v>
      </c>
      <c r="J153" s="111">
        <v>3.1270712681413499</v>
      </c>
      <c r="K153" s="112">
        <v>38</v>
      </c>
      <c r="L153" s="111">
        <v>3.5955335669231401</v>
      </c>
      <c r="M153" s="112">
        <v>35</v>
      </c>
      <c r="N153" s="111">
        <v>4.9008682073953604</v>
      </c>
      <c r="O153" s="112">
        <v>31</v>
      </c>
      <c r="P153" s="111"/>
      <c r="Q153" s="112"/>
      <c r="R153" s="111"/>
      <c r="S153" s="112"/>
      <c r="T153" s="111"/>
      <c r="U153" s="112"/>
      <c r="V153" s="111"/>
      <c r="W153" s="112"/>
      <c r="Z153" s="111">
        <v>5.04341149417347</v>
      </c>
      <c r="AA153" s="112">
        <v>41</v>
      </c>
    </row>
    <row r="154" spans="1:27" x14ac:dyDescent="0.25">
      <c r="A154" s="109" t="s">
        <v>138</v>
      </c>
      <c r="B154" s="110">
        <v>43983</v>
      </c>
      <c r="C154" s="111">
        <v>1953.6772000000001</v>
      </c>
      <c r="D154" s="111">
        <v>2.4868391760396502</v>
      </c>
      <c r="E154" s="112">
        <v>37</v>
      </c>
      <c r="F154" s="111">
        <v>2.9021181681675099</v>
      </c>
      <c r="G154" s="112">
        <v>36</v>
      </c>
      <c r="H154" s="111">
        <v>2.4881233511401901</v>
      </c>
      <c r="I154" s="112">
        <v>35</v>
      </c>
      <c r="J154" s="111">
        <v>3.1678963118582999</v>
      </c>
      <c r="K154" s="112">
        <v>34</v>
      </c>
      <c r="L154" s="111">
        <v>3.5958606199808698</v>
      </c>
      <c r="M154" s="112">
        <v>34</v>
      </c>
      <c r="N154" s="111">
        <v>4.8689145522817503</v>
      </c>
      <c r="O154" s="112">
        <v>32</v>
      </c>
      <c r="P154" s="111"/>
      <c r="Q154" s="112"/>
      <c r="R154" s="111"/>
      <c r="S154" s="112"/>
      <c r="T154" s="111"/>
      <c r="U154" s="112"/>
      <c r="V154" s="111"/>
      <c r="W154" s="112"/>
      <c r="Z154" s="111">
        <v>5.05587801234139</v>
      </c>
      <c r="AA154" s="112">
        <v>40</v>
      </c>
    </row>
    <row r="155" spans="1:27" x14ac:dyDescent="0.25">
      <c r="A155" s="109" t="s">
        <v>139</v>
      </c>
      <c r="B155" s="110">
        <v>43983</v>
      </c>
      <c r="C155" s="111">
        <v>2751.4439000000002</v>
      </c>
      <c r="D155" s="111">
        <v>3.3512391522896299</v>
      </c>
      <c r="E155" s="112">
        <v>18</v>
      </c>
      <c r="F155" s="111">
        <v>3.4191052565887299</v>
      </c>
      <c r="G155" s="112">
        <v>22</v>
      </c>
      <c r="H155" s="111">
        <v>2.3386652266938701</v>
      </c>
      <c r="I155" s="112">
        <v>42</v>
      </c>
      <c r="J155" s="111">
        <v>3.9131051374383401</v>
      </c>
      <c r="K155" s="112">
        <v>21</v>
      </c>
      <c r="L155" s="111">
        <v>4.8665711422609998</v>
      </c>
      <c r="M155" s="112">
        <v>19</v>
      </c>
      <c r="N155" s="111">
        <v>5.3683280562239499</v>
      </c>
      <c r="O155" s="112">
        <v>23</v>
      </c>
      <c r="P155" s="111">
        <v>5.2187861140596699</v>
      </c>
      <c r="Q155" s="112">
        <v>25</v>
      </c>
      <c r="R155" s="111">
        <v>5.3420330543620604</v>
      </c>
      <c r="S155" s="112">
        <v>26</v>
      </c>
      <c r="T155" s="111">
        <v>5.65373061941514</v>
      </c>
      <c r="U155" s="112">
        <v>27</v>
      </c>
      <c r="V155" s="111">
        <v>7.1742354645758404</v>
      </c>
      <c r="W155" s="112">
        <v>24</v>
      </c>
      <c r="Z155" s="111">
        <v>10.0027848408262</v>
      </c>
      <c r="AA155" s="112">
        <v>19</v>
      </c>
    </row>
    <row r="156" spans="1:27" x14ac:dyDescent="0.25">
      <c r="A156" s="109" t="s">
        <v>140</v>
      </c>
      <c r="B156" s="110">
        <v>43983</v>
      </c>
      <c r="C156" s="111">
        <v>1054.0413000000001</v>
      </c>
      <c r="D156" s="111">
        <v>2.9124996726627201</v>
      </c>
      <c r="E156" s="112">
        <v>27</v>
      </c>
      <c r="F156" s="111">
        <v>2.9556937894930799</v>
      </c>
      <c r="G156" s="112">
        <v>35</v>
      </c>
      <c r="H156" s="111">
        <v>2.8613990231742998</v>
      </c>
      <c r="I156" s="112">
        <v>23</v>
      </c>
      <c r="J156" s="111">
        <v>2.77844206848936</v>
      </c>
      <c r="K156" s="112">
        <v>42</v>
      </c>
      <c r="L156" s="111">
        <v>2.8746984521465802</v>
      </c>
      <c r="M156" s="112">
        <v>42</v>
      </c>
      <c r="N156" s="111">
        <v>3.14136692967053</v>
      </c>
      <c r="O156" s="112">
        <v>42</v>
      </c>
      <c r="P156" s="111">
        <v>3.9254271032798602</v>
      </c>
      <c r="Q156" s="112">
        <v>38</v>
      </c>
      <c r="R156" s="111">
        <v>4.3089904427269596</v>
      </c>
      <c r="S156" s="112">
        <v>38</v>
      </c>
      <c r="T156" s="111">
        <v>4.6544995615854399</v>
      </c>
      <c r="U156" s="112">
        <v>38</v>
      </c>
      <c r="V156" s="111"/>
      <c r="W156" s="112"/>
      <c r="Z156" s="111">
        <v>4.8741409402565496</v>
      </c>
      <c r="AA156" s="112">
        <v>42</v>
      </c>
    </row>
    <row r="157" spans="1:27" x14ac:dyDescent="0.25">
      <c r="A157" s="109" t="s">
        <v>141</v>
      </c>
      <c r="B157" s="110">
        <v>43983</v>
      </c>
      <c r="C157" s="111">
        <v>54.754800000000003</v>
      </c>
      <c r="D157" s="111">
        <v>3.86673729200671</v>
      </c>
      <c r="E157" s="112">
        <v>6</v>
      </c>
      <c r="F157" s="111">
        <v>3.6896841084792902</v>
      </c>
      <c r="G157" s="112">
        <v>9</v>
      </c>
      <c r="H157" s="111">
        <v>3.1730803118656601</v>
      </c>
      <c r="I157" s="112">
        <v>14</v>
      </c>
      <c r="J157" s="111">
        <v>3.6142107312026401</v>
      </c>
      <c r="K157" s="112">
        <v>29</v>
      </c>
      <c r="L157" s="111">
        <v>4.2060017019471401</v>
      </c>
      <c r="M157" s="112">
        <v>27</v>
      </c>
      <c r="N157" s="111">
        <v>4.9259258604219101</v>
      </c>
      <c r="O157" s="112">
        <v>29</v>
      </c>
      <c r="P157" s="111">
        <v>5.0442093920162696</v>
      </c>
      <c r="Q157" s="112">
        <v>29</v>
      </c>
      <c r="R157" s="111">
        <v>5.2391786036457297</v>
      </c>
      <c r="S157" s="112">
        <v>29</v>
      </c>
      <c r="T157" s="111">
        <v>5.62662931920321</v>
      </c>
      <c r="U157" s="112">
        <v>28</v>
      </c>
      <c r="V157" s="111">
        <v>7.2010031539127102</v>
      </c>
      <c r="W157" s="112">
        <v>22</v>
      </c>
      <c r="Z157" s="111">
        <v>10.086498283355599</v>
      </c>
      <c r="AA157" s="112">
        <v>8</v>
      </c>
    </row>
    <row r="158" spans="1:27" x14ac:dyDescent="0.25">
      <c r="A158" s="109" t="s">
        <v>142</v>
      </c>
      <c r="B158" s="110">
        <v>43983</v>
      </c>
      <c r="C158" s="111">
        <v>4047.8326999999999</v>
      </c>
      <c r="D158" s="111">
        <v>3.3700279607560302</v>
      </c>
      <c r="E158" s="112">
        <v>17</v>
      </c>
      <c r="F158" s="111">
        <v>3.41485916575694</v>
      </c>
      <c r="G158" s="112">
        <v>23</v>
      </c>
      <c r="H158" s="111">
        <v>2.72692973507068</v>
      </c>
      <c r="I158" s="112">
        <v>30</v>
      </c>
      <c r="J158" s="111">
        <v>3.9427215641034401</v>
      </c>
      <c r="K158" s="112">
        <v>19</v>
      </c>
      <c r="L158" s="111">
        <v>4.7201033967690904</v>
      </c>
      <c r="M158" s="112">
        <v>21</v>
      </c>
      <c r="N158" s="111">
        <v>5.3322047609769703</v>
      </c>
      <c r="O158" s="112">
        <v>25</v>
      </c>
      <c r="P158" s="111">
        <v>5.2208489515341201</v>
      </c>
      <c r="Q158" s="112">
        <v>24</v>
      </c>
      <c r="R158" s="111">
        <v>5.3607358630826498</v>
      </c>
      <c r="S158" s="112">
        <v>25</v>
      </c>
      <c r="T158" s="111">
        <v>5.6801559733864799</v>
      </c>
      <c r="U158" s="112">
        <v>25</v>
      </c>
      <c r="V158" s="111">
        <v>7.1299633899691903</v>
      </c>
      <c r="W158" s="112">
        <v>27</v>
      </c>
      <c r="Z158" s="111">
        <v>9.9340507010860293</v>
      </c>
      <c r="AA158" s="112">
        <v>25</v>
      </c>
    </row>
    <row r="159" spans="1:27" x14ac:dyDescent="0.25">
      <c r="A159" s="109" t="s">
        <v>143</v>
      </c>
      <c r="B159" s="110">
        <v>43983</v>
      </c>
      <c r="C159" s="111">
        <v>2744.1817000000001</v>
      </c>
      <c r="D159" s="111">
        <v>2.3690384371224402</v>
      </c>
      <c r="E159" s="112">
        <v>40</v>
      </c>
      <c r="F159" s="111">
        <v>3.02492602270932</v>
      </c>
      <c r="G159" s="112">
        <v>32</v>
      </c>
      <c r="H159" s="111">
        <v>2.8003859313027499</v>
      </c>
      <c r="I159" s="112">
        <v>26</v>
      </c>
      <c r="J159" s="111">
        <v>3.7539622433055801</v>
      </c>
      <c r="K159" s="112">
        <v>25</v>
      </c>
      <c r="L159" s="111">
        <v>4.6368512098270598</v>
      </c>
      <c r="M159" s="112">
        <v>22</v>
      </c>
      <c r="N159" s="111">
        <v>5.6520337788606696</v>
      </c>
      <c r="O159" s="112">
        <v>12</v>
      </c>
      <c r="P159" s="111">
        <v>5.4263293401275101</v>
      </c>
      <c r="Q159" s="112">
        <v>16</v>
      </c>
      <c r="R159" s="111">
        <v>5.5097235476497604</v>
      </c>
      <c r="S159" s="112">
        <v>17</v>
      </c>
      <c r="T159" s="111">
        <v>5.7906169715098201</v>
      </c>
      <c r="U159" s="112">
        <v>20</v>
      </c>
      <c r="V159" s="111">
        <v>7.2277353870368097</v>
      </c>
      <c r="W159" s="112">
        <v>20</v>
      </c>
      <c r="Z159" s="111">
        <v>9.9929906144078693</v>
      </c>
      <c r="AA159" s="112">
        <v>21</v>
      </c>
    </row>
    <row r="160" spans="1:27" x14ac:dyDescent="0.25">
      <c r="A160" s="109" t="s">
        <v>144</v>
      </c>
      <c r="B160" s="110">
        <v>43983</v>
      </c>
      <c r="C160" s="111">
        <v>3634.3346999999999</v>
      </c>
      <c r="D160" s="111">
        <v>3.27635447192465</v>
      </c>
      <c r="E160" s="112">
        <v>22</v>
      </c>
      <c r="F160" s="111">
        <v>3.8035077022610801</v>
      </c>
      <c r="G160" s="112">
        <v>7</v>
      </c>
      <c r="H160" s="111">
        <v>3.5127164871665602</v>
      </c>
      <c r="I160" s="112">
        <v>6</v>
      </c>
      <c r="J160" s="111">
        <v>4.1977350097872499</v>
      </c>
      <c r="K160" s="112">
        <v>11</v>
      </c>
      <c r="L160" s="111">
        <v>4.9559214500220001</v>
      </c>
      <c r="M160" s="112">
        <v>16</v>
      </c>
      <c r="N160" s="111">
        <v>5.8987442002186397</v>
      </c>
      <c r="O160" s="112">
        <v>6</v>
      </c>
      <c r="P160" s="111">
        <v>5.6166744621917699</v>
      </c>
      <c r="Q160" s="112">
        <v>7</v>
      </c>
      <c r="R160" s="111">
        <v>5.6765786502441902</v>
      </c>
      <c r="S160" s="112">
        <v>6</v>
      </c>
      <c r="T160" s="111">
        <v>5.9404393985287296</v>
      </c>
      <c r="U160" s="112">
        <v>10</v>
      </c>
      <c r="V160" s="111">
        <v>7.2859966258696698</v>
      </c>
      <c r="W160" s="112">
        <v>13</v>
      </c>
      <c r="Z160" s="111">
        <v>10.013627958061299</v>
      </c>
      <c r="AA160" s="112">
        <v>18</v>
      </c>
    </row>
    <row r="161" spans="1:27" x14ac:dyDescent="0.25">
      <c r="A161" s="109" t="s">
        <v>145</v>
      </c>
      <c r="B161" s="110">
        <v>43983</v>
      </c>
      <c r="C161" s="111">
        <v>1299.8957</v>
      </c>
      <c r="D161" s="111">
        <v>3.2097320364769</v>
      </c>
      <c r="E161" s="112">
        <v>24</v>
      </c>
      <c r="F161" s="111">
        <v>3.6523249046922901</v>
      </c>
      <c r="G161" s="112">
        <v>12</v>
      </c>
      <c r="H161" s="111">
        <v>3.78460879638462</v>
      </c>
      <c r="I161" s="112">
        <v>3</v>
      </c>
      <c r="J161" s="111">
        <v>4.1973631085892498</v>
      </c>
      <c r="K161" s="112">
        <v>12</v>
      </c>
      <c r="L161" s="111">
        <v>4.9944618968660999</v>
      </c>
      <c r="M161" s="112">
        <v>15</v>
      </c>
      <c r="N161" s="111">
        <v>5.5840437633302997</v>
      </c>
      <c r="O161" s="112">
        <v>19</v>
      </c>
      <c r="P161" s="111">
        <v>5.4915990859692796</v>
      </c>
      <c r="Q161" s="112">
        <v>13</v>
      </c>
      <c r="R161" s="111">
        <v>5.6551093276365796</v>
      </c>
      <c r="S161" s="112">
        <v>7</v>
      </c>
      <c r="T161" s="111">
        <v>5.9805377091586198</v>
      </c>
      <c r="U161" s="112">
        <v>7</v>
      </c>
      <c r="V161" s="111">
        <v>7.3641946091238397</v>
      </c>
      <c r="W161" s="112">
        <v>5</v>
      </c>
      <c r="Z161" s="111">
        <v>7.6601059749059202</v>
      </c>
      <c r="AA161" s="112">
        <v>35</v>
      </c>
    </row>
    <row r="162" spans="1:27" x14ac:dyDescent="0.25">
      <c r="A162" s="109" t="s">
        <v>146</v>
      </c>
      <c r="B162" s="110">
        <v>43983</v>
      </c>
      <c r="C162" s="111">
        <v>2111.8842</v>
      </c>
      <c r="D162" s="111">
        <v>3.33249451126638</v>
      </c>
      <c r="E162" s="112">
        <v>21</v>
      </c>
      <c r="F162" s="111">
        <v>3.5008438259180101</v>
      </c>
      <c r="G162" s="112">
        <v>18</v>
      </c>
      <c r="H162" s="111">
        <v>3.1652294899339801</v>
      </c>
      <c r="I162" s="112">
        <v>15</v>
      </c>
      <c r="J162" s="111">
        <v>3.8456084012913201</v>
      </c>
      <c r="K162" s="112">
        <v>24</v>
      </c>
      <c r="L162" s="111">
        <v>4.8324466210861496</v>
      </c>
      <c r="M162" s="112">
        <v>20</v>
      </c>
      <c r="N162" s="111">
        <v>5.4540345507922998</v>
      </c>
      <c r="O162" s="112">
        <v>22</v>
      </c>
      <c r="P162" s="111">
        <v>5.3744599419321402</v>
      </c>
      <c r="Q162" s="112">
        <v>20</v>
      </c>
      <c r="R162" s="111">
        <v>5.4866263254941003</v>
      </c>
      <c r="S162" s="112">
        <v>19</v>
      </c>
      <c r="T162" s="111">
        <v>5.8017990252833798</v>
      </c>
      <c r="U162" s="112">
        <v>19</v>
      </c>
      <c r="V162" s="111">
        <v>7.23796151327101</v>
      </c>
      <c r="W162" s="112">
        <v>19</v>
      </c>
      <c r="Z162" s="111">
        <v>9.6199733026613892</v>
      </c>
      <c r="AA162" s="112">
        <v>30</v>
      </c>
    </row>
    <row r="163" spans="1:27" x14ac:dyDescent="0.25">
      <c r="A163" s="109" t="s">
        <v>147</v>
      </c>
      <c r="B163" s="110">
        <v>43983</v>
      </c>
      <c r="C163" s="111">
        <v>10.7705</v>
      </c>
      <c r="D163" s="111">
        <v>2.7113104357592301</v>
      </c>
      <c r="E163" s="112">
        <v>33</v>
      </c>
      <c r="F163" s="111">
        <v>2.8247275879134501</v>
      </c>
      <c r="G163" s="112">
        <v>39</v>
      </c>
      <c r="H163" s="111">
        <v>2.4702154256098598</v>
      </c>
      <c r="I163" s="112">
        <v>36</v>
      </c>
      <c r="J163" s="111">
        <v>3.0535699346530198</v>
      </c>
      <c r="K163" s="112">
        <v>40</v>
      </c>
      <c r="L163" s="111">
        <v>3.22855466895084</v>
      </c>
      <c r="M163" s="112">
        <v>41</v>
      </c>
      <c r="N163" s="111">
        <v>3.8419784173834799</v>
      </c>
      <c r="O163" s="112">
        <v>40</v>
      </c>
      <c r="P163" s="111">
        <v>4.2594274122794502</v>
      </c>
      <c r="Q163" s="112">
        <v>37</v>
      </c>
      <c r="R163" s="111">
        <v>4.5337260788149196</v>
      </c>
      <c r="S163" s="112">
        <v>37</v>
      </c>
      <c r="T163" s="111">
        <v>4.8245212190655504</v>
      </c>
      <c r="U163" s="112">
        <v>37</v>
      </c>
      <c r="V163" s="111"/>
      <c r="W163" s="112"/>
      <c r="Z163" s="111">
        <v>5.3062735849056697</v>
      </c>
      <c r="AA163" s="112">
        <v>38</v>
      </c>
    </row>
    <row r="164" spans="1:27" x14ac:dyDescent="0.25">
      <c r="A164" s="109" t="s">
        <v>148</v>
      </c>
      <c r="B164" s="110">
        <v>43983</v>
      </c>
      <c r="C164" s="111">
        <v>4896.018</v>
      </c>
      <c r="D164" s="111">
        <v>2.7317303379971198</v>
      </c>
      <c r="E164" s="112">
        <v>32</v>
      </c>
      <c r="F164" s="111">
        <v>3.3895072687168599</v>
      </c>
      <c r="G164" s="112">
        <v>25</v>
      </c>
      <c r="H164" s="111">
        <v>2.9989686073594402</v>
      </c>
      <c r="I164" s="112">
        <v>18</v>
      </c>
      <c r="J164" s="111">
        <v>4.2195535849237</v>
      </c>
      <c r="K164" s="112">
        <v>9</v>
      </c>
      <c r="L164" s="111">
        <v>5.2621160489339598</v>
      </c>
      <c r="M164" s="112">
        <v>5</v>
      </c>
      <c r="N164" s="111">
        <v>5.83969854850237</v>
      </c>
      <c r="O164" s="112">
        <v>8</v>
      </c>
      <c r="P164" s="111">
        <v>5.5241195637528797</v>
      </c>
      <c r="Q164" s="112">
        <v>10</v>
      </c>
      <c r="R164" s="111">
        <v>5.6295250478909997</v>
      </c>
      <c r="S164" s="112">
        <v>10</v>
      </c>
      <c r="T164" s="111">
        <v>5.9752789241402198</v>
      </c>
      <c r="U164" s="112">
        <v>8</v>
      </c>
      <c r="V164" s="111">
        <v>7.3404898996154602</v>
      </c>
      <c r="W164" s="112">
        <v>6</v>
      </c>
      <c r="Z164" s="111">
        <v>10.1062455176207</v>
      </c>
      <c r="AA164" s="112">
        <v>7</v>
      </c>
    </row>
    <row r="165" spans="1:27" x14ac:dyDescent="0.25">
      <c r="A165" s="109" t="s">
        <v>149</v>
      </c>
      <c r="B165" s="110">
        <v>43983</v>
      </c>
      <c r="C165" s="111">
        <v>1124.4042999999999</v>
      </c>
      <c r="D165" s="111">
        <v>4.5938992200044204</v>
      </c>
      <c r="E165" s="112">
        <v>2</v>
      </c>
      <c r="F165" s="111">
        <v>3.5436780763544</v>
      </c>
      <c r="G165" s="112">
        <v>16</v>
      </c>
      <c r="H165" s="111">
        <v>2.2296760129578099</v>
      </c>
      <c r="I165" s="112">
        <v>43</v>
      </c>
      <c r="J165" s="111">
        <v>3.44222575803773</v>
      </c>
      <c r="K165" s="112">
        <v>31</v>
      </c>
      <c r="L165" s="111">
        <v>3.6476349346907502</v>
      </c>
      <c r="M165" s="112">
        <v>31</v>
      </c>
      <c r="N165" s="111">
        <v>4.3470815892936097</v>
      </c>
      <c r="O165" s="112">
        <v>36</v>
      </c>
      <c r="P165" s="111">
        <v>4.60411053114822</v>
      </c>
      <c r="Q165" s="112">
        <v>33</v>
      </c>
      <c r="R165" s="111">
        <v>4.8362654128384097</v>
      </c>
      <c r="S165" s="112">
        <v>32</v>
      </c>
      <c r="T165" s="111">
        <v>5.2130152326190196</v>
      </c>
      <c r="U165" s="112">
        <v>32</v>
      </c>
      <c r="V165" s="111"/>
      <c r="W165" s="112"/>
      <c r="Z165" s="111">
        <v>6.0382406250000003</v>
      </c>
      <c r="AA165" s="112">
        <v>37</v>
      </c>
    </row>
    <row r="166" spans="1:27" x14ac:dyDescent="0.25">
      <c r="A166" s="109" t="s">
        <v>150</v>
      </c>
      <c r="B166" s="110">
        <v>43983</v>
      </c>
      <c r="C166" s="111">
        <v>260.71230000000003</v>
      </c>
      <c r="D166" s="111">
        <v>3.1502958688848199</v>
      </c>
      <c r="E166" s="112">
        <v>25</v>
      </c>
      <c r="F166" s="111">
        <v>3.6551255783982701</v>
      </c>
      <c r="G166" s="112">
        <v>11</v>
      </c>
      <c r="H166" s="111">
        <v>3.8849218870053401</v>
      </c>
      <c r="I166" s="112">
        <v>2</v>
      </c>
      <c r="J166" s="111">
        <v>5.0437771893492602</v>
      </c>
      <c r="K166" s="112">
        <v>2</v>
      </c>
      <c r="L166" s="111">
        <v>5.5037130251194002</v>
      </c>
      <c r="M166" s="112">
        <v>2</v>
      </c>
      <c r="N166" s="111">
        <v>5.6506315879279798</v>
      </c>
      <c r="O166" s="112">
        <v>13</v>
      </c>
      <c r="P166" s="111">
        <v>5.5122750075482099</v>
      </c>
      <c r="Q166" s="112">
        <v>12</v>
      </c>
      <c r="R166" s="111">
        <v>5.6376450312791802</v>
      </c>
      <c r="S166" s="112">
        <v>9</v>
      </c>
      <c r="T166" s="111">
        <v>5.9491911360028702</v>
      </c>
      <c r="U166" s="112">
        <v>9</v>
      </c>
      <c r="V166" s="111">
        <v>7.32312656433563</v>
      </c>
      <c r="W166" s="112">
        <v>8</v>
      </c>
      <c r="Z166" s="111">
        <v>10.0601142426595</v>
      </c>
      <c r="AA166" s="112">
        <v>11</v>
      </c>
    </row>
    <row r="167" spans="1:27" x14ac:dyDescent="0.25">
      <c r="A167" s="109" t="s">
        <v>151</v>
      </c>
      <c r="B167" s="110">
        <v>43983</v>
      </c>
      <c r="C167" s="111">
        <v>1770.5237</v>
      </c>
      <c r="D167" s="111">
        <v>3.42041026961315</v>
      </c>
      <c r="E167" s="112">
        <v>15</v>
      </c>
      <c r="F167" s="111">
        <v>3.3956115726951501</v>
      </c>
      <c r="G167" s="112">
        <v>24</v>
      </c>
      <c r="H167" s="111">
        <v>3.2781363092752498</v>
      </c>
      <c r="I167" s="112">
        <v>8</v>
      </c>
      <c r="J167" s="111">
        <v>3.7449997429277899</v>
      </c>
      <c r="K167" s="112">
        <v>26</v>
      </c>
      <c r="L167" s="111">
        <v>4.0091963548050398</v>
      </c>
      <c r="M167" s="112">
        <v>28</v>
      </c>
      <c r="N167" s="111">
        <v>4.3885110112345398</v>
      </c>
      <c r="O167" s="112">
        <v>34</v>
      </c>
      <c r="P167" s="111">
        <v>4.7352602700617403</v>
      </c>
      <c r="Q167" s="112">
        <v>30</v>
      </c>
      <c r="R167" s="111">
        <v>4.9852964595085396</v>
      </c>
      <c r="S167" s="112">
        <v>31</v>
      </c>
      <c r="T167" s="111">
        <v>5.2438483614512599</v>
      </c>
      <c r="U167" s="112">
        <v>31</v>
      </c>
      <c r="V167" s="111">
        <v>3.5070892936788902</v>
      </c>
      <c r="W167" s="112">
        <v>35</v>
      </c>
      <c r="Z167" s="111">
        <v>7.8869231150870798</v>
      </c>
      <c r="AA167" s="112">
        <v>34</v>
      </c>
    </row>
    <row r="168" spans="1:27" x14ac:dyDescent="0.25">
      <c r="A168" s="109" t="s">
        <v>152</v>
      </c>
      <c r="B168" s="110">
        <v>43983</v>
      </c>
      <c r="C168" s="111">
        <v>31.657399999999999</v>
      </c>
      <c r="D168" s="111">
        <v>4.8431122287811998</v>
      </c>
      <c r="E168" s="112">
        <v>1</v>
      </c>
      <c r="F168" s="111">
        <v>4.8443978157550402</v>
      </c>
      <c r="G168" s="112">
        <v>1</v>
      </c>
      <c r="H168" s="111">
        <v>4.5994584621499301</v>
      </c>
      <c r="I168" s="112">
        <v>1</v>
      </c>
      <c r="J168" s="111">
        <v>5.0581513902936504</v>
      </c>
      <c r="K168" s="112">
        <v>1</v>
      </c>
      <c r="L168" s="111">
        <v>5.6449196863640703</v>
      </c>
      <c r="M168" s="112">
        <v>1</v>
      </c>
      <c r="N168" s="111">
        <v>5.3677935034557303</v>
      </c>
      <c r="O168" s="112">
        <v>24</v>
      </c>
      <c r="P168" s="111">
        <v>5.8402652048476602</v>
      </c>
      <c r="Q168" s="112">
        <v>1</v>
      </c>
      <c r="R168" s="111">
        <v>6.1958647204971697</v>
      </c>
      <c r="S168" s="112">
        <v>1</v>
      </c>
      <c r="T168" s="111">
        <v>6.5850046259076196</v>
      </c>
      <c r="U168" s="112">
        <v>1</v>
      </c>
      <c r="V168" s="111">
        <v>7.5394244283708796</v>
      </c>
      <c r="W168" s="112">
        <v>1</v>
      </c>
      <c r="Z168" s="111">
        <v>10.615970144000901</v>
      </c>
      <c r="AA168" s="112">
        <v>2</v>
      </c>
    </row>
    <row r="169" spans="1:27" x14ac:dyDescent="0.25">
      <c r="A169" s="109" t="s">
        <v>153</v>
      </c>
      <c r="B169" s="110">
        <v>43983</v>
      </c>
      <c r="C169" s="111">
        <v>27.0929</v>
      </c>
      <c r="D169" s="111">
        <v>3.0988608594903999</v>
      </c>
      <c r="E169" s="112">
        <v>26</v>
      </c>
      <c r="F169" s="111">
        <v>3.0544572062175201</v>
      </c>
      <c r="G169" s="112">
        <v>30</v>
      </c>
      <c r="H169" s="111">
        <v>2.38759043803211</v>
      </c>
      <c r="I169" s="112">
        <v>41</v>
      </c>
      <c r="J169" s="111">
        <v>3.2662752820555201</v>
      </c>
      <c r="K169" s="112">
        <v>33</v>
      </c>
      <c r="L169" s="111">
        <v>3.3602200289485999</v>
      </c>
      <c r="M169" s="112">
        <v>38</v>
      </c>
      <c r="N169" s="111">
        <v>4.1101517590754204</v>
      </c>
      <c r="O169" s="112">
        <v>37</v>
      </c>
      <c r="P169" s="111">
        <v>4.4686471203089999</v>
      </c>
      <c r="Q169" s="112">
        <v>35</v>
      </c>
      <c r="R169" s="111">
        <v>4.73626589188558</v>
      </c>
      <c r="S169" s="112">
        <v>35</v>
      </c>
      <c r="T169" s="111">
        <v>5.1007506903373603</v>
      </c>
      <c r="U169" s="112">
        <v>35</v>
      </c>
      <c r="V169" s="111">
        <v>6.3790464342929596</v>
      </c>
      <c r="W169" s="112">
        <v>33</v>
      </c>
      <c r="Z169" s="111">
        <v>12.0698558715419</v>
      </c>
      <c r="AA169" s="112">
        <v>1</v>
      </c>
    </row>
    <row r="170" spans="1:27" x14ac:dyDescent="0.25">
      <c r="A170" s="109" t="s">
        <v>156</v>
      </c>
      <c r="B170" s="110">
        <v>43983</v>
      </c>
      <c r="C170" s="111">
        <v>3135.3993999999998</v>
      </c>
      <c r="D170" s="111">
        <v>3.4112079896165799</v>
      </c>
      <c r="E170" s="112">
        <v>16</v>
      </c>
      <c r="F170" s="111">
        <v>3.5982132112549401</v>
      </c>
      <c r="G170" s="112">
        <v>15</v>
      </c>
      <c r="H170" s="111">
        <v>3.1800021981879398</v>
      </c>
      <c r="I170" s="112">
        <v>12</v>
      </c>
      <c r="J170" s="111">
        <v>4.13904167384199</v>
      </c>
      <c r="K170" s="112">
        <v>17</v>
      </c>
      <c r="L170" s="111">
        <v>5.0127603898979496</v>
      </c>
      <c r="M170" s="112">
        <v>12</v>
      </c>
      <c r="N170" s="111">
        <v>5.6138608932334</v>
      </c>
      <c r="O170" s="112">
        <v>15</v>
      </c>
      <c r="P170" s="111">
        <v>5.3856236984790797</v>
      </c>
      <c r="Q170" s="112">
        <v>19</v>
      </c>
      <c r="R170" s="111">
        <v>5.48324565813222</v>
      </c>
      <c r="S170" s="112">
        <v>21</v>
      </c>
      <c r="T170" s="111">
        <v>5.7786241364885598</v>
      </c>
      <c r="U170" s="112">
        <v>22</v>
      </c>
      <c r="V170" s="111">
        <v>7.1654993936414701</v>
      </c>
      <c r="W170" s="112">
        <v>25</v>
      </c>
      <c r="Z170" s="111">
        <v>9.9245798912798993</v>
      </c>
      <c r="AA170" s="112">
        <v>26</v>
      </c>
    </row>
    <row r="171" spans="1:27" x14ac:dyDescent="0.25">
      <c r="A171" s="109" t="s">
        <v>157</v>
      </c>
      <c r="B171" s="110">
        <v>43983</v>
      </c>
      <c r="C171" s="111">
        <v>42.222200000000001</v>
      </c>
      <c r="D171" s="111">
        <v>3.80408263812848</v>
      </c>
      <c r="E171" s="112">
        <v>7</v>
      </c>
      <c r="F171" s="111">
        <v>3.6607082923679801</v>
      </c>
      <c r="G171" s="112">
        <v>10</v>
      </c>
      <c r="H171" s="111">
        <v>3.0892367943163701</v>
      </c>
      <c r="I171" s="112">
        <v>17</v>
      </c>
      <c r="J171" s="111">
        <v>4.14989611492559</v>
      </c>
      <c r="K171" s="112">
        <v>15</v>
      </c>
      <c r="L171" s="111">
        <v>4.8666651732519401</v>
      </c>
      <c r="M171" s="112">
        <v>18</v>
      </c>
      <c r="N171" s="111">
        <v>5.4611416742881804</v>
      </c>
      <c r="O171" s="112">
        <v>21</v>
      </c>
      <c r="P171" s="111">
        <v>5.3741425098929501</v>
      </c>
      <c r="Q171" s="112">
        <v>21</v>
      </c>
      <c r="R171" s="111">
        <v>5.4841452680146698</v>
      </c>
      <c r="S171" s="112">
        <v>20</v>
      </c>
      <c r="T171" s="111">
        <v>5.81552258168914</v>
      </c>
      <c r="U171" s="112">
        <v>17</v>
      </c>
      <c r="V171" s="111">
        <v>7.2462205433290601</v>
      </c>
      <c r="W171" s="112">
        <v>17</v>
      </c>
      <c r="Z171" s="111">
        <v>10.015524178375999</v>
      </c>
      <c r="AA171" s="112">
        <v>16</v>
      </c>
    </row>
    <row r="172" spans="1:27" x14ac:dyDescent="0.25">
      <c r="A172" s="109" t="s">
        <v>158</v>
      </c>
      <c r="B172" s="110">
        <v>43983</v>
      </c>
      <c r="C172" s="111">
        <v>3160.5372000000002</v>
      </c>
      <c r="D172" s="111">
        <v>3.75485873242665</v>
      </c>
      <c r="E172" s="112">
        <v>8</v>
      </c>
      <c r="F172" s="111">
        <v>3.61041527751504</v>
      </c>
      <c r="G172" s="112">
        <v>13</v>
      </c>
      <c r="H172" s="111">
        <v>2.7460692679468699</v>
      </c>
      <c r="I172" s="112">
        <v>28</v>
      </c>
      <c r="J172" s="111">
        <v>4.1946981780848196</v>
      </c>
      <c r="K172" s="112">
        <v>13</v>
      </c>
      <c r="L172" s="111">
        <v>5.09276777637288</v>
      </c>
      <c r="M172" s="112">
        <v>11</v>
      </c>
      <c r="N172" s="111">
        <v>6.1294836322803601</v>
      </c>
      <c r="O172" s="112">
        <v>1</v>
      </c>
      <c r="P172" s="111">
        <v>5.6907348434922902</v>
      </c>
      <c r="Q172" s="112">
        <v>3</v>
      </c>
      <c r="R172" s="111">
        <v>5.7066704900813097</v>
      </c>
      <c r="S172" s="112">
        <v>5</v>
      </c>
      <c r="T172" s="111">
        <v>5.9905370894378196</v>
      </c>
      <c r="U172" s="112">
        <v>5</v>
      </c>
      <c r="V172" s="111">
        <v>7.31235446043015</v>
      </c>
      <c r="W172" s="112">
        <v>11</v>
      </c>
      <c r="Z172" s="111">
        <v>10.1129266567327</v>
      </c>
      <c r="AA172" s="112">
        <v>6</v>
      </c>
    </row>
    <row r="173" spans="1:27" x14ac:dyDescent="0.25">
      <c r="A173" s="109" t="s">
        <v>159</v>
      </c>
      <c r="B173" s="110">
        <v>43983</v>
      </c>
      <c r="C173" s="111">
        <v>1968.6482000000001</v>
      </c>
      <c r="D173" s="111">
        <v>2.75720161473647</v>
      </c>
      <c r="E173" s="112">
        <v>31</v>
      </c>
      <c r="F173" s="111">
        <v>2.8361430392147899</v>
      </c>
      <c r="G173" s="112">
        <v>38</v>
      </c>
      <c r="H173" s="111">
        <v>2.71655902276924</v>
      </c>
      <c r="I173" s="112">
        <v>32</v>
      </c>
      <c r="J173" s="111">
        <v>2.6358304976151898</v>
      </c>
      <c r="K173" s="112">
        <v>43</v>
      </c>
      <c r="L173" s="111">
        <v>2.7157598432789301</v>
      </c>
      <c r="M173" s="112">
        <v>43</v>
      </c>
      <c r="N173" s="111">
        <v>2.7218727259130899</v>
      </c>
      <c r="O173" s="112">
        <v>43</v>
      </c>
      <c r="P173" s="111">
        <v>3.5602338392899102</v>
      </c>
      <c r="Q173" s="112">
        <v>39</v>
      </c>
      <c r="R173" s="111">
        <v>3.92293732420349</v>
      </c>
      <c r="S173" s="112">
        <v>39</v>
      </c>
      <c r="T173" s="111">
        <v>4.2551921045021901</v>
      </c>
      <c r="U173" s="112">
        <v>39</v>
      </c>
      <c r="V173" s="111">
        <v>6.3881885551167397</v>
      </c>
      <c r="W173" s="112">
        <v>32</v>
      </c>
      <c r="Z173" s="111">
        <v>7.9356106674811304</v>
      </c>
      <c r="AA173" s="112">
        <v>33</v>
      </c>
    </row>
    <row r="174" spans="1:27" x14ac:dyDescent="0.25">
      <c r="A174" s="109" t="s">
        <v>160</v>
      </c>
      <c r="B174" s="110">
        <v>43983</v>
      </c>
      <c r="C174" s="111">
        <v>1928.5805</v>
      </c>
      <c r="D174" s="111">
        <v>2.3791327647441101</v>
      </c>
      <c r="E174" s="112">
        <v>39</v>
      </c>
      <c r="F174" s="111">
        <v>3.2586399314563601</v>
      </c>
      <c r="G174" s="112">
        <v>28</v>
      </c>
      <c r="H174" s="111">
        <v>2.7781700630214901</v>
      </c>
      <c r="I174" s="112">
        <v>27</v>
      </c>
      <c r="J174" s="111">
        <v>4.1444416205518904</v>
      </c>
      <c r="K174" s="112">
        <v>16</v>
      </c>
      <c r="L174" s="111">
        <v>5.1801644885307097</v>
      </c>
      <c r="M174" s="112">
        <v>8</v>
      </c>
      <c r="N174" s="111">
        <v>6.10376023248996</v>
      </c>
      <c r="O174" s="112">
        <v>2</v>
      </c>
      <c r="P174" s="111">
        <v>5.6767398763626504</v>
      </c>
      <c r="Q174" s="112">
        <v>4</v>
      </c>
      <c r="R174" s="111">
        <v>5.6422600687123898</v>
      </c>
      <c r="S174" s="112">
        <v>8</v>
      </c>
      <c r="T174" s="111">
        <v>5.8997090555338696</v>
      </c>
      <c r="U174" s="112">
        <v>14</v>
      </c>
      <c r="V174" s="111">
        <v>5.7851399675033397</v>
      </c>
      <c r="W174" s="112">
        <v>34</v>
      </c>
      <c r="Z174" s="111">
        <v>9.1084868137130108</v>
      </c>
      <c r="AA174" s="112">
        <v>31</v>
      </c>
    </row>
    <row r="175" spans="1:27" x14ac:dyDescent="0.25">
      <c r="A175" s="109" t="s">
        <v>161</v>
      </c>
      <c r="B175" s="110">
        <v>43983</v>
      </c>
      <c r="C175" s="111">
        <v>3279.7624000000001</v>
      </c>
      <c r="D175" s="111">
        <v>3.2654981644905101</v>
      </c>
      <c r="E175" s="112">
        <v>23</v>
      </c>
      <c r="F175" s="111">
        <v>3.4568623262477902</v>
      </c>
      <c r="G175" s="112">
        <v>21</v>
      </c>
      <c r="H175" s="111">
        <v>2.95654540824889</v>
      </c>
      <c r="I175" s="112">
        <v>19</v>
      </c>
      <c r="J175" s="111">
        <v>3.9644735162776601</v>
      </c>
      <c r="K175" s="112">
        <v>18</v>
      </c>
      <c r="L175" s="111">
        <v>4.9973704434109596</v>
      </c>
      <c r="M175" s="112">
        <v>13</v>
      </c>
      <c r="N175" s="111">
        <v>5.6121395418775997</v>
      </c>
      <c r="O175" s="112">
        <v>16</v>
      </c>
      <c r="P175" s="111">
        <v>5.39045456896506</v>
      </c>
      <c r="Q175" s="112">
        <v>18</v>
      </c>
      <c r="R175" s="111">
        <v>5.5097546880017196</v>
      </c>
      <c r="S175" s="112">
        <v>16</v>
      </c>
      <c r="T175" s="111">
        <v>5.8327096059074499</v>
      </c>
      <c r="U175" s="112">
        <v>16</v>
      </c>
      <c r="V175" s="111">
        <v>7.25767569621057</v>
      </c>
      <c r="W175" s="112">
        <v>14</v>
      </c>
      <c r="Z175" s="111">
        <v>9.9824277747826002</v>
      </c>
      <c r="AA175" s="112">
        <v>23</v>
      </c>
    </row>
    <row r="176" spans="1:27" x14ac:dyDescent="0.25">
      <c r="A176" s="109" t="s">
        <v>162</v>
      </c>
      <c r="B176" s="110">
        <v>43983</v>
      </c>
      <c r="C176" s="111">
        <v>1084.8335</v>
      </c>
      <c r="D176" s="111">
        <v>2.8937609904618999</v>
      </c>
      <c r="E176" s="112">
        <v>28</v>
      </c>
      <c r="F176" s="111">
        <v>3.0165254026060002</v>
      </c>
      <c r="G176" s="112">
        <v>33</v>
      </c>
      <c r="H176" s="111">
        <v>2.8345093139083799</v>
      </c>
      <c r="I176" s="112">
        <v>24</v>
      </c>
      <c r="J176" s="111">
        <v>3.3082017800953798</v>
      </c>
      <c r="K176" s="112">
        <v>32</v>
      </c>
      <c r="L176" s="111">
        <v>3.4291034733478098</v>
      </c>
      <c r="M176" s="112">
        <v>37</v>
      </c>
      <c r="N176" s="111">
        <v>4.0920615478855602</v>
      </c>
      <c r="O176" s="112">
        <v>38</v>
      </c>
      <c r="P176" s="111">
        <v>4.6479444325866801</v>
      </c>
      <c r="Q176" s="112">
        <v>31</v>
      </c>
      <c r="R176" s="111">
        <v>5.0782464894071504</v>
      </c>
      <c r="S176" s="112">
        <v>30</v>
      </c>
      <c r="T176" s="111">
        <v>5.5438230159467503</v>
      </c>
      <c r="U176" s="112">
        <v>30</v>
      </c>
      <c r="V176" s="111"/>
      <c r="W176" s="112"/>
      <c r="Z176" s="111">
        <v>6.1516236701567202</v>
      </c>
      <c r="AA176" s="112">
        <v>36</v>
      </c>
    </row>
    <row r="177" spans="1:27" x14ac:dyDescent="0.25">
      <c r="A177" s="131"/>
      <c r="B177" s="131"/>
      <c r="C177" s="131"/>
      <c r="D177" s="131" t="s">
        <v>115</v>
      </c>
      <c r="E177" s="131"/>
      <c r="F177" s="131" t="s">
        <v>116</v>
      </c>
      <c r="G177" s="131"/>
      <c r="H177" s="131" t="s">
        <v>117</v>
      </c>
      <c r="I177" s="131"/>
      <c r="J177" s="131" t="s">
        <v>47</v>
      </c>
      <c r="K177" s="131"/>
      <c r="L177" s="131" t="s">
        <v>48</v>
      </c>
      <c r="M177" s="131"/>
      <c r="N177" s="131" t="s">
        <v>1</v>
      </c>
      <c r="O177" s="131"/>
      <c r="P177" s="131" t="s">
        <v>2</v>
      </c>
      <c r="Q177" s="131"/>
      <c r="R177" s="131" t="s">
        <v>3</v>
      </c>
      <c r="S177" s="131"/>
      <c r="T177" s="131" t="s">
        <v>4</v>
      </c>
      <c r="U177" s="131"/>
      <c r="V177" s="131" t="s">
        <v>5</v>
      </c>
      <c r="W177" s="131"/>
      <c r="Z177" s="113" t="s">
        <v>46</v>
      </c>
      <c r="AA177" s="131" t="s">
        <v>405</v>
      </c>
    </row>
    <row r="178" spans="1:27" x14ac:dyDescent="0.25">
      <c r="A178" s="131"/>
      <c r="B178" s="131"/>
      <c r="C178" s="131"/>
      <c r="D178" s="113" t="s">
        <v>0</v>
      </c>
      <c r="E178" s="113"/>
      <c r="F178" s="113" t="s">
        <v>0</v>
      </c>
      <c r="G178" s="113"/>
      <c r="H178" s="113" t="s">
        <v>0</v>
      </c>
      <c r="I178" s="113"/>
      <c r="J178" s="113" t="s">
        <v>0</v>
      </c>
      <c r="K178" s="113"/>
      <c r="L178" s="113" t="s">
        <v>0</v>
      </c>
      <c r="M178" s="113"/>
      <c r="N178" s="113" t="s">
        <v>0</v>
      </c>
      <c r="O178" s="113"/>
      <c r="P178" s="113" t="s">
        <v>0</v>
      </c>
      <c r="Q178" s="113"/>
      <c r="R178" s="113" t="s">
        <v>0</v>
      </c>
      <c r="S178" s="113"/>
      <c r="T178" s="113" t="s">
        <v>0</v>
      </c>
      <c r="U178" s="113"/>
      <c r="V178" s="113" t="s">
        <v>0</v>
      </c>
      <c r="W178" s="113"/>
      <c r="Z178" s="113" t="s">
        <v>0</v>
      </c>
      <c r="AA178" s="131"/>
    </row>
    <row r="179" spans="1:27" x14ac:dyDescent="0.25">
      <c r="A179" s="113" t="s">
        <v>7</v>
      </c>
      <c r="B179" s="113" t="s">
        <v>8</v>
      </c>
      <c r="C179" s="113" t="s">
        <v>9</v>
      </c>
      <c r="D179" s="113"/>
      <c r="E179" s="113" t="s">
        <v>10</v>
      </c>
      <c r="F179" s="113"/>
      <c r="G179" s="113" t="s">
        <v>10</v>
      </c>
      <c r="H179" s="113"/>
      <c r="I179" s="113" t="s">
        <v>10</v>
      </c>
      <c r="J179" s="113"/>
      <c r="K179" s="113" t="s">
        <v>10</v>
      </c>
      <c r="L179" s="113"/>
      <c r="M179" s="113" t="s">
        <v>10</v>
      </c>
      <c r="N179" s="113"/>
      <c r="O179" s="113" t="s">
        <v>10</v>
      </c>
      <c r="P179" s="113"/>
      <c r="Q179" s="113" t="s">
        <v>10</v>
      </c>
      <c r="R179" s="113"/>
      <c r="S179" s="113" t="s">
        <v>10</v>
      </c>
      <c r="T179" s="113"/>
      <c r="U179" s="113" t="s">
        <v>10</v>
      </c>
      <c r="V179" s="113"/>
      <c r="W179" s="113" t="s">
        <v>10</v>
      </c>
      <c r="Z179" s="113"/>
      <c r="AA179" s="113" t="s">
        <v>10</v>
      </c>
    </row>
    <row r="180" spans="1:27" x14ac:dyDescent="0.25">
      <c r="A180" s="108" t="s">
        <v>388</v>
      </c>
      <c r="B180" s="108"/>
      <c r="C180" s="108"/>
      <c r="D180" s="108"/>
      <c r="E180" s="108"/>
      <c r="F180" s="108"/>
      <c r="G180" s="108"/>
      <c r="H180" s="108"/>
      <c r="I180" s="108"/>
      <c r="J180" s="108"/>
      <c r="K180" s="108"/>
      <c r="L180" s="108"/>
      <c r="M180" s="108"/>
      <c r="N180" s="108"/>
      <c r="O180" s="108"/>
      <c r="P180" s="108"/>
      <c r="Q180" s="108"/>
      <c r="R180" s="108"/>
      <c r="S180" s="108"/>
      <c r="T180" s="108"/>
      <c r="U180" s="108"/>
      <c r="V180" s="108"/>
      <c r="W180" s="108"/>
      <c r="Z180" s="108"/>
      <c r="AA180" s="108"/>
    </row>
    <row r="181" spans="1:27" x14ac:dyDescent="0.25">
      <c r="A181" s="109" t="s">
        <v>227</v>
      </c>
      <c r="B181" s="110">
        <v>43983</v>
      </c>
      <c r="C181" s="111">
        <v>320.53820000000002</v>
      </c>
      <c r="D181" s="111">
        <v>3.5986778431422701</v>
      </c>
      <c r="E181" s="112">
        <v>9</v>
      </c>
      <c r="F181" s="111">
        <v>3.70573100495678</v>
      </c>
      <c r="G181" s="112">
        <v>6</v>
      </c>
      <c r="H181" s="111">
        <v>3.0958743081184799</v>
      </c>
      <c r="I181" s="112">
        <v>9</v>
      </c>
      <c r="J181" s="111">
        <v>4.3253142751969698</v>
      </c>
      <c r="K181" s="112">
        <v>5</v>
      </c>
      <c r="L181" s="111">
        <v>5.2755558723881704</v>
      </c>
      <c r="M181" s="112">
        <v>3</v>
      </c>
      <c r="N181" s="111">
        <v>5.6655084948551204</v>
      </c>
      <c r="O181" s="112">
        <v>9</v>
      </c>
      <c r="P181" s="111">
        <v>5.4179990091935597</v>
      </c>
      <c r="Q181" s="112">
        <v>9</v>
      </c>
      <c r="R181" s="111">
        <v>5.50458335428468</v>
      </c>
      <c r="S181" s="112">
        <v>10</v>
      </c>
      <c r="T181" s="111">
        <v>5.8866277749822196</v>
      </c>
      <c r="U181" s="112">
        <v>3</v>
      </c>
      <c r="V181" s="111">
        <v>7.2235784748265397</v>
      </c>
      <c r="W181" s="112">
        <v>6</v>
      </c>
      <c r="Z181" s="111">
        <v>13.624920452240801</v>
      </c>
      <c r="AA181" s="112">
        <v>5</v>
      </c>
    </row>
    <row r="182" spans="1:27" x14ac:dyDescent="0.25">
      <c r="A182" s="109" t="s">
        <v>228</v>
      </c>
      <c r="B182" s="110">
        <v>43983</v>
      </c>
      <c r="C182" s="111">
        <v>2213.1939000000002</v>
      </c>
      <c r="D182" s="111">
        <v>3.4108648893693698</v>
      </c>
      <c r="E182" s="112">
        <v>14</v>
      </c>
      <c r="F182" s="111">
        <v>3.5319628251861599</v>
      </c>
      <c r="G182" s="112">
        <v>12</v>
      </c>
      <c r="H182" s="111">
        <v>3.0933777852080699</v>
      </c>
      <c r="I182" s="112">
        <v>10</v>
      </c>
      <c r="J182" s="111">
        <v>4.1305948059625397</v>
      </c>
      <c r="K182" s="112">
        <v>8</v>
      </c>
      <c r="L182" s="111">
        <v>4.9405814333049296</v>
      </c>
      <c r="M182" s="112">
        <v>11</v>
      </c>
      <c r="N182" s="111">
        <v>5.77678864436729</v>
      </c>
      <c r="O182" s="112">
        <v>5</v>
      </c>
      <c r="P182" s="111">
        <v>5.4958197817076702</v>
      </c>
      <c r="Q182" s="112">
        <v>4</v>
      </c>
      <c r="R182" s="111">
        <v>5.5664400528372902</v>
      </c>
      <c r="S182" s="112">
        <v>4</v>
      </c>
      <c r="T182" s="111">
        <v>5.8636229575489498</v>
      </c>
      <c r="U182" s="112">
        <v>6</v>
      </c>
      <c r="V182" s="111">
        <v>7.2403049235832802</v>
      </c>
      <c r="W182" s="112">
        <v>3</v>
      </c>
      <c r="Z182" s="111">
        <v>11.3892945859054</v>
      </c>
      <c r="AA182" s="112">
        <v>25</v>
      </c>
    </row>
    <row r="183" spans="1:27" x14ac:dyDescent="0.25">
      <c r="A183" s="109" t="s">
        <v>229</v>
      </c>
      <c r="B183" s="110">
        <v>43983</v>
      </c>
      <c r="C183" s="111">
        <v>2290.2932000000001</v>
      </c>
      <c r="D183" s="111">
        <v>3.4873102812784702</v>
      </c>
      <c r="E183" s="112">
        <v>12</v>
      </c>
      <c r="F183" s="111">
        <v>3.3683832350082099</v>
      </c>
      <c r="G183" s="112">
        <v>20</v>
      </c>
      <c r="H183" s="111">
        <v>2.7706084117512502</v>
      </c>
      <c r="I183" s="112">
        <v>21</v>
      </c>
      <c r="J183" s="111">
        <v>3.5634428659427502</v>
      </c>
      <c r="K183" s="112">
        <v>27</v>
      </c>
      <c r="L183" s="111">
        <v>3.8989862099993702</v>
      </c>
      <c r="M183" s="112">
        <v>28</v>
      </c>
      <c r="N183" s="111">
        <v>5.5063340153778002</v>
      </c>
      <c r="O183" s="112">
        <v>14</v>
      </c>
      <c r="P183" s="111">
        <v>5.36425170590788</v>
      </c>
      <c r="Q183" s="112">
        <v>13</v>
      </c>
      <c r="R183" s="111">
        <v>5.49206817264702</v>
      </c>
      <c r="S183" s="112">
        <v>11</v>
      </c>
      <c r="T183" s="111">
        <v>5.7870714028507599</v>
      </c>
      <c r="U183" s="112">
        <v>14</v>
      </c>
      <c r="V183" s="111">
        <v>7.1990088375480701</v>
      </c>
      <c r="W183" s="112">
        <v>9</v>
      </c>
      <c r="Z183" s="111">
        <v>11.392283938074501</v>
      </c>
      <c r="AA183" s="112">
        <v>24</v>
      </c>
    </row>
    <row r="184" spans="1:27" x14ac:dyDescent="0.25">
      <c r="A184" s="109" t="s">
        <v>230</v>
      </c>
      <c r="B184" s="110">
        <v>43983</v>
      </c>
      <c r="C184" s="111">
        <v>3059.2696000000001</v>
      </c>
      <c r="D184" s="111">
        <v>3.2395410771928201</v>
      </c>
      <c r="E184" s="112">
        <v>20</v>
      </c>
      <c r="F184" s="111">
        <v>3.4243514688643701</v>
      </c>
      <c r="G184" s="112">
        <v>17</v>
      </c>
      <c r="H184" s="111">
        <v>3.4307001146835598</v>
      </c>
      <c r="I184" s="112">
        <v>5</v>
      </c>
      <c r="J184" s="111">
        <v>3.7729913946780398</v>
      </c>
      <c r="K184" s="112">
        <v>22</v>
      </c>
      <c r="L184" s="111">
        <v>4.2342963058377299</v>
      </c>
      <c r="M184" s="112">
        <v>25</v>
      </c>
      <c r="N184" s="111">
        <v>5.3705100099366803</v>
      </c>
      <c r="O184" s="112">
        <v>19</v>
      </c>
      <c r="P184" s="111">
        <v>5.3132400176738104</v>
      </c>
      <c r="Q184" s="112">
        <v>15</v>
      </c>
      <c r="R184" s="111">
        <v>5.48904030256349</v>
      </c>
      <c r="S184" s="112">
        <v>13</v>
      </c>
      <c r="T184" s="111">
        <v>5.8023794013823702</v>
      </c>
      <c r="U184" s="112">
        <v>11</v>
      </c>
      <c r="V184" s="111">
        <v>7.1558819343998499</v>
      </c>
      <c r="W184" s="112">
        <v>14</v>
      </c>
      <c r="Z184" s="111">
        <v>13.0696123109025</v>
      </c>
      <c r="AA184" s="112">
        <v>12</v>
      </c>
    </row>
    <row r="185" spans="1:27" x14ac:dyDescent="0.25">
      <c r="A185" s="109" t="s">
        <v>231</v>
      </c>
      <c r="B185" s="110">
        <v>43983</v>
      </c>
      <c r="C185" s="111">
        <v>2288.6028999999999</v>
      </c>
      <c r="D185" s="111">
        <v>3.5441218325217299</v>
      </c>
      <c r="E185" s="112">
        <v>10</v>
      </c>
      <c r="F185" s="111">
        <v>3.80812110109422</v>
      </c>
      <c r="G185" s="112">
        <v>3</v>
      </c>
      <c r="H185" s="111">
        <v>2.6501800162505198</v>
      </c>
      <c r="I185" s="112">
        <v>28</v>
      </c>
      <c r="J185" s="111">
        <v>4.5670058671014901</v>
      </c>
      <c r="K185" s="112">
        <v>3</v>
      </c>
      <c r="L185" s="111">
        <v>5.0374476642687602</v>
      </c>
      <c r="M185" s="112">
        <v>8</v>
      </c>
      <c r="N185" s="111">
        <v>5.5392392216642303</v>
      </c>
      <c r="O185" s="112">
        <v>12</v>
      </c>
      <c r="P185" s="111">
        <v>5.2292792844221996</v>
      </c>
      <c r="Q185" s="112">
        <v>22</v>
      </c>
      <c r="R185" s="111">
        <v>5.3099234643210904</v>
      </c>
      <c r="S185" s="112">
        <v>22</v>
      </c>
      <c r="T185" s="111">
        <v>5.5939471590821501</v>
      </c>
      <c r="U185" s="112">
        <v>24</v>
      </c>
      <c r="V185" s="111">
        <v>7.1023025368040704</v>
      </c>
      <c r="W185" s="112">
        <v>21</v>
      </c>
      <c r="Z185" s="111">
        <v>10.842325000000001</v>
      </c>
      <c r="AA185" s="112">
        <v>27</v>
      </c>
    </row>
    <row r="186" spans="1:27" x14ac:dyDescent="0.25">
      <c r="A186" s="109" t="s">
        <v>232</v>
      </c>
      <c r="B186" s="110">
        <v>43983</v>
      </c>
      <c r="C186" s="111">
        <v>2397.3622</v>
      </c>
      <c r="D186" s="111">
        <v>2.7605134013876098</v>
      </c>
      <c r="E186" s="112">
        <v>29</v>
      </c>
      <c r="F186" s="111">
        <v>2.95590346030624</v>
      </c>
      <c r="G186" s="112">
        <v>32</v>
      </c>
      <c r="H186" s="111">
        <v>2.54600373280365</v>
      </c>
      <c r="I186" s="112">
        <v>30</v>
      </c>
      <c r="J186" s="111">
        <v>3.1090731249872099</v>
      </c>
      <c r="K186" s="112">
        <v>32</v>
      </c>
      <c r="L186" s="111">
        <v>3.28567604136465</v>
      </c>
      <c r="M186" s="112">
        <v>33</v>
      </c>
      <c r="N186" s="111">
        <v>3.9529648912192901</v>
      </c>
      <c r="O186" s="112">
        <v>34</v>
      </c>
      <c r="P186" s="111">
        <v>4.4988575024005302</v>
      </c>
      <c r="Q186" s="112">
        <v>33</v>
      </c>
      <c r="R186" s="111">
        <v>4.7960425384699104</v>
      </c>
      <c r="S186" s="112">
        <v>31</v>
      </c>
      <c r="T186" s="111">
        <v>5.16095683205124</v>
      </c>
      <c r="U186" s="112">
        <v>31</v>
      </c>
      <c r="V186" s="111">
        <v>6.8647725390438703</v>
      </c>
      <c r="W186" s="112">
        <v>29</v>
      </c>
      <c r="Z186" s="111">
        <v>11.6673721443548</v>
      </c>
      <c r="AA186" s="112">
        <v>18</v>
      </c>
    </row>
    <row r="187" spans="1:27" x14ac:dyDescent="0.25">
      <c r="A187" s="109" t="s">
        <v>233</v>
      </c>
      <c r="B187" s="110">
        <v>43983</v>
      </c>
      <c r="C187" s="111">
        <v>2844.3865999999998</v>
      </c>
      <c r="D187" s="111">
        <v>2.5319868828682601</v>
      </c>
      <c r="E187" s="112">
        <v>32</v>
      </c>
      <c r="F187" s="111">
        <v>3.0518566719092499</v>
      </c>
      <c r="G187" s="112">
        <v>28</v>
      </c>
      <c r="H187" s="111">
        <v>2.8762024127008101</v>
      </c>
      <c r="I187" s="112">
        <v>18</v>
      </c>
      <c r="J187" s="111">
        <v>3.62649356618802</v>
      </c>
      <c r="K187" s="112">
        <v>26</v>
      </c>
      <c r="L187" s="111">
        <v>4.31098455240131</v>
      </c>
      <c r="M187" s="112">
        <v>24</v>
      </c>
      <c r="N187" s="111">
        <v>5.5709401254303001</v>
      </c>
      <c r="O187" s="112">
        <v>11</v>
      </c>
      <c r="P187" s="111">
        <v>5.3381375360892402</v>
      </c>
      <c r="Q187" s="112">
        <v>14</v>
      </c>
      <c r="R187" s="111">
        <v>5.39051234320267</v>
      </c>
      <c r="S187" s="112">
        <v>19</v>
      </c>
      <c r="T187" s="111">
        <v>5.7108824879008004</v>
      </c>
      <c r="U187" s="112">
        <v>18</v>
      </c>
      <c r="V187" s="111">
        <v>7.1213505974164404</v>
      </c>
      <c r="W187" s="112">
        <v>18</v>
      </c>
      <c r="Z187" s="111">
        <v>12.6899360791706</v>
      </c>
      <c r="AA187" s="112">
        <v>14</v>
      </c>
    </row>
    <row r="188" spans="1:27" x14ac:dyDescent="0.25">
      <c r="A188" s="109" t="s">
        <v>234</v>
      </c>
      <c r="B188" s="110">
        <v>43983</v>
      </c>
      <c r="C188" s="111">
        <v>2557.3524000000002</v>
      </c>
      <c r="D188" s="111">
        <v>4.2066121542824204</v>
      </c>
      <c r="E188" s="112">
        <v>3</v>
      </c>
      <c r="F188" s="111">
        <v>3.73723159205686</v>
      </c>
      <c r="G188" s="112">
        <v>4</v>
      </c>
      <c r="H188" s="111">
        <v>2.9891661214831799</v>
      </c>
      <c r="I188" s="112">
        <v>16</v>
      </c>
      <c r="J188" s="111">
        <v>4.1373438586086797</v>
      </c>
      <c r="K188" s="112">
        <v>7</v>
      </c>
      <c r="L188" s="111">
        <v>5.0084661328294997</v>
      </c>
      <c r="M188" s="112">
        <v>9</v>
      </c>
      <c r="N188" s="111">
        <v>5.7473986832201698</v>
      </c>
      <c r="O188" s="112">
        <v>7</v>
      </c>
      <c r="P188" s="111">
        <v>5.3844794067516597</v>
      </c>
      <c r="Q188" s="112">
        <v>10</v>
      </c>
      <c r="R188" s="111">
        <v>5.4905101649851398</v>
      </c>
      <c r="S188" s="112">
        <v>12</v>
      </c>
      <c r="T188" s="111">
        <v>5.8083488790955604</v>
      </c>
      <c r="U188" s="112">
        <v>9</v>
      </c>
      <c r="V188" s="111">
        <v>7.1835328696166396</v>
      </c>
      <c r="W188" s="112">
        <v>10</v>
      </c>
      <c r="Z188" s="111">
        <v>11.6103542477804</v>
      </c>
      <c r="AA188" s="112">
        <v>19</v>
      </c>
    </row>
    <row r="189" spans="1:27" x14ac:dyDescent="0.25">
      <c r="A189" s="109" t="s">
        <v>235</v>
      </c>
      <c r="B189" s="110">
        <v>43983</v>
      </c>
      <c r="C189" s="111">
        <v>2178.7145999999998</v>
      </c>
      <c r="D189" s="111">
        <v>1.7340176041446</v>
      </c>
      <c r="E189" s="112">
        <v>37</v>
      </c>
      <c r="F189" s="111">
        <v>2.5028541426544599</v>
      </c>
      <c r="G189" s="112">
        <v>37</v>
      </c>
      <c r="H189" s="111">
        <v>2.3836046754478999</v>
      </c>
      <c r="I189" s="112">
        <v>32</v>
      </c>
      <c r="J189" s="111">
        <v>2.8152666653819698</v>
      </c>
      <c r="K189" s="112">
        <v>36</v>
      </c>
      <c r="L189" s="111">
        <v>3.2349909926243199</v>
      </c>
      <c r="M189" s="112">
        <v>35</v>
      </c>
      <c r="N189" s="111">
        <v>4.3076297178676999</v>
      </c>
      <c r="O189" s="112">
        <v>29</v>
      </c>
      <c r="P189" s="111">
        <v>4.5680895100787398</v>
      </c>
      <c r="Q189" s="112">
        <v>30</v>
      </c>
      <c r="R189" s="111">
        <v>4.7143610604385797</v>
      </c>
      <c r="S189" s="112">
        <v>33</v>
      </c>
      <c r="T189" s="111">
        <v>5.0605408021293998</v>
      </c>
      <c r="U189" s="112">
        <v>33</v>
      </c>
      <c r="V189" s="111">
        <v>6.9076728426584104</v>
      </c>
      <c r="W189" s="112">
        <v>28</v>
      </c>
      <c r="Z189" s="111">
        <v>11.457545379494</v>
      </c>
      <c r="AA189" s="112">
        <v>21</v>
      </c>
    </row>
    <row r="190" spans="1:27" x14ac:dyDescent="0.25">
      <c r="A190" s="109" t="s">
        <v>236</v>
      </c>
      <c r="B190" s="110">
        <v>43983</v>
      </c>
      <c r="C190" s="111">
        <v>3915.9445999999998</v>
      </c>
      <c r="D190" s="111">
        <v>3.5422733160872499</v>
      </c>
      <c r="E190" s="112">
        <v>11</v>
      </c>
      <c r="F190" s="111">
        <v>3.3900116525433099</v>
      </c>
      <c r="G190" s="112">
        <v>19</v>
      </c>
      <c r="H190" s="111">
        <v>2.3863015278419799</v>
      </c>
      <c r="I190" s="112">
        <v>31</v>
      </c>
      <c r="J190" s="111">
        <v>3.8159476084905899</v>
      </c>
      <c r="K190" s="112">
        <v>21</v>
      </c>
      <c r="L190" s="111">
        <v>4.7768527144415804</v>
      </c>
      <c r="M190" s="112">
        <v>17</v>
      </c>
      <c r="N190" s="111">
        <v>5.4890023119942999</v>
      </c>
      <c r="O190" s="112">
        <v>16</v>
      </c>
      <c r="P190" s="111">
        <v>5.2446179891985798</v>
      </c>
      <c r="Q190" s="112">
        <v>21</v>
      </c>
      <c r="R190" s="111">
        <v>5.3552602062953998</v>
      </c>
      <c r="S190" s="112">
        <v>21</v>
      </c>
      <c r="T190" s="111">
        <v>5.6841419808548199</v>
      </c>
      <c r="U190" s="112">
        <v>21</v>
      </c>
      <c r="V190" s="111">
        <v>7.01765548667007</v>
      </c>
      <c r="W190" s="112">
        <v>26</v>
      </c>
      <c r="Z190" s="111">
        <v>14.8502829496303</v>
      </c>
      <c r="AA190" s="112">
        <v>2</v>
      </c>
    </row>
    <row r="191" spans="1:27" x14ac:dyDescent="0.25">
      <c r="A191" s="109" t="s">
        <v>237</v>
      </c>
      <c r="B191" s="110">
        <v>43983</v>
      </c>
      <c r="C191" s="111">
        <v>1985.9380000000001</v>
      </c>
      <c r="D191" s="111">
        <v>4.0438773279974898</v>
      </c>
      <c r="E191" s="112">
        <v>4</v>
      </c>
      <c r="F191" s="111">
        <v>3.7149625736798302</v>
      </c>
      <c r="G191" s="112">
        <v>5</v>
      </c>
      <c r="H191" s="111">
        <v>3.0758699127465499</v>
      </c>
      <c r="I191" s="112">
        <v>13</v>
      </c>
      <c r="J191" s="111">
        <v>4.1191116589067196</v>
      </c>
      <c r="K191" s="112">
        <v>10</v>
      </c>
      <c r="L191" s="111">
        <v>4.5230145711976899</v>
      </c>
      <c r="M191" s="112">
        <v>22</v>
      </c>
      <c r="N191" s="111">
        <v>4.9432135575229603</v>
      </c>
      <c r="O191" s="112">
        <v>26</v>
      </c>
      <c r="P191" s="111">
        <v>5.0557492693407102</v>
      </c>
      <c r="Q191" s="112">
        <v>26</v>
      </c>
      <c r="R191" s="111">
        <v>5.29466431116888</v>
      </c>
      <c r="S191" s="112">
        <v>24</v>
      </c>
      <c r="T191" s="111">
        <v>5.6680084226394696</v>
      </c>
      <c r="U191" s="112">
        <v>22</v>
      </c>
      <c r="V191" s="111">
        <v>7.1529715470335304</v>
      </c>
      <c r="W191" s="112">
        <v>15</v>
      </c>
      <c r="Z191" s="111">
        <v>6.1578947638603703</v>
      </c>
      <c r="AA191" s="112">
        <v>33</v>
      </c>
    </row>
    <row r="192" spans="1:27" x14ac:dyDescent="0.25">
      <c r="A192" s="109" t="s">
        <v>238</v>
      </c>
      <c r="B192" s="110">
        <v>43983</v>
      </c>
      <c r="C192" s="111">
        <v>295.06740000000002</v>
      </c>
      <c r="D192" s="111">
        <v>3.4763165449465099</v>
      </c>
      <c r="E192" s="112">
        <v>13</v>
      </c>
      <c r="F192" s="111">
        <v>3.6915194889757998</v>
      </c>
      <c r="G192" s="112">
        <v>7</v>
      </c>
      <c r="H192" s="111">
        <v>3.0872720043152899</v>
      </c>
      <c r="I192" s="112">
        <v>11</v>
      </c>
      <c r="J192" s="111">
        <v>4.3331749468464098</v>
      </c>
      <c r="K192" s="112">
        <v>4</v>
      </c>
      <c r="L192" s="111">
        <v>5.2116060208811099</v>
      </c>
      <c r="M192" s="112">
        <v>4</v>
      </c>
      <c r="N192" s="111">
        <v>5.7789761076476802</v>
      </c>
      <c r="O192" s="112">
        <v>4</v>
      </c>
      <c r="P192" s="111">
        <v>5.4422476001100799</v>
      </c>
      <c r="Q192" s="112">
        <v>7</v>
      </c>
      <c r="R192" s="111">
        <v>5.5124363113553398</v>
      </c>
      <c r="S192" s="112">
        <v>9</v>
      </c>
      <c r="T192" s="111">
        <v>5.8216514115989302</v>
      </c>
      <c r="U192" s="112">
        <v>8</v>
      </c>
      <c r="V192" s="111">
        <v>7.1685980683448003</v>
      </c>
      <c r="W192" s="112">
        <v>12</v>
      </c>
      <c r="Z192" s="111">
        <v>13.4085877589454</v>
      </c>
      <c r="AA192" s="112">
        <v>8</v>
      </c>
    </row>
    <row r="193" spans="1:27" x14ac:dyDescent="0.25">
      <c r="A193" s="109" t="s">
        <v>239</v>
      </c>
      <c r="B193" s="110">
        <v>43983</v>
      </c>
      <c r="C193" s="111">
        <v>2134.3103999999998</v>
      </c>
      <c r="D193" s="111">
        <v>3.8294370917032499</v>
      </c>
      <c r="E193" s="112">
        <v>5</v>
      </c>
      <c r="F193" s="111">
        <v>4.0447188870801298</v>
      </c>
      <c r="G193" s="112">
        <v>2</v>
      </c>
      <c r="H193" s="111">
        <v>3.4685440982695601</v>
      </c>
      <c r="I193" s="112">
        <v>4</v>
      </c>
      <c r="J193" s="111">
        <v>4.2438038223296202</v>
      </c>
      <c r="K193" s="112">
        <v>6</v>
      </c>
      <c r="L193" s="111">
        <v>5.1719486279118803</v>
      </c>
      <c r="M193" s="112">
        <v>5</v>
      </c>
      <c r="N193" s="111">
        <v>5.9633564639551802</v>
      </c>
      <c r="O193" s="112">
        <v>3</v>
      </c>
      <c r="P193" s="111">
        <v>5.6328779926022001</v>
      </c>
      <c r="Q193" s="112">
        <v>1</v>
      </c>
      <c r="R193" s="111">
        <v>5.7131253643365696</v>
      </c>
      <c r="S193" s="112">
        <v>2</v>
      </c>
      <c r="T193" s="111">
        <v>5.9742190591915998</v>
      </c>
      <c r="U193" s="112">
        <v>2</v>
      </c>
      <c r="V193" s="111">
        <v>7.2523223807866604</v>
      </c>
      <c r="W193" s="112">
        <v>1</v>
      </c>
      <c r="Z193" s="111">
        <v>11.452926583679099</v>
      </c>
      <c r="AA193" s="112">
        <v>22</v>
      </c>
    </row>
    <row r="194" spans="1:27" x14ac:dyDescent="0.25">
      <c r="A194" s="109" t="s">
        <v>240</v>
      </c>
      <c r="B194" s="110">
        <v>43983</v>
      </c>
      <c r="C194" s="111">
        <v>2410.3150000000001</v>
      </c>
      <c r="D194" s="111">
        <v>3.2939538753151698</v>
      </c>
      <c r="E194" s="112">
        <v>18</v>
      </c>
      <c r="F194" s="111">
        <v>3.3288918966040502</v>
      </c>
      <c r="G194" s="112">
        <v>24</v>
      </c>
      <c r="H194" s="111">
        <v>2.8110199408552901</v>
      </c>
      <c r="I194" s="112">
        <v>20</v>
      </c>
      <c r="J194" s="111">
        <v>3.8369888219558401</v>
      </c>
      <c r="K194" s="112">
        <v>20</v>
      </c>
      <c r="L194" s="111">
        <v>4.4958395311735497</v>
      </c>
      <c r="M194" s="112">
        <v>23</v>
      </c>
      <c r="N194" s="111">
        <v>5.2134271395698901</v>
      </c>
      <c r="O194" s="112">
        <v>24</v>
      </c>
      <c r="P194" s="111">
        <v>5.1025494569596299</v>
      </c>
      <c r="Q194" s="112">
        <v>25</v>
      </c>
      <c r="R194" s="111">
        <v>5.1989244093175504</v>
      </c>
      <c r="S194" s="112">
        <v>27</v>
      </c>
      <c r="T194" s="111">
        <v>5.5076057221651098</v>
      </c>
      <c r="U194" s="112">
        <v>28</v>
      </c>
      <c r="V194" s="111">
        <v>6.9846751750122698</v>
      </c>
      <c r="W194" s="112">
        <v>27</v>
      </c>
      <c r="Z194" s="111">
        <v>8.7169820531732007</v>
      </c>
      <c r="AA194" s="112">
        <v>30</v>
      </c>
    </row>
    <row r="195" spans="1:27" x14ac:dyDescent="0.25">
      <c r="A195" s="109" t="s">
        <v>241</v>
      </c>
      <c r="B195" s="110">
        <v>43983</v>
      </c>
      <c r="C195" s="111">
        <v>1547.7071000000001</v>
      </c>
      <c r="D195" s="111">
        <v>2.5448126362409602</v>
      </c>
      <c r="E195" s="112">
        <v>31</v>
      </c>
      <c r="F195" s="111">
        <v>2.9769373471768898</v>
      </c>
      <c r="G195" s="112">
        <v>29</v>
      </c>
      <c r="H195" s="111">
        <v>2.6709940761442401</v>
      </c>
      <c r="I195" s="112">
        <v>27</v>
      </c>
      <c r="J195" s="111">
        <v>3.0121965204838101</v>
      </c>
      <c r="K195" s="112">
        <v>34</v>
      </c>
      <c r="L195" s="111">
        <v>3.49918393775499</v>
      </c>
      <c r="M195" s="112">
        <v>30</v>
      </c>
      <c r="N195" s="111">
        <v>3.7597347468938098</v>
      </c>
      <c r="O195" s="112">
        <v>35</v>
      </c>
      <c r="P195" s="111">
        <v>4.2318114992090097</v>
      </c>
      <c r="Q195" s="112">
        <v>35</v>
      </c>
      <c r="R195" s="111">
        <v>4.5194459550798403</v>
      </c>
      <c r="S195" s="112">
        <v>35</v>
      </c>
      <c r="T195" s="111">
        <v>4.90919649035368</v>
      </c>
      <c r="U195" s="112">
        <v>35</v>
      </c>
      <c r="V195" s="111">
        <v>6.4053260285822597</v>
      </c>
      <c r="W195" s="112">
        <v>30</v>
      </c>
      <c r="Z195" s="111">
        <v>8.3521165013891796</v>
      </c>
      <c r="AA195" s="112">
        <v>31</v>
      </c>
    </row>
    <row r="196" spans="1:27" x14ac:dyDescent="0.25">
      <c r="A196" s="109" t="s">
        <v>242</v>
      </c>
      <c r="B196" s="110">
        <v>43983</v>
      </c>
      <c r="C196" s="111">
        <v>1939.0744</v>
      </c>
      <c r="D196" s="111">
        <v>2.30224872497153</v>
      </c>
      <c r="E196" s="112">
        <v>35</v>
      </c>
      <c r="F196" s="111">
        <v>2.7042706235929499</v>
      </c>
      <c r="G196" s="112">
        <v>36</v>
      </c>
      <c r="H196" s="111">
        <v>2.3356869135710299</v>
      </c>
      <c r="I196" s="112">
        <v>33</v>
      </c>
      <c r="J196" s="111">
        <v>3.0297839941940898</v>
      </c>
      <c r="K196" s="112">
        <v>33</v>
      </c>
      <c r="L196" s="111">
        <v>3.4987696320907502</v>
      </c>
      <c r="M196" s="112">
        <v>31</v>
      </c>
      <c r="N196" s="111">
        <v>4.8005446358269301</v>
      </c>
      <c r="O196" s="112">
        <v>28</v>
      </c>
      <c r="P196" s="111">
        <v>5.0193373891078901</v>
      </c>
      <c r="Q196" s="112">
        <v>27</v>
      </c>
      <c r="R196" s="111">
        <v>5.2192156007346702</v>
      </c>
      <c r="S196" s="112">
        <v>26</v>
      </c>
      <c r="T196" s="111">
        <v>5.5657365380932298</v>
      </c>
      <c r="U196" s="112">
        <v>26</v>
      </c>
      <c r="V196" s="111">
        <v>7.0578847019857003</v>
      </c>
      <c r="W196" s="112">
        <v>25</v>
      </c>
      <c r="Z196" s="111">
        <v>10.909043793761899</v>
      </c>
      <c r="AA196" s="112">
        <v>26</v>
      </c>
    </row>
    <row r="197" spans="1:27" x14ac:dyDescent="0.25">
      <c r="A197" s="109" t="s">
        <v>243</v>
      </c>
      <c r="B197" s="110">
        <v>43983</v>
      </c>
      <c r="C197" s="111">
        <v>2737.6315</v>
      </c>
      <c r="D197" s="111">
        <v>3.2814707055844901</v>
      </c>
      <c r="E197" s="112">
        <v>19</v>
      </c>
      <c r="F197" s="111">
        <v>3.3487606426908498</v>
      </c>
      <c r="G197" s="112">
        <v>23</v>
      </c>
      <c r="H197" s="111">
        <v>2.2684966139807599</v>
      </c>
      <c r="I197" s="112">
        <v>36</v>
      </c>
      <c r="J197" s="111">
        <v>3.8427092710019299</v>
      </c>
      <c r="K197" s="112">
        <v>19</v>
      </c>
      <c r="L197" s="111">
        <v>4.7960878407070204</v>
      </c>
      <c r="M197" s="112">
        <v>16</v>
      </c>
      <c r="N197" s="111">
        <v>5.2969881356065001</v>
      </c>
      <c r="O197" s="112">
        <v>22</v>
      </c>
      <c r="P197" s="111">
        <v>5.1470172661174196</v>
      </c>
      <c r="Q197" s="112">
        <v>24</v>
      </c>
      <c r="R197" s="111">
        <v>5.2692720840327496</v>
      </c>
      <c r="S197" s="112">
        <v>25</v>
      </c>
      <c r="T197" s="111">
        <v>5.5798401107407098</v>
      </c>
      <c r="U197" s="112">
        <v>25</v>
      </c>
      <c r="V197" s="111">
        <v>7.0891716181191899</v>
      </c>
      <c r="W197" s="112">
        <v>22</v>
      </c>
      <c r="Z197" s="111">
        <v>12.825793680485299</v>
      </c>
      <c r="AA197" s="112">
        <v>13</v>
      </c>
    </row>
    <row r="198" spans="1:27" x14ac:dyDescent="0.25">
      <c r="A198" s="109" t="s">
        <v>244</v>
      </c>
      <c r="B198" s="110">
        <v>43983</v>
      </c>
      <c r="C198" s="111">
        <v>1052.7592999999999</v>
      </c>
      <c r="D198" s="111">
        <v>2.8050827299188601</v>
      </c>
      <c r="E198" s="112">
        <v>28</v>
      </c>
      <c r="F198" s="111">
        <v>2.8459819961705901</v>
      </c>
      <c r="G198" s="112">
        <v>34</v>
      </c>
      <c r="H198" s="111">
        <v>2.7513401901505801</v>
      </c>
      <c r="I198" s="112">
        <v>23</v>
      </c>
      <c r="J198" s="111">
        <v>2.6684170403724399</v>
      </c>
      <c r="K198" s="112">
        <v>37</v>
      </c>
      <c r="L198" s="111">
        <v>2.7644812444600202</v>
      </c>
      <c r="M198" s="112">
        <v>37</v>
      </c>
      <c r="N198" s="111">
        <v>3.0310877889022301</v>
      </c>
      <c r="O198" s="112">
        <v>37</v>
      </c>
      <c r="P198" s="111">
        <v>3.8137847985953699</v>
      </c>
      <c r="Q198" s="112">
        <v>37</v>
      </c>
      <c r="R198" s="111">
        <v>4.1959366384510304</v>
      </c>
      <c r="S198" s="112">
        <v>37</v>
      </c>
      <c r="T198" s="111">
        <v>4.5397610681200504</v>
      </c>
      <c r="U198" s="112">
        <v>37</v>
      </c>
      <c r="V198" s="111"/>
      <c r="W198" s="112"/>
      <c r="Z198" s="111">
        <v>4.7586120723882503</v>
      </c>
      <c r="AA198" s="112">
        <v>37</v>
      </c>
    </row>
    <row r="199" spans="1:27" x14ac:dyDescent="0.25">
      <c r="A199" s="109" t="s">
        <v>245</v>
      </c>
      <c r="B199" s="110">
        <v>43983</v>
      </c>
      <c r="C199" s="111">
        <v>54.433900000000001</v>
      </c>
      <c r="D199" s="111">
        <v>3.7553993051383499</v>
      </c>
      <c r="E199" s="112">
        <v>6</v>
      </c>
      <c r="F199" s="111">
        <v>3.5996187521976801</v>
      </c>
      <c r="G199" s="112">
        <v>9</v>
      </c>
      <c r="H199" s="111">
        <v>3.08630061192975</v>
      </c>
      <c r="I199" s="112">
        <v>12</v>
      </c>
      <c r="J199" s="111">
        <v>3.5346895076073102</v>
      </c>
      <c r="K199" s="112">
        <v>28</v>
      </c>
      <c r="L199" s="111">
        <v>4.1263226277444396</v>
      </c>
      <c r="M199" s="112">
        <v>26</v>
      </c>
      <c r="N199" s="111">
        <v>4.8447778418460103</v>
      </c>
      <c r="O199" s="112">
        <v>27</v>
      </c>
      <c r="P199" s="111">
        <v>4.9626427887359696</v>
      </c>
      <c r="Q199" s="112">
        <v>28</v>
      </c>
      <c r="R199" s="111">
        <v>5.1560727279210301</v>
      </c>
      <c r="S199" s="112">
        <v>28</v>
      </c>
      <c r="T199" s="111">
        <v>5.5421276823369396</v>
      </c>
      <c r="U199" s="112">
        <v>27</v>
      </c>
      <c r="V199" s="111">
        <v>7.1047168988604597</v>
      </c>
      <c r="W199" s="112">
        <v>20</v>
      </c>
      <c r="Z199" s="111">
        <v>19.807490840254001</v>
      </c>
      <c r="AA199" s="112">
        <v>1</v>
      </c>
    </row>
    <row r="200" spans="1:27" x14ac:dyDescent="0.25">
      <c r="A200" s="109" t="s">
        <v>246</v>
      </c>
      <c r="B200" s="110">
        <v>43983</v>
      </c>
      <c r="C200" s="111">
        <v>4032.9632000000001</v>
      </c>
      <c r="D200" s="111">
        <v>3.3172794095696099</v>
      </c>
      <c r="E200" s="112">
        <v>17</v>
      </c>
      <c r="F200" s="111">
        <v>3.3625557412790799</v>
      </c>
      <c r="G200" s="112">
        <v>21</v>
      </c>
      <c r="H200" s="111">
        <v>2.6743470485435399</v>
      </c>
      <c r="I200" s="112">
        <v>26</v>
      </c>
      <c r="J200" s="111">
        <v>3.8890033220801898</v>
      </c>
      <c r="K200" s="112">
        <v>17</v>
      </c>
      <c r="L200" s="111">
        <v>4.6672576268728898</v>
      </c>
      <c r="M200" s="112">
        <v>20</v>
      </c>
      <c r="N200" s="111">
        <v>5.2790159343422696</v>
      </c>
      <c r="O200" s="112">
        <v>23</v>
      </c>
      <c r="P200" s="111">
        <v>5.1675285365007397</v>
      </c>
      <c r="Q200" s="112">
        <v>23</v>
      </c>
      <c r="R200" s="111">
        <v>5.3069569995099197</v>
      </c>
      <c r="S200" s="112">
        <v>23</v>
      </c>
      <c r="T200" s="111">
        <v>5.6258112672357603</v>
      </c>
      <c r="U200" s="112">
        <v>23</v>
      </c>
      <c r="V200" s="111">
        <v>7.0685964414509597</v>
      </c>
      <c r="W200" s="112">
        <v>23</v>
      </c>
      <c r="Z200" s="111">
        <v>13.456306678368</v>
      </c>
      <c r="AA200" s="112">
        <v>7</v>
      </c>
    </row>
    <row r="201" spans="1:27" x14ac:dyDescent="0.25">
      <c r="A201" s="109" t="s">
        <v>247</v>
      </c>
      <c r="B201" s="110">
        <v>43983</v>
      </c>
      <c r="C201" s="111">
        <v>2732.9511000000002</v>
      </c>
      <c r="D201" s="111">
        <v>2.3186666312959798</v>
      </c>
      <c r="E201" s="112">
        <v>34</v>
      </c>
      <c r="F201" s="111">
        <v>2.9745575534744999</v>
      </c>
      <c r="G201" s="112">
        <v>30</v>
      </c>
      <c r="H201" s="111">
        <v>2.7503988753562698</v>
      </c>
      <c r="I201" s="112">
        <v>24</v>
      </c>
      <c r="J201" s="111">
        <v>3.70387668910015</v>
      </c>
      <c r="K201" s="112">
        <v>24</v>
      </c>
      <c r="L201" s="111">
        <v>4.5865938415673897</v>
      </c>
      <c r="M201" s="112">
        <v>21</v>
      </c>
      <c r="N201" s="111">
        <v>5.6013629710035904</v>
      </c>
      <c r="O201" s="112">
        <v>10</v>
      </c>
      <c r="P201" s="111">
        <v>5.3750751501680796</v>
      </c>
      <c r="Q201" s="112">
        <v>12</v>
      </c>
      <c r="R201" s="111">
        <v>5.45776684087752</v>
      </c>
      <c r="S201" s="112">
        <v>15</v>
      </c>
      <c r="T201" s="111">
        <v>5.7378494436585301</v>
      </c>
      <c r="U201" s="112">
        <v>16</v>
      </c>
      <c r="V201" s="111">
        <v>7.1616221092774603</v>
      </c>
      <c r="W201" s="112">
        <v>13</v>
      </c>
      <c r="Z201" s="111">
        <v>12.6758948196393</v>
      </c>
      <c r="AA201" s="112">
        <v>15</v>
      </c>
    </row>
    <row r="202" spans="1:27" x14ac:dyDescent="0.25">
      <c r="A202" s="109" t="s">
        <v>248</v>
      </c>
      <c r="B202" s="110">
        <v>43983</v>
      </c>
      <c r="C202" s="111">
        <v>3605.4113000000002</v>
      </c>
      <c r="D202" s="111">
        <v>3.1355704371864901</v>
      </c>
      <c r="E202" s="112">
        <v>23</v>
      </c>
      <c r="F202" s="111">
        <v>3.6631720605587001</v>
      </c>
      <c r="G202" s="112">
        <v>8</v>
      </c>
      <c r="H202" s="111">
        <v>3.3726395636598401</v>
      </c>
      <c r="I202" s="112">
        <v>6</v>
      </c>
      <c r="J202" s="111">
        <v>4.0573639625184699</v>
      </c>
      <c r="K202" s="112">
        <v>15</v>
      </c>
      <c r="L202" s="111">
        <v>4.8152611916828496</v>
      </c>
      <c r="M202" s="112">
        <v>15</v>
      </c>
      <c r="N202" s="111">
        <v>5.7567763980884701</v>
      </c>
      <c r="O202" s="112">
        <v>6</v>
      </c>
      <c r="P202" s="111">
        <v>5.4729832283106701</v>
      </c>
      <c r="Q202" s="112">
        <v>6</v>
      </c>
      <c r="R202" s="111">
        <v>5.53838617683863</v>
      </c>
      <c r="S202" s="112">
        <v>6</v>
      </c>
      <c r="T202" s="111">
        <v>5.7981389202056999</v>
      </c>
      <c r="U202" s="112">
        <v>12</v>
      </c>
      <c r="V202" s="111">
        <v>7.1179894806755497</v>
      </c>
      <c r="W202" s="112">
        <v>19</v>
      </c>
      <c r="Z202" s="111">
        <v>14.2896337265214</v>
      </c>
      <c r="AA202" s="112">
        <v>4</v>
      </c>
    </row>
    <row r="203" spans="1:27" x14ac:dyDescent="0.25">
      <c r="A203" s="109" t="s">
        <v>249</v>
      </c>
      <c r="B203" s="110">
        <v>43983</v>
      </c>
      <c r="C203" s="111">
        <v>1293.3542</v>
      </c>
      <c r="D203" s="111">
        <v>3.0989502061584702</v>
      </c>
      <c r="E203" s="112">
        <v>25</v>
      </c>
      <c r="F203" s="111">
        <v>3.5418499322533701</v>
      </c>
      <c r="G203" s="112">
        <v>11</v>
      </c>
      <c r="H203" s="111">
        <v>3.67456820822524</v>
      </c>
      <c r="I203" s="112">
        <v>2</v>
      </c>
      <c r="J203" s="111">
        <v>4.0871820661149103</v>
      </c>
      <c r="K203" s="112">
        <v>11</v>
      </c>
      <c r="L203" s="111">
        <v>4.8839613521282796</v>
      </c>
      <c r="M203" s="112">
        <v>14</v>
      </c>
      <c r="N203" s="111">
        <v>5.4740748706489901</v>
      </c>
      <c r="O203" s="112">
        <v>17</v>
      </c>
      <c r="P203" s="111">
        <v>5.37955381344758</v>
      </c>
      <c r="Q203" s="112">
        <v>11</v>
      </c>
      <c r="R203" s="111">
        <v>5.5412259944478599</v>
      </c>
      <c r="S203" s="112">
        <v>5</v>
      </c>
      <c r="T203" s="111">
        <v>5.8646375426650597</v>
      </c>
      <c r="U203" s="112">
        <v>5</v>
      </c>
      <c r="V203" s="111">
        <v>7.2103903909563796</v>
      </c>
      <c r="W203" s="112">
        <v>8</v>
      </c>
      <c r="Z203" s="111">
        <v>7.4929304168075301</v>
      </c>
      <c r="AA203" s="112">
        <v>32</v>
      </c>
    </row>
    <row r="204" spans="1:27" x14ac:dyDescent="0.25">
      <c r="A204" s="109" t="s">
        <v>250</v>
      </c>
      <c r="B204" s="110">
        <v>43983</v>
      </c>
      <c r="C204" s="111">
        <v>2086.6623</v>
      </c>
      <c r="D204" s="111">
        <v>3.2380655777164402</v>
      </c>
      <c r="E204" s="112">
        <v>21</v>
      </c>
      <c r="F204" s="111">
        <v>3.40490542422067</v>
      </c>
      <c r="G204" s="112">
        <v>18</v>
      </c>
      <c r="H204" s="111">
        <v>3.0669096424995899</v>
      </c>
      <c r="I204" s="112">
        <v>14</v>
      </c>
      <c r="J204" s="111">
        <v>3.7463001204181401</v>
      </c>
      <c r="K204" s="112">
        <v>23</v>
      </c>
      <c r="L204" s="111">
        <v>4.7310806670023897</v>
      </c>
      <c r="M204" s="112">
        <v>19</v>
      </c>
      <c r="N204" s="111">
        <v>5.3374232690309498</v>
      </c>
      <c r="O204" s="112">
        <v>21</v>
      </c>
      <c r="P204" s="111">
        <v>5.26315994742074</v>
      </c>
      <c r="Q204" s="112">
        <v>20</v>
      </c>
      <c r="R204" s="111">
        <v>5.3802860043753098</v>
      </c>
      <c r="S204" s="112">
        <v>20</v>
      </c>
      <c r="T204" s="111">
        <v>5.6963588782936601</v>
      </c>
      <c r="U204" s="112">
        <v>20</v>
      </c>
      <c r="V204" s="111">
        <v>7.1306617386096702</v>
      </c>
      <c r="W204" s="112">
        <v>17</v>
      </c>
      <c r="Z204" s="111">
        <v>9.5390028739778696</v>
      </c>
      <c r="AA204" s="112">
        <v>29</v>
      </c>
    </row>
    <row r="205" spans="1:27" x14ac:dyDescent="0.25">
      <c r="A205" s="109" t="s">
        <v>251</v>
      </c>
      <c r="B205" s="110">
        <v>43983</v>
      </c>
      <c r="C205" s="111">
        <v>10.7471</v>
      </c>
      <c r="D205" s="111">
        <v>2.3775403856219901</v>
      </c>
      <c r="E205" s="112">
        <v>33</v>
      </c>
      <c r="F205" s="111">
        <v>2.7176189190951301</v>
      </c>
      <c r="G205" s="112">
        <v>35</v>
      </c>
      <c r="H205" s="111">
        <v>2.32990806704065</v>
      </c>
      <c r="I205" s="112">
        <v>34</v>
      </c>
      <c r="J205" s="111">
        <v>2.9143384119118099</v>
      </c>
      <c r="K205" s="112">
        <v>35</v>
      </c>
      <c r="L205" s="111">
        <v>3.0755222425406799</v>
      </c>
      <c r="M205" s="112">
        <v>36</v>
      </c>
      <c r="N205" s="111">
        <v>3.6924162120667301</v>
      </c>
      <c r="O205" s="112">
        <v>36</v>
      </c>
      <c r="P205" s="111">
        <v>4.1063910861651296</v>
      </c>
      <c r="Q205" s="112">
        <v>36</v>
      </c>
      <c r="R205" s="111">
        <v>4.3795663402989904</v>
      </c>
      <c r="S205" s="112">
        <v>36</v>
      </c>
      <c r="T205" s="111">
        <v>4.6679043663700197</v>
      </c>
      <c r="U205" s="112">
        <v>36</v>
      </c>
      <c r="V205" s="111"/>
      <c r="W205" s="112"/>
      <c r="Z205" s="111">
        <v>5.14512264150944</v>
      </c>
      <c r="AA205" s="112">
        <v>36</v>
      </c>
    </row>
    <row r="206" spans="1:27" x14ac:dyDescent="0.25">
      <c r="A206" s="109" t="s">
        <v>252</v>
      </c>
      <c r="B206" s="110">
        <v>43983</v>
      </c>
      <c r="C206" s="111">
        <v>4866.6237000000001</v>
      </c>
      <c r="D206" s="111">
        <v>2.6409643884282001</v>
      </c>
      <c r="E206" s="112">
        <v>30</v>
      </c>
      <c r="F206" s="111">
        <v>3.2991734974137099</v>
      </c>
      <c r="G206" s="112">
        <v>25</v>
      </c>
      <c r="H206" s="111">
        <v>2.9089690606771401</v>
      </c>
      <c r="I206" s="112">
        <v>17</v>
      </c>
      <c r="J206" s="111">
        <v>4.12942374684234</v>
      </c>
      <c r="K206" s="112">
        <v>9</v>
      </c>
      <c r="L206" s="111">
        <v>5.1717270595266696</v>
      </c>
      <c r="M206" s="112">
        <v>6</v>
      </c>
      <c r="N206" s="111">
        <v>5.7166788837590996</v>
      </c>
      <c r="O206" s="112">
        <v>8</v>
      </c>
      <c r="P206" s="111">
        <v>5.4208044207530302</v>
      </c>
      <c r="Q206" s="112">
        <v>8</v>
      </c>
      <c r="R206" s="111">
        <v>5.5319066922384001</v>
      </c>
      <c r="S206" s="112">
        <v>8</v>
      </c>
      <c r="T206" s="111">
        <v>5.87981457245081</v>
      </c>
      <c r="U206" s="112">
        <v>4</v>
      </c>
      <c r="V206" s="111">
        <v>7.2387261896132902</v>
      </c>
      <c r="W206" s="112">
        <v>4</v>
      </c>
      <c r="Z206" s="111">
        <v>13.3461905880411</v>
      </c>
      <c r="AA206" s="112">
        <v>9</v>
      </c>
    </row>
    <row r="207" spans="1:27" x14ac:dyDescent="0.25">
      <c r="A207" s="109" t="s">
        <v>253</v>
      </c>
      <c r="B207" s="110">
        <v>43983</v>
      </c>
      <c r="C207" s="111">
        <v>1121.9644000000001</v>
      </c>
      <c r="D207" s="111">
        <v>4.48999952221474</v>
      </c>
      <c r="E207" s="112">
        <v>1</v>
      </c>
      <c r="F207" s="111">
        <v>3.44396856681661</v>
      </c>
      <c r="G207" s="112">
        <v>15</v>
      </c>
      <c r="H207" s="111">
        <v>2.1294063566135799</v>
      </c>
      <c r="I207" s="112">
        <v>37</v>
      </c>
      <c r="J207" s="111">
        <v>3.3420851598535699</v>
      </c>
      <c r="K207" s="112">
        <v>29</v>
      </c>
      <c r="L207" s="111">
        <v>3.5474550727421299</v>
      </c>
      <c r="M207" s="112">
        <v>29</v>
      </c>
      <c r="N207" s="111">
        <v>4.2469417890945298</v>
      </c>
      <c r="O207" s="112">
        <v>31</v>
      </c>
      <c r="P207" s="111">
        <v>4.50287174980246</v>
      </c>
      <c r="Q207" s="112">
        <v>32</v>
      </c>
      <c r="R207" s="111">
        <v>4.7333238070333099</v>
      </c>
      <c r="S207" s="112">
        <v>32</v>
      </c>
      <c r="T207" s="111">
        <v>5.1081092356511499</v>
      </c>
      <c r="U207" s="112">
        <v>32</v>
      </c>
      <c r="V207" s="111"/>
      <c r="W207" s="112"/>
      <c r="Z207" s="111">
        <v>5.9198146276595702</v>
      </c>
      <c r="AA207" s="112">
        <v>35</v>
      </c>
    </row>
    <row r="208" spans="1:27" x14ac:dyDescent="0.25">
      <c r="A208" s="109" t="s">
        <v>254</v>
      </c>
      <c r="B208" s="110">
        <v>43983</v>
      </c>
      <c r="C208" s="111">
        <v>259.27879999999999</v>
      </c>
      <c r="D208" s="111">
        <v>2.9283570805934702</v>
      </c>
      <c r="E208" s="112">
        <v>26</v>
      </c>
      <c r="F208" s="111">
        <v>3.4405777140803502</v>
      </c>
      <c r="G208" s="112">
        <v>16</v>
      </c>
      <c r="H208" s="111">
        <v>3.6707793480942801</v>
      </c>
      <c r="I208" s="112">
        <v>3</v>
      </c>
      <c r="J208" s="111">
        <v>4.8294713423381204</v>
      </c>
      <c r="K208" s="112">
        <v>1</v>
      </c>
      <c r="L208" s="111">
        <v>5.2964272225545397</v>
      </c>
      <c r="M208" s="112">
        <v>1</v>
      </c>
      <c r="N208" s="111">
        <v>5.4458405239531196</v>
      </c>
      <c r="O208" s="112">
        <v>18</v>
      </c>
      <c r="P208" s="111">
        <v>5.3060204489632401</v>
      </c>
      <c r="Q208" s="112">
        <v>17</v>
      </c>
      <c r="R208" s="111">
        <v>5.4608720266897004</v>
      </c>
      <c r="S208" s="112">
        <v>14</v>
      </c>
      <c r="T208" s="111">
        <v>5.8050506668787998</v>
      </c>
      <c r="U208" s="112">
        <v>10</v>
      </c>
      <c r="V208" s="111">
        <v>7.2235937264043999</v>
      </c>
      <c r="W208" s="112">
        <v>5</v>
      </c>
      <c r="Z208" s="111">
        <v>12.491783841856501</v>
      </c>
      <c r="AA208" s="112">
        <v>16</v>
      </c>
    </row>
    <row r="209" spans="1:27" x14ac:dyDescent="0.25">
      <c r="A209" s="109" t="s">
        <v>255</v>
      </c>
      <c r="B209" s="110">
        <v>43983</v>
      </c>
      <c r="C209" s="111">
        <v>1761.1964</v>
      </c>
      <c r="D209" s="111">
        <v>3.3224475069003598</v>
      </c>
      <c r="E209" s="112">
        <v>16</v>
      </c>
      <c r="F209" s="111">
        <v>3.2960959026169601</v>
      </c>
      <c r="G209" s="112">
        <v>26</v>
      </c>
      <c r="H209" s="111">
        <v>3.1775281131603501</v>
      </c>
      <c r="I209" s="112">
        <v>7</v>
      </c>
      <c r="J209" s="111">
        <v>3.6447630268330502</v>
      </c>
      <c r="K209" s="112">
        <v>25</v>
      </c>
      <c r="L209" s="111">
        <v>3.9088817302997199</v>
      </c>
      <c r="M209" s="112">
        <v>27</v>
      </c>
      <c r="N209" s="111">
        <v>4.2937843086288403</v>
      </c>
      <c r="O209" s="112">
        <v>30</v>
      </c>
      <c r="P209" s="111">
        <v>4.66300427653825</v>
      </c>
      <c r="Q209" s="112">
        <v>29</v>
      </c>
      <c r="R209" s="111">
        <v>4.9695442233731102</v>
      </c>
      <c r="S209" s="112">
        <v>30</v>
      </c>
      <c r="T209" s="111">
        <v>5.21431741356791</v>
      </c>
      <c r="U209" s="112">
        <v>30</v>
      </c>
      <c r="V209" s="111">
        <v>3.4433278070390201</v>
      </c>
      <c r="W209" s="112">
        <v>33</v>
      </c>
      <c r="Z209" s="111">
        <v>11.531781327772</v>
      </c>
      <c r="AA209" s="112">
        <v>20</v>
      </c>
    </row>
    <row r="210" spans="1:27" x14ac:dyDescent="0.25">
      <c r="A210" s="109" t="s">
        <v>256</v>
      </c>
      <c r="B210" s="110">
        <v>43983</v>
      </c>
      <c r="C210" s="111">
        <v>31.290900000000001</v>
      </c>
      <c r="D210" s="111">
        <v>4.43313697977998</v>
      </c>
      <c r="E210" s="112">
        <v>2</v>
      </c>
      <c r="F210" s="111">
        <v>4.4731250173184103</v>
      </c>
      <c r="G210" s="112">
        <v>1</v>
      </c>
      <c r="H210" s="111">
        <v>4.2360703376842297</v>
      </c>
      <c r="I210" s="112">
        <v>1</v>
      </c>
      <c r="J210" s="111">
        <v>4.6993444083528697</v>
      </c>
      <c r="K210" s="112">
        <v>2</v>
      </c>
      <c r="L210" s="111">
        <v>5.2917933533250903</v>
      </c>
      <c r="M210" s="112">
        <v>2</v>
      </c>
      <c r="N210" s="111">
        <v>5.0137419073793001</v>
      </c>
      <c r="O210" s="112">
        <v>25</v>
      </c>
      <c r="P210" s="111">
        <v>5.4811413146262904</v>
      </c>
      <c r="Q210" s="112">
        <v>5</v>
      </c>
      <c r="R210" s="111">
        <v>5.8309401998311801</v>
      </c>
      <c r="S210" s="112">
        <v>1</v>
      </c>
      <c r="T210" s="111">
        <v>6.2208158975752497</v>
      </c>
      <c r="U210" s="112">
        <v>1</v>
      </c>
      <c r="V210" s="111">
        <v>7.2507137058074598</v>
      </c>
      <c r="W210" s="112">
        <v>2</v>
      </c>
      <c r="Z210" s="111">
        <v>14.5011727934316</v>
      </c>
      <c r="AA210" s="112">
        <v>3</v>
      </c>
    </row>
    <row r="211" spans="1:27" x14ac:dyDescent="0.25">
      <c r="A211" s="109" t="s">
        <v>257</v>
      </c>
      <c r="B211" s="110">
        <v>43983</v>
      </c>
      <c r="C211" s="111">
        <v>27.040800000000001</v>
      </c>
      <c r="D211" s="111">
        <v>3.1048319988209498</v>
      </c>
      <c r="E211" s="112">
        <v>24</v>
      </c>
      <c r="F211" s="111">
        <v>2.97031167928212</v>
      </c>
      <c r="G211" s="112">
        <v>31</v>
      </c>
      <c r="H211" s="111">
        <v>2.29569090862012</v>
      </c>
      <c r="I211" s="112">
        <v>35</v>
      </c>
      <c r="J211" s="111">
        <v>3.1662576167908698</v>
      </c>
      <c r="K211" s="112">
        <v>31</v>
      </c>
      <c r="L211" s="111">
        <v>3.26162202937949</v>
      </c>
      <c r="M211" s="112">
        <v>34</v>
      </c>
      <c r="N211" s="111">
        <v>4.0118371843473604</v>
      </c>
      <c r="O211" s="112">
        <v>33</v>
      </c>
      <c r="P211" s="111">
        <v>4.3811094790391802</v>
      </c>
      <c r="Q211" s="112">
        <v>34</v>
      </c>
      <c r="R211" s="111">
        <v>4.6564817252845501</v>
      </c>
      <c r="S211" s="112">
        <v>34</v>
      </c>
      <c r="T211" s="111">
        <v>5.0243409448216898</v>
      </c>
      <c r="U211" s="112">
        <v>34</v>
      </c>
      <c r="V211" s="111">
        <v>6.3069183950389904</v>
      </c>
      <c r="W211" s="112">
        <v>31</v>
      </c>
      <c r="Z211" s="111">
        <v>11.9284327799559</v>
      </c>
      <c r="AA211" s="112">
        <v>17</v>
      </c>
    </row>
    <row r="212" spans="1:27" x14ac:dyDescent="0.25">
      <c r="A212" s="109" t="s">
        <v>260</v>
      </c>
      <c r="B212" s="110">
        <v>43983</v>
      </c>
      <c r="C212" s="111">
        <v>3119.4396999999999</v>
      </c>
      <c r="D212" s="111">
        <v>3.33152728863673</v>
      </c>
      <c r="E212" s="112">
        <v>15</v>
      </c>
      <c r="F212" s="111">
        <v>3.5182833596465102</v>
      </c>
      <c r="G212" s="112">
        <v>13</v>
      </c>
      <c r="H212" s="111">
        <v>3.0998844018706402</v>
      </c>
      <c r="I212" s="112">
        <v>8</v>
      </c>
      <c r="J212" s="111">
        <v>4.0588040906793896</v>
      </c>
      <c r="K212" s="112">
        <v>14</v>
      </c>
      <c r="L212" s="111">
        <v>4.9323154155492102</v>
      </c>
      <c r="M212" s="112">
        <v>12</v>
      </c>
      <c r="N212" s="111">
        <v>5.5305509770376302</v>
      </c>
      <c r="O212" s="112">
        <v>13</v>
      </c>
      <c r="P212" s="111">
        <v>5.3075537763743599</v>
      </c>
      <c r="Q212" s="112">
        <v>16</v>
      </c>
      <c r="R212" s="111">
        <v>5.4062619608134597</v>
      </c>
      <c r="S212" s="112">
        <v>17</v>
      </c>
      <c r="T212" s="111">
        <v>5.7009322896199102</v>
      </c>
      <c r="U212" s="112">
        <v>19</v>
      </c>
      <c r="V212" s="111">
        <v>7.0684245817072497</v>
      </c>
      <c r="W212" s="112">
        <v>24</v>
      </c>
      <c r="Z212" s="111">
        <v>11.439249644095501</v>
      </c>
      <c r="AA212" s="112">
        <v>23</v>
      </c>
    </row>
    <row r="213" spans="1:27" x14ac:dyDescent="0.25">
      <c r="A213" s="109" t="s">
        <v>261</v>
      </c>
      <c r="B213" s="110">
        <v>43983</v>
      </c>
      <c r="C213" s="111">
        <v>41.984400000000001</v>
      </c>
      <c r="D213" s="111">
        <v>3.6517215258595699</v>
      </c>
      <c r="E213" s="112">
        <v>7</v>
      </c>
      <c r="F213" s="111">
        <v>3.5654637247143399</v>
      </c>
      <c r="G213" s="112">
        <v>10</v>
      </c>
      <c r="H213" s="111">
        <v>3.0072715164781201</v>
      </c>
      <c r="I213" s="112">
        <v>15</v>
      </c>
      <c r="J213" s="111">
        <v>4.0613092497558601</v>
      </c>
      <c r="K213" s="112">
        <v>13</v>
      </c>
      <c r="L213" s="111">
        <v>4.7755895659108898</v>
      </c>
      <c r="M213" s="112">
        <v>18</v>
      </c>
      <c r="N213" s="111">
        <v>5.3623879378250701</v>
      </c>
      <c r="O213" s="112">
        <v>20</v>
      </c>
      <c r="P213" s="111">
        <v>5.2897030481779304</v>
      </c>
      <c r="Q213" s="112">
        <v>18</v>
      </c>
      <c r="R213" s="111">
        <v>5.3995945547444197</v>
      </c>
      <c r="S213" s="112">
        <v>18</v>
      </c>
      <c r="T213" s="111">
        <v>5.7296685321844798</v>
      </c>
      <c r="U213" s="112">
        <v>17</v>
      </c>
      <c r="V213" s="111">
        <v>7.1454510839778003</v>
      </c>
      <c r="W213" s="112">
        <v>16</v>
      </c>
      <c r="Z213" s="111">
        <v>13.1060102871808</v>
      </c>
      <c r="AA213" s="112">
        <v>11</v>
      </c>
    </row>
    <row r="214" spans="1:27" x14ac:dyDescent="0.25">
      <c r="A214" s="109" t="s">
        <v>262</v>
      </c>
      <c r="B214" s="110">
        <v>43983</v>
      </c>
      <c r="C214" s="111">
        <v>3141.3065000000001</v>
      </c>
      <c r="D214" s="111">
        <v>3.6441979859325202</v>
      </c>
      <c r="E214" s="112">
        <v>8</v>
      </c>
      <c r="F214" s="111">
        <v>3.49959839551765</v>
      </c>
      <c r="G214" s="112">
        <v>14</v>
      </c>
      <c r="H214" s="111">
        <v>2.6337807619842799</v>
      </c>
      <c r="I214" s="112">
        <v>29</v>
      </c>
      <c r="J214" s="111">
        <v>4.0818745464540704</v>
      </c>
      <c r="K214" s="112">
        <v>12</v>
      </c>
      <c r="L214" s="111">
        <v>4.9809162356811196</v>
      </c>
      <c r="M214" s="112">
        <v>10</v>
      </c>
      <c r="N214" s="111">
        <v>6.0078577150000596</v>
      </c>
      <c r="O214" s="112">
        <v>1</v>
      </c>
      <c r="P214" s="111">
        <v>5.5658276848554804</v>
      </c>
      <c r="Q214" s="112">
        <v>3</v>
      </c>
      <c r="R214" s="111">
        <v>5.5763301041394397</v>
      </c>
      <c r="S214" s="112">
        <v>3</v>
      </c>
      <c r="T214" s="111">
        <v>5.8613827603621598</v>
      </c>
      <c r="U214" s="112">
        <v>7</v>
      </c>
      <c r="V214" s="111">
        <v>7.21494451614174</v>
      </c>
      <c r="W214" s="112">
        <v>7</v>
      </c>
      <c r="Z214" s="111">
        <v>13.5879150295549</v>
      </c>
      <c r="AA214" s="112">
        <v>6</v>
      </c>
    </row>
    <row r="215" spans="1:27" x14ac:dyDescent="0.25">
      <c r="A215" s="109" t="s">
        <v>263</v>
      </c>
      <c r="B215" s="110">
        <v>43983</v>
      </c>
      <c r="C215" s="111">
        <v>1914.6034</v>
      </c>
      <c r="D215" s="111">
        <v>2.2801968864941702</v>
      </c>
      <c r="E215" s="112">
        <v>36</v>
      </c>
      <c r="F215" s="111">
        <v>3.1584536527428502</v>
      </c>
      <c r="G215" s="112">
        <v>27</v>
      </c>
      <c r="H215" s="111">
        <v>2.67796030205775</v>
      </c>
      <c r="I215" s="112">
        <v>25</v>
      </c>
      <c r="J215" s="111">
        <v>4.0442915596841704</v>
      </c>
      <c r="K215" s="112">
        <v>16</v>
      </c>
      <c r="L215" s="111">
        <v>5.0797467301444303</v>
      </c>
      <c r="M215" s="112">
        <v>7</v>
      </c>
      <c r="N215" s="111">
        <v>6.0023434274782002</v>
      </c>
      <c r="O215" s="112">
        <v>2</v>
      </c>
      <c r="P215" s="111">
        <v>5.5741169348423298</v>
      </c>
      <c r="Q215" s="112">
        <v>2</v>
      </c>
      <c r="R215" s="111">
        <v>5.5383075466312102</v>
      </c>
      <c r="S215" s="112">
        <v>7</v>
      </c>
      <c r="T215" s="111">
        <v>5.7941033873635002</v>
      </c>
      <c r="U215" s="112">
        <v>13</v>
      </c>
      <c r="V215" s="111">
        <v>5.6670441767065496</v>
      </c>
      <c r="W215" s="112">
        <v>32</v>
      </c>
      <c r="Z215" s="111">
        <v>10.192561826348401</v>
      </c>
      <c r="AA215" s="112">
        <v>28</v>
      </c>
    </row>
    <row r="216" spans="1:27" x14ac:dyDescent="0.25">
      <c r="A216" s="109" t="s">
        <v>264</v>
      </c>
      <c r="B216" s="110">
        <v>43983</v>
      </c>
      <c r="C216" s="111">
        <v>3265.0086000000001</v>
      </c>
      <c r="D216" s="111">
        <v>3.1650899899563498</v>
      </c>
      <c r="E216" s="112">
        <v>22</v>
      </c>
      <c r="F216" s="111">
        <v>3.3569048573158802</v>
      </c>
      <c r="G216" s="112">
        <v>22</v>
      </c>
      <c r="H216" s="111">
        <v>2.8563977563452401</v>
      </c>
      <c r="I216" s="112">
        <v>19</v>
      </c>
      <c r="J216" s="111">
        <v>3.8642803850387799</v>
      </c>
      <c r="K216" s="112">
        <v>18</v>
      </c>
      <c r="L216" s="111">
        <v>4.8969129481871896</v>
      </c>
      <c r="M216" s="112">
        <v>13</v>
      </c>
      <c r="N216" s="111">
        <v>5.4908872578709698</v>
      </c>
      <c r="O216" s="112">
        <v>15</v>
      </c>
      <c r="P216" s="111">
        <v>5.2743538343656704</v>
      </c>
      <c r="Q216" s="112">
        <v>19</v>
      </c>
      <c r="R216" s="111">
        <v>5.4103990814428604</v>
      </c>
      <c r="S216" s="112">
        <v>16</v>
      </c>
      <c r="T216" s="111">
        <v>5.7411517094198503</v>
      </c>
      <c r="U216" s="112">
        <v>15</v>
      </c>
      <c r="V216" s="111">
        <v>7.1782947843418397</v>
      </c>
      <c r="W216" s="112">
        <v>11</v>
      </c>
      <c r="Z216" s="111">
        <v>13.3037269743976</v>
      </c>
      <c r="AA216" s="112">
        <v>10</v>
      </c>
    </row>
    <row r="217" spans="1:27" x14ac:dyDescent="0.25">
      <c r="A217" s="109" t="s">
        <v>265</v>
      </c>
      <c r="B217" s="110">
        <v>43983</v>
      </c>
      <c r="C217" s="111">
        <v>1083.6587999999999</v>
      </c>
      <c r="D217" s="111">
        <v>2.8160482078197799</v>
      </c>
      <c r="E217" s="112">
        <v>27</v>
      </c>
      <c r="F217" s="111">
        <v>2.9377960363913602</v>
      </c>
      <c r="G217" s="112">
        <v>33</v>
      </c>
      <c r="H217" s="111">
        <v>2.7547328955168302</v>
      </c>
      <c r="I217" s="112">
        <v>22</v>
      </c>
      <c r="J217" s="111">
        <v>3.2283403954645098</v>
      </c>
      <c r="K217" s="112">
        <v>30</v>
      </c>
      <c r="L217" s="111">
        <v>3.3488661704704898</v>
      </c>
      <c r="M217" s="112">
        <v>32</v>
      </c>
      <c r="N217" s="111">
        <v>4.0121398044778598</v>
      </c>
      <c r="O217" s="112">
        <v>32</v>
      </c>
      <c r="P217" s="111">
        <v>4.5666722375957898</v>
      </c>
      <c r="Q217" s="112">
        <v>31</v>
      </c>
      <c r="R217" s="111">
        <v>4.9977269139941001</v>
      </c>
      <c r="S217" s="112">
        <v>29</v>
      </c>
      <c r="T217" s="111">
        <v>5.4613900715876902</v>
      </c>
      <c r="U217" s="112">
        <v>29</v>
      </c>
      <c r="V217" s="111"/>
      <c r="W217" s="112"/>
      <c r="Z217" s="111">
        <v>6.0664201100202204</v>
      </c>
      <c r="AA217" s="112">
        <v>34</v>
      </c>
    </row>
    <row r="218" spans="1:27" x14ac:dyDescent="0.25">
      <c r="A218" s="131"/>
      <c r="B218" s="131"/>
      <c r="C218" s="131"/>
      <c r="D218" s="113"/>
      <c r="E218" s="113"/>
      <c r="F218" s="113"/>
      <c r="G218" s="113"/>
      <c r="H218" s="113"/>
      <c r="I218" s="113"/>
      <c r="J218" s="113"/>
      <c r="K218" s="113"/>
      <c r="L218" s="113"/>
      <c r="M218" s="113"/>
      <c r="N218" s="113"/>
      <c r="O218" s="113"/>
      <c r="P218" s="113"/>
      <c r="Q218" s="113"/>
      <c r="R218" s="113"/>
      <c r="S218" s="113"/>
      <c r="T218" s="131" t="s">
        <v>4</v>
      </c>
      <c r="U218" s="131"/>
      <c r="V218" s="131" t="s">
        <v>5</v>
      </c>
      <c r="W218" s="131"/>
      <c r="X218" s="131" t="s">
        <v>6</v>
      </c>
      <c r="Y218" s="131"/>
      <c r="Z218" s="113" t="s">
        <v>46</v>
      </c>
      <c r="AA218" s="131" t="s">
        <v>405</v>
      </c>
    </row>
    <row r="219" spans="1:27" x14ac:dyDescent="0.25">
      <c r="A219" s="131"/>
      <c r="B219" s="131"/>
      <c r="C219" s="131"/>
      <c r="D219" s="113"/>
      <c r="E219" s="113"/>
      <c r="F219" s="113"/>
      <c r="G219" s="113"/>
      <c r="H219" s="113"/>
      <c r="I219" s="113"/>
      <c r="J219" s="113"/>
      <c r="K219" s="113"/>
      <c r="L219" s="113"/>
      <c r="M219" s="113"/>
      <c r="N219" s="113"/>
      <c r="O219" s="113"/>
      <c r="P219" s="113"/>
      <c r="Q219" s="113"/>
      <c r="R219" s="113"/>
      <c r="S219" s="113"/>
      <c r="T219" s="113" t="s">
        <v>0</v>
      </c>
      <c r="U219" s="113"/>
      <c r="V219" s="113" t="s">
        <v>0</v>
      </c>
      <c r="W219" s="113"/>
      <c r="X219" s="113" t="s">
        <v>0</v>
      </c>
      <c r="Y219" s="113"/>
      <c r="Z219" s="113" t="s">
        <v>0</v>
      </c>
      <c r="AA219" s="131"/>
    </row>
    <row r="220" spans="1:27" x14ac:dyDescent="0.25">
      <c r="A220" s="113" t="s">
        <v>7</v>
      </c>
      <c r="B220" s="113" t="s">
        <v>8</v>
      </c>
      <c r="C220" s="113" t="s">
        <v>9</v>
      </c>
      <c r="D220" s="113"/>
      <c r="E220" s="113"/>
      <c r="F220" s="113"/>
      <c r="G220" s="113"/>
      <c r="H220" s="113"/>
      <c r="I220" s="113"/>
      <c r="J220" s="113"/>
      <c r="K220" s="113"/>
      <c r="L220" s="113"/>
      <c r="M220" s="113"/>
      <c r="N220" s="113"/>
      <c r="O220" s="113"/>
      <c r="P220" s="113"/>
      <c r="Q220" s="113"/>
      <c r="R220" s="113"/>
      <c r="S220" s="113"/>
      <c r="T220" s="113"/>
      <c r="U220" s="113" t="s">
        <v>10</v>
      </c>
      <c r="V220" s="113"/>
      <c r="W220" s="113" t="s">
        <v>10</v>
      </c>
      <c r="X220" s="113"/>
      <c r="Y220" s="113" t="s">
        <v>10</v>
      </c>
      <c r="Z220" s="113"/>
      <c r="AA220" s="113" t="s">
        <v>10</v>
      </c>
    </row>
    <row r="221" spans="1:27" x14ac:dyDescent="0.25">
      <c r="A221" s="108" t="s">
        <v>387</v>
      </c>
      <c r="B221" s="108"/>
      <c r="C221" s="108"/>
      <c r="D221" s="108"/>
      <c r="E221" s="108"/>
      <c r="F221" s="108"/>
      <c r="G221" s="108"/>
      <c r="H221" s="108"/>
      <c r="I221" s="108"/>
      <c r="J221" s="108"/>
      <c r="K221" s="108"/>
      <c r="L221" s="108"/>
      <c r="M221" s="108"/>
      <c r="N221" s="108"/>
      <c r="O221" s="108"/>
      <c r="P221" s="108"/>
      <c r="Q221" s="108"/>
      <c r="R221" s="108"/>
      <c r="S221" s="108"/>
      <c r="T221" s="108"/>
      <c r="U221" s="108"/>
      <c r="V221" s="108"/>
      <c r="W221" s="108"/>
      <c r="X221" s="108"/>
      <c r="Y221" s="108"/>
      <c r="Z221" s="108"/>
      <c r="AA221" s="108"/>
    </row>
    <row r="222" spans="1:27" x14ac:dyDescent="0.25">
      <c r="A222" s="109" t="s">
        <v>163</v>
      </c>
      <c r="B222" s="110">
        <v>43983</v>
      </c>
      <c r="C222" s="111">
        <v>36.479999999999997</v>
      </c>
      <c r="D222" s="111"/>
      <c r="E222" s="111"/>
      <c r="F222" s="111"/>
      <c r="G222" s="111"/>
      <c r="H222" s="111"/>
      <c r="I222" s="111"/>
      <c r="J222" s="111"/>
      <c r="K222" s="111"/>
      <c r="L222" s="111"/>
      <c r="M222" s="111"/>
      <c r="N222" s="111"/>
      <c r="O222" s="111"/>
      <c r="P222" s="111"/>
      <c r="Q222" s="111"/>
      <c r="R222" s="111"/>
      <c r="S222" s="111"/>
      <c r="T222" s="111">
        <v>-13.030079199515001</v>
      </c>
      <c r="U222" s="112">
        <v>17</v>
      </c>
      <c r="V222" s="111">
        <v>1.2012129516954599</v>
      </c>
      <c r="W222" s="112">
        <v>12</v>
      </c>
      <c r="X222" s="111">
        <v>6.2001019194836102</v>
      </c>
      <c r="Y222" s="112">
        <v>13</v>
      </c>
      <c r="Z222" s="111">
        <v>18.284898033962001</v>
      </c>
      <c r="AA222" s="112">
        <v>8</v>
      </c>
    </row>
    <row r="223" spans="1:27" x14ac:dyDescent="0.25">
      <c r="A223" s="109" t="s">
        <v>164</v>
      </c>
      <c r="B223" s="110">
        <v>43983</v>
      </c>
      <c r="C223" s="111">
        <v>29.74</v>
      </c>
      <c r="D223" s="111"/>
      <c r="E223" s="111"/>
      <c r="F223" s="111"/>
      <c r="G223" s="111"/>
      <c r="H223" s="111"/>
      <c r="I223" s="111"/>
      <c r="J223" s="111"/>
      <c r="K223" s="111"/>
      <c r="L223" s="111"/>
      <c r="M223" s="111"/>
      <c r="N223" s="111"/>
      <c r="O223" s="111"/>
      <c r="P223" s="111"/>
      <c r="Q223" s="111"/>
      <c r="R223" s="111"/>
      <c r="S223" s="111"/>
      <c r="T223" s="111">
        <v>-11.4778571856962</v>
      </c>
      <c r="U223" s="112">
        <v>14</v>
      </c>
      <c r="V223" s="111">
        <v>2.2217873262888901</v>
      </c>
      <c r="W223" s="112">
        <v>9</v>
      </c>
      <c r="X223" s="111">
        <v>7.1272258378978703</v>
      </c>
      <c r="Y223" s="112">
        <v>10</v>
      </c>
      <c r="Z223" s="111">
        <v>20.00955737448</v>
      </c>
      <c r="AA223" s="112">
        <v>6</v>
      </c>
    </row>
    <row r="224" spans="1:27" x14ac:dyDescent="0.25">
      <c r="A224" s="109" t="s">
        <v>165</v>
      </c>
      <c r="B224" s="110">
        <v>43983</v>
      </c>
      <c r="C224" s="111">
        <v>45.608199999999997</v>
      </c>
      <c r="D224" s="111"/>
      <c r="E224" s="111"/>
      <c r="F224" s="111"/>
      <c r="G224" s="111"/>
      <c r="H224" s="111"/>
      <c r="I224" s="111"/>
      <c r="J224" s="111"/>
      <c r="K224" s="111"/>
      <c r="L224" s="111"/>
      <c r="M224" s="111"/>
      <c r="N224" s="111"/>
      <c r="O224" s="111"/>
      <c r="P224" s="111"/>
      <c r="Q224" s="111"/>
      <c r="R224" s="111"/>
      <c r="S224" s="111"/>
      <c r="T224" s="111">
        <v>-8.0057850097351899</v>
      </c>
      <c r="U224" s="112">
        <v>7</v>
      </c>
      <c r="V224" s="111">
        <v>6.5152040763060102</v>
      </c>
      <c r="W224" s="112">
        <v>3</v>
      </c>
      <c r="X224" s="111">
        <v>8.8028715748110802</v>
      </c>
      <c r="Y224" s="112">
        <v>3</v>
      </c>
      <c r="Z224" s="111">
        <v>27.737508147280799</v>
      </c>
      <c r="AA224" s="112">
        <v>2</v>
      </c>
    </row>
    <row r="225" spans="1:27" x14ac:dyDescent="0.25">
      <c r="A225" s="109" t="s">
        <v>166</v>
      </c>
      <c r="B225" s="110">
        <v>43983</v>
      </c>
      <c r="C225" s="111">
        <v>40.200000000000003</v>
      </c>
      <c r="D225" s="111"/>
      <c r="E225" s="111"/>
      <c r="F225" s="111"/>
      <c r="G225" s="111"/>
      <c r="H225" s="111"/>
      <c r="I225" s="111"/>
      <c r="J225" s="111"/>
      <c r="K225" s="111"/>
      <c r="L225" s="111"/>
      <c r="M225" s="111"/>
      <c r="N225" s="111"/>
      <c r="O225" s="111"/>
      <c r="P225" s="111"/>
      <c r="Q225" s="111"/>
      <c r="R225" s="111"/>
      <c r="S225" s="111"/>
      <c r="T225" s="111">
        <v>-16.524266280526799</v>
      </c>
      <c r="U225" s="112">
        <v>33</v>
      </c>
      <c r="V225" s="111">
        <v>-4.0464211883007497</v>
      </c>
      <c r="W225" s="112">
        <v>40</v>
      </c>
      <c r="X225" s="111">
        <v>1.26283189056219</v>
      </c>
      <c r="Y225" s="112">
        <v>35</v>
      </c>
      <c r="Z225" s="111">
        <v>2.8475492352966501E-2</v>
      </c>
      <c r="AA225" s="112">
        <v>46</v>
      </c>
    </row>
    <row r="226" spans="1:27" x14ac:dyDescent="0.25">
      <c r="A226" s="109" t="s">
        <v>167</v>
      </c>
      <c r="B226" s="110">
        <v>43983</v>
      </c>
      <c r="C226" s="111">
        <v>37.726999999999997</v>
      </c>
      <c r="D226" s="111"/>
      <c r="E226" s="111"/>
      <c r="F226" s="111"/>
      <c r="G226" s="111"/>
      <c r="H226" s="111"/>
      <c r="I226" s="111"/>
      <c r="J226" s="111"/>
      <c r="K226" s="111"/>
      <c r="L226" s="111"/>
      <c r="M226" s="111"/>
      <c r="N226" s="111"/>
      <c r="O226" s="111"/>
      <c r="P226" s="111"/>
      <c r="Q226" s="111"/>
      <c r="R226" s="111"/>
      <c r="S226" s="111"/>
      <c r="T226" s="111">
        <v>-8.1065240861652494</v>
      </c>
      <c r="U226" s="112">
        <v>8</v>
      </c>
      <c r="V226" s="111">
        <v>2.3351245927740201</v>
      </c>
      <c r="W226" s="112">
        <v>8</v>
      </c>
      <c r="X226" s="111">
        <v>4.9784850550753399</v>
      </c>
      <c r="Y226" s="112">
        <v>19</v>
      </c>
      <c r="Z226" s="111">
        <v>16.383413442143201</v>
      </c>
      <c r="AA226" s="112">
        <v>12</v>
      </c>
    </row>
    <row r="227" spans="1:27" x14ac:dyDescent="0.25">
      <c r="A227" s="109" t="s">
        <v>168</v>
      </c>
      <c r="B227" s="110">
        <v>43983</v>
      </c>
      <c r="C227" s="111">
        <v>8.5</v>
      </c>
      <c r="D227" s="111"/>
      <c r="E227" s="111"/>
      <c r="F227" s="111"/>
      <c r="G227" s="111"/>
      <c r="H227" s="111"/>
      <c r="I227" s="111"/>
      <c r="J227" s="111"/>
      <c r="K227" s="111"/>
      <c r="L227" s="111"/>
      <c r="M227" s="111"/>
      <c r="N227" s="111"/>
      <c r="O227" s="111"/>
      <c r="P227" s="111"/>
      <c r="Q227" s="111"/>
      <c r="R227" s="111"/>
      <c r="S227" s="111"/>
      <c r="T227" s="111">
        <v>-3.6083461540838</v>
      </c>
      <c r="U227" s="112">
        <v>3</v>
      </c>
      <c r="V227" s="111"/>
      <c r="W227" s="112"/>
      <c r="X227" s="111"/>
      <c r="Y227" s="112"/>
      <c r="Z227" s="111">
        <v>-6.57262905162065</v>
      </c>
      <c r="AA227" s="112">
        <v>54</v>
      </c>
    </row>
    <row r="228" spans="1:27" x14ac:dyDescent="0.25">
      <c r="A228" s="109" t="s">
        <v>169</v>
      </c>
      <c r="B228" s="110">
        <v>43983</v>
      </c>
      <c r="C228" s="111">
        <v>10.27</v>
      </c>
      <c r="D228" s="111"/>
      <c r="E228" s="111"/>
      <c r="F228" s="111"/>
      <c r="G228" s="111"/>
      <c r="H228" s="111"/>
      <c r="I228" s="111"/>
      <c r="J228" s="111"/>
      <c r="K228" s="111"/>
      <c r="L228" s="111"/>
      <c r="M228" s="111"/>
      <c r="N228" s="111"/>
      <c r="O228" s="111"/>
      <c r="P228" s="111"/>
      <c r="Q228" s="111"/>
      <c r="R228" s="111"/>
      <c r="S228" s="111"/>
      <c r="T228" s="111">
        <v>-6.3462651422383098</v>
      </c>
      <c r="U228" s="112">
        <v>4</v>
      </c>
      <c r="V228" s="111"/>
      <c r="W228" s="112"/>
      <c r="X228" s="111"/>
      <c r="Y228" s="112"/>
      <c r="Z228" s="111">
        <v>1.6675126903553199</v>
      </c>
      <c r="AA228" s="112">
        <v>44</v>
      </c>
    </row>
    <row r="229" spans="1:27" x14ac:dyDescent="0.25">
      <c r="A229" s="109" t="s">
        <v>170</v>
      </c>
      <c r="B229" s="110">
        <v>43983</v>
      </c>
      <c r="C229" s="111">
        <v>54.91</v>
      </c>
      <c r="D229" s="111"/>
      <c r="E229" s="111"/>
      <c r="F229" s="111"/>
      <c r="G229" s="111"/>
      <c r="H229" s="111"/>
      <c r="I229" s="111"/>
      <c r="J229" s="111"/>
      <c r="K229" s="111"/>
      <c r="L229" s="111"/>
      <c r="M229" s="111"/>
      <c r="N229" s="111"/>
      <c r="O229" s="111"/>
      <c r="P229" s="111"/>
      <c r="Q229" s="111"/>
      <c r="R229" s="111"/>
      <c r="S229" s="111"/>
      <c r="T229" s="111">
        <v>-3.1906958291366401</v>
      </c>
      <c r="U229" s="112">
        <v>2</v>
      </c>
      <c r="V229" s="111">
        <v>4.9296397978851498</v>
      </c>
      <c r="W229" s="112">
        <v>4</v>
      </c>
      <c r="X229" s="111">
        <v>7.8574129882654802</v>
      </c>
      <c r="Y229" s="112">
        <v>6</v>
      </c>
      <c r="Z229" s="111">
        <v>18.1770611551744</v>
      </c>
      <c r="AA229" s="112">
        <v>9</v>
      </c>
    </row>
    <row r="230" spans="1:27" x14ac:dyDescent="0.25">
      <c r="A230" s="109" t="s">
        <v>171</v>
      </c>
      <c r="B230" s="110">
        <v>43983</v>
      </c>
      <c r="C230" s="111">
        <v>63.99</v>
      </c>
      <c r="D230" s="111"/>
      <c r="E230" s="111"/>
      <c r="F230" s="111"/>
      <c r="G230" s="111"/>
      <c r="H230" s="111"/>
      <c r="I230" s="111"/>
      <c r="J230" s="111"/>
      <c r="K230" s="111"/>
      <c r="L230" s="111"/>
      <c r="M230" s="111"/>
      <c r="N230" s="111"/>
      <c r="O230" s="111"/>
      <c r="P230" s="111"/>
      <c r="Q230" s="111"/>
      <c r="R230" s="111"/>
      <c r="S230" s="111"/>
      <c r="T230" s="111">
        <v>-9.1709145363537292</v>
      </c>
      <c r="U230" s="112">
        <v>10</v>
      </c>
      <c r="V230" s="111">
        <v>4.9085529854760601</v>
      </c>
      <c r="W230" s="112">
        <v>5</v>
      </c>
      <c r="X230" s="111">
        <v>7.1814224909761304</v>
      </c>
      <c r="Y230" s="112">
        <v>9</v>
      </c>
      <c r="Z230" s="111">
        <v>15.3963581230136</v>
      </c>
      <c r="AA230" s="112">
        <v>14</v>
      </c>
    </row>
    <row r="231" spans="1:27" x14ac:dyDescent="0.25">
      <c r="A231" s="109" t="s">
        <v>172</v>
      </c>
      <c r="B231" s="110">
        <v>43983</v>
      </c>
      <c r="C231" s="111">
        <v>44.804000000000002</v>
      </c>
      <c r="D231" s="111"/>
      <c r="E231" s="111"/>
      <c r="F231" s="111"/>
      <c r="G231" s="111"/>
      <c r="H231" s="111"/>
      <c r="I231" s="111"/>
      <c r="J231" s="111"/>
      <c r="K231" s="111"/>
      <c r="L231" s="111"/>
      <c r="M231" s="111"/>
      <c r="N231" s="111"/>
      <c r="O231" s="111"/>
      <c r="P231" s="111"/>
      <c r="Q231" s="111"/>
      <c r="R231" s="111"/>
      <c r="S231" s="111"/>
      <c r="T231" s="111">
        <v>-13.388991286695701</v>
      </c>
      <c r="U231" s="112">
        <v>18</v>
      </c>
      <c r="V231" s="111">
        <v>0.73773492657350603</v>
      </c>
      <c r="W231" s="112">
        <v>15</v>
      </c>
      <c r="X231" s="111">
        <v>7.6953849113912201</v>
      </c>
      <c r="Y231" s="112">
        <v>8</v>
      </c>
      <c r="Z231" s="111">
        <v>18.416064157412301</v>
      </c>
      <c r="AA231" s="112">
        <v>7</v>
      </c>
    </row>
    <row r="232" spans="1:27" x14ac:dyDescent="0.25">
      <c r="A232" s="109" t="s">
        <v>173</v>
      </c>
      <c r="B232" s="110">
        <v>43983</v>
      </c>
      <c r="C232" s="111">
        <v>42.8</v>
      </c>
      <c r="D232" s="111"/>
      <c r="E232" s="111"/>
      <c r="F232" s="111"/>
      <c r="G232" s="111"/>
      <c r="H232" s="111"/>
      <c r="I232" s="111"/>
      <c r="J232" s="111"/>
      <c r="K232" s="111"/>
      <c r="L232" s="111"/>
      <c r="M232" s="111"/>
      <c r="N232" s="111"/>
      <c r="O232" s="111"/>
      <c r="P232" s="111"/>
      <c r="Q232" s="111"/>
      <c r="R232" s="111"/>
      <c r="S232" s="111"/>
      <c r="T232" s="111">
        <v>-15.9580665816482</v>
      </c>
      <c r="U232" s="112">
        <v>32</v>
      </c>
      <c r="V232" s="111">
        <v>-1.2794426578461</v>
      </c>
      <c r="W232" s="112">
        <v>24</v>
      </c>
      <c r="X232" s="111">
        <v>2.7327290000734101</v>
      </c>
      <c r="Y232" s="112">
        <v>27</v>
      </c>
      <c r="Z232" s="111">
        <v>13.080561926605499</v>
      </c>
      <c r="AA232" s="112">
        <v>22</v>
      </c>
    </row>
    <row r="233" spans="1:27" x14ac:dyDescent="0.25">
      <c r="A233" s="109" t="s">
        <v>174</v>
      </c>
      <c r="B233" s="110">
        <v>43983</v>
      </c>
      <c r="C233" s="111">
        <v>12.6973</v>
      </c>
      <c r="D233" s="111"/>
      <c r="E233" s="111"/>
      <c r="F233" s="111"/>
      <c r="G233" s="111"/>
      <c r="H233" s="111"/>
      <c r="I233" s="111"/>
      <c r="J233" s="111"/>
      <c r="K233" s="111"/>
      <c r="L233" s="111"/>
      <c r="M233" s="111"/>
      <c r="N233" s="111"/>
      <c r="O233" s="111"/>
      <c r="P233" s="111"/>
      <c r="Q233" s="111"/>
      <c r="R233" s="111"/>
      <c r="S233" s="111"/>
      <c r="T233" s="111">
        <v>-18.741066217036099</v>
      </c>
      <c r="U233" s="112">
        <v>44</v>
      </c>
      <c r="V233" s="111">
        <v>-1.7292144500334901</v>
      </c>
      <c r="W233" s="112">
        <v>29</v>
      </c>
      <c r="X233" s="111"/>
      <c r="Y233" s="112"/>
      <c r="Z233" s="111">
        <v>6.0960650154798799</v>
      </c>
      <c r="AA233" s="112">
        <v>38</v>
      </c>
    </row>
    <row r="234" spans="1:27" x14ac:dyDescent="0.25">
      <c r="A234" s="109" t="s">
        <v>175</v>
      </c>
      <c r="B234" s="110">
        <v>43983</v>
      </c>
      <c r="C234" s="111">
        <v>472.505</v>
      </c>
      <c r="D234" s="111"/>
      <c r="E234" s="111"/>
      <c r="F234" s="111"/>
      <c r="G234" s="111"/>
      <c r="H234" s="111"/>
      <c r="I234" s="111"/>
      <c r="J234" s="111"/>
      <c r="K234" s="111"/>
      <c r="L234" s="111"/>
      <c r="M234" s="111"/>
      <c r="N234" s="111"/>
      <c r="O234" s="111"/>
      <c r="P234" s="111"/>
      <c r="Q234" s="111"/>
      <c r="R234" s="111"/>
      <c r="S234" s="111"/>
      <c r="T234" s="111">
        <v>-22.679837518558699</v>
      </c>
      <c r="U234" s="112">
        <v>49</v>
      </c>
      <c r="V234" s="111">
        <v>-3.48412377568263</v>
      </c>
      <c r="W234" s="112">
        <v>37</v>
      </c>
      <c r="X234" s="111">
        <v>1.7748573021263101</v>
      </c>
      <c r="Y234" s="112">
        <v>32</v>
      </c>
      <c r="Z234" s="111">
        <v>12.769496936559801</v>
      </c>
      <c r="AA234" s="112">
        <v>23</v>
      </c>
    </row>
    <row r="235" spans="1:27" x14ac:dyDescent="0.25">
      <c r="A235" s="109" t="s">
        <v>176</v>
      </c>
      <c r="B235" s="110">
        <v>43983</v>
      </c>
      <c r="C235" s="111">
        <v>304.86200000000002</v>
      </c>
      <c r="D235" s="111"/>
      <c r="E235" s="111"/>
      <c r="F235" s="111"/>
      <c r="G235" s="111"/>
      <c r="H235" s="111"/>
      <c r="I235" s="111"/>
      <c r="J235" s="111"/>
      <c r="K235" s="111"/>
      <c r="L235" s="111"/>
      <c r="M235" s="111"/>
      <c r="N235" s="111"/>
      <c r="O235" s="111"/>
      <c r="P235" s="111"/>
      <c r="Q235" s="111"/>
      <c r="R235" s="111"/>
      <c r="S235" s="111"/>
      <c r="T235" s="111">
        <v>-20.883061182698299</v>
      </c>
      <c r="U235" s="112">
        <v>46</v>
      </c>
      <c r="V235" s="111">
        <v>-1.33397077805122</v>
      </c>
      <c r="W235" s="112">
        <v>26</v>
      </c>
      <c r="X235" s="111">
        <v>5.4696551537524201</v>
      </c>
      <c r="Y235" s="112">
        <v>15</v>
      </c>
      <c r="Z235" s="111">
        <v>14.5091622465564</v>
      </c>
      <c r="AA235" s="112">
        <v>19</v>
      </c>
    </row>
    <row r="236" spans="1:27" x14ac:dyDescent="0.25">
      <c r="A236" s="109" t="s">
        <v>177</v>
      </c>
      <c r="B236" s="110">
        <v>43983</v>
      </c>
      <c r="C236" s="111">
        <v>423.00200000000001</v>
      </c>
      <c r="D236" s="111"/>
      <c r="E236" s="111"/>
      <c r="F236" s="111"/>
      <c r="G236" s="111"/>
      <c r="H236" s="111"/>
      <c r="I236" s="111"/>
      <c r="J236" s="111"/>
      <c r="K236" s="111"/>
      <c r="L236" s="111"/>
      <c r="M236" s="111"/>
      <c r="N236" s="111"/>
      <c r="O236" s="111"/>
      <c r="P236" s="111"/>
      <c r="Q236" s="111"/>
      <c r="R236" s="111"/>
      <c r="S236" s="111"/>
      <c r="T236" s="111">
        <v>-23.994135372035799</v>
      </c>
      <c r="U236" s="112">
        <v>54</v>
      </c>
      <c r="V236" s="111">
        <v>-5.39520256834449</v>
      </c>
      <c r="W236" s="112">
        <v>43</v>
      </c>
      <c r="X236" s="111">
        <v>0.98693843905926304</v>
      </c>
      <c r="Y236" s="112">
        <v>36</v>
      </c>
      <c r="Z236" s="111">
        <v>9.8863512676501504</v>
      </c>
      <c r="AA236" s="112">
        <v>31</v>
      </c>
    </row>
    <row r="237" spans="1:27" x14ac:dyDescent="0.25">
      <c r="A237" s="109" t="s">
        <v>178</v>
      </c>
      <c r="B237" s="110">
        <v>43983</v>
      </c>
      <c r="C237" s="111">
        <v>32.283999999999999</v>
      </c>
      <c r="D237" s="111"/>
      <c r="E237" s="111"/>
      <c r="F237" s="111"/>
      <c r="G237" s="111"/>
      <c r="H237" s="111"/>
      <c r="I237" s="111"/>
      <c r="J237" s="111"/>
      <c r="K237" s="111"/>
      <c r="L237" s="111"/>
      <c r="M237" s="111"/>
      <c r="N237" s="111"/>
      <c r="O237" s="111"/>
      <c r="P237" s="111"/>
      <c r="Q237" s="111"/>
      <c r="R237" s="111"/>
      <c r="S237" s="111"/>
      <c r="T237" s="111">
        <v>-17.945525198379801</v>
      </c>
      <c r="U237" s="112">
        <v>42</v>
      </c>
      <c r="V237" s="111">
        <v>-3.5612770428337899</v>
      </c>
      <c r="W237" s="112">
        <v>38</v>
      </c>
      <c r="X237" s="111">
        <v>3.7543855019003698</v>
      </c>
      <c r="Y237" s="112">
        <v>23</v>
      </c>
      <c r="Z237" s="111">
        <v>12.1790125759982</v>
      </c>
      <c r="AA237" s="112">
        <v>25</v>
      </c>
    </row>
    <row r="238" spans="1:27" x14ac:dyDescent="0.25">
      <c r="A238" s="109" t="s">
        <v>179</v>
      </c>
      <c r="B238" s="110">
        <v>43983</v>
      </c>
      <c r="C238" s="111">
        <v>343.06</v>
      </c>
      <c r="D238" s="111"/>
      <c r="E238" s="111"/>
      <c r="F238" s="111"/>
      <c r="G238" s="111"/>
      <c r="H238" s="111"/>
      <c r="I238" s="111"/>
      <c r="J238" s="111"/>
      <c r="K238" s="111"/>
      <c r="L238" s="111"/>
      <c r="M238" s="111"/>
      <c r="N238" s="111"/>
      <c r="O238" s="111"/>
      <c r="P238" s="111"/>
      <c r="Q238" s="111"/>
      <c r="R238" s="111"/>
      <c r="S238" s="111"/>
      <c r="T238" s="111">
        <v>-16.8063166785189</v>
      </c>
      <c r="U238" s="112">
        <v>36</v>
      </c>
      <c r="V238" s="111">
        <v>0.47157887309385998</v>
      </c>
      <c r="W238" s="112">
        <v>18</v>
      </c>
      <c r="X238" s="111">
        <v>5.1628978420947202</v>
      </c>
      <c r="Y238" s="112">
        <v>17</v>
      </c>
      <c r="Z238" s="111">
        <v>15.5937998743462</v>
      </c>
      <c r="AA238" s="112">
        <v>13</v>
      </c>
    </row>
    <row r="239" spans="1:27" x14ac:dyDescent="0.25">
      <c r="A239" s="109" t="s">
        <v>180</v>
      </c>
      <c r="B239" s="110">
        <v>43983</v>
      </c>
      <c r="C239" s="111">
        <v>8.81</v>
      </c>
      <c r="D239" s="111"/>
      <c r="E239" s="111"/>
      <c r="F239" s="111"/>
      <c r="G239" s="111"/>
      <c r="H239" s="111"/>
      <c r="I239" s="111"/>
      <c r="J239" s="111"/>
      <c r="K239" s="111"/>
      <c r="L239" s="111"/>
      <c r="M239" s="111"/>
      <c r="N239" s="111"/>
      <c r="O239" s="111"/>
      <c r="P239" s="111"/>
      <c r="Q239" s="111"/>
      <c r="R239" s="111"/>
      <c r="S239" s="111"/>
      <c r="T239" s="111">
        <v>-21.362446390495801</v>
      </c>
      <c r="U239" s="112">
        <v>48</v>
      </c>
      <c r="V239" s="111"/>
      <c r="W239" s="112"/>
      <c r="X239" s="111"/>
      <c r="Y239" s="112"/>
      <c r="Z239" s="111">
        <v>-5.4225967540574302</v>
      </c>
      <c r="AA239" s="112">
        <v>52</v>
      </c>
    </row>
    <row r="240" spans="1:27" x14ac:dyDescent="0.25">
      <c r="A240" s="109" t="s">
        <v>181</v>
      </c>
      <c r="B240" s="110">
        <v>43983</v>
      </c>
      <c r="C240" s="111">
        <v>25.54</v>
      </c>
      <c r="D240" s="111"/>
      <c r="E240" s="111"/>
      <c r="F240" s="111"/>
      <c r="G240" s="111"/>
      <c r="H240" s="111"/>
      <c r="I240" s="111"/>
      <c r="J240" s="111"/>
      <c r="K240" s="111"/>
      <c r="L240" s="111"/>
      <c r="M240" s="111"/>
      <c r="N240" s="111"/>
      <c r="O240" s="111"/>
      <c r="P240" s="111"/>
      <c r="Q240" s="111"/>
      <c r="R240" s="111"/>
      <c r="S240" s="111"/>
      <c r="T240" s="111">
        <v>-8.8349287110637693</v>
      </c>
      <c r="U240" s="112">
        <v>9</v>
      </c>
      <c r="V240" s="111">
        <v>1.3288624313464501</v>
      </c>
      <c r="W240" s="112">
        <v>10</v>
      </c>
      <c r="X240" s="111">
        <v>4.6474165932293996</v>
      </c>
      <c r="Y240" s="112">
        <v>22</v>
      </c>
      <c r="Z240" s="111">
        <v>23.094869706840399</v>
      </c>
      <c r="AA240" s="112">
        <v>4</v>
      </c>
    </row>
    <row r="241" spans="1:27" x14ac:dyDescent="0.25">
      <c r="A241" s="109" t="s">
        <v>182</v>
      </c>
      <c r="B241" s="110">
        <v>43983</v>
      </c>
      <c r="C241" s="111">
        <v>47.04</v>
      </c>
      <c r="D241" s="111"/>
      <c r="E241" s="111"/>
      <c r="F241" s="111"/>
      <c r="G241" s="111"/>
      <c r="H241" s="111"/>
      <c r="I241" s="111"/>
      <c r="J241" s="111"/>
      <c r="K241" s="111"/>
      <c r="L241" s="111"/>
      <c r="M241" s="111"/>
      <c r="N241" s="111"/>
      <c r="O241" s="111"/>
      <c r="P241" s="111"/>
      <c r="Q241" s="111"/>
      <c r="R241" s="111"/>
      <c r="S241" s="111"/>
      <c r="T241" s="111">
        <v>-23.741088410115498</v>
      </c>
      <c r="U241" s="112">
        <v>52</v>
      </c>
      <c r="V241" s="111">
        <v>-3.2165085408146701</v>
      </c>
      <c r="W241" s="112">
        <v>35</v>
      </c>
      <c r="X241" s="111">
        <v>3.0032038486102399</v>
      </c>
      <c r="Y241" s="112">
        <v>25</v>
      </c>
      <c r="Z241" s="111">
        <v>14.9387138684368</v>
      </c>
      <c r="AA241" s="112">
        <v>17</v>
      </c>
    </row>
    <row r="242" spans="1:27" x14ac:dyDescent="0.25">
      <c r="A242" s="109" t="s">
        <v>183</v>
      </c>
      <c r="B242" s="110">
        <v>43983</v>
      </c>
      <c r="C242" s="111">
        <v>8.4</v>
      </c>
      <c r="D242" s="111"/>
      <c r="E242" s="111"/>
      <c r="F242" s="111"/>
      <c r="G242" s="111"/>
      <c r="H242" s="111"/>
      <c r="I242" s="111"/>
      <c r="J242" s="111"/>
      <c r="K242" s="111"/>
      <c r="L242" s="111"/>
      <c r="M242" s="111"/>
      <c r="N242" s="111"/>
      <c r="O242" s="111"/>
      <c r="P242" s="111"/>
      <c r="Q242" s="111"/>
      <c r="R242" s="111"/>
      <c r="S242" s="111"/>
      <c r="T242" s="111">
        <v>-15.9128065395095</v>
      </c>
      <c r="U242" s="112">
        <v>31</v>
      </c>
      <c r="V242" s="111"/>
      <c r="W242" s="112"/>
      <c r="X242" s="111"/>
      <c r="Y242" s="112"/>
      <c r="Z242" s="111">
        <v>-6.5914221218961604</v>
      </c>
      <c r="AA242" s="112">
        <v>55</v>
      </c>
    </row>
    <row r="243" spans="1:27" x14ac:dyDescent="0.25">
      <c r="A243" s="109" t="s">
        <v>184</v>
      </c>
      <c r="B243" s="110">
        <v>43983</v>
      </c>
      <c r="C243" s="111">
        <v>51.01</v>
      </c>
      <c r="D243" s="111"/>
      <c r="E243" s="111"/>
      <c r="F243" s="111"/>
      <c r="G243" s="111"/>
      <c r="H243" s="111"/>
      <c r="I243" s="111"/>
      <c r="J243" s="111"/>
      <c r="K243" s="111"/>
      <c r="L243" s="111"/>
      <c r="M243" s="111"/>
      <c r="N243" s="111"/>
      <c r="O243" s="111"/>
      <c r="P243" s="111"/>
      <c r="Q243" s="111"/>
      <c r="R243" s="111"/>
      <c r="S243" s="111"/>
      <c r="T243" s="111">
        <v>-10.420263145058801</v>
      </c>
      <c r="U243" s="112">
        <v>12</v>
      </c>
      <c r="V243" s="111">
        <v>3.6351523577800902</v>
      </c>
      <c r="W243" s="112">
        <v>7</v>
      </c>
      <c r="X243" s="111">
        <v>7.8125454784003097</v>
      </c>
      <c r="Y243" s="112">
        <v>7</v>
      </c>
      <c r="Z243" s="111">
        <v>21.3513302174951</v>
      </c>
      <c r="AA243" s="112">
        <v>5</v>
      </c>
    </row>
    <row r="244" spans="1:27" x14ac:dyDescent="0.25">
      <c r="A244" s="109" t="s">
        <v>185</v>
      </c>
      <c r="B244" s="110">
        <v>43983</v>
      </c>
      <c r="C244" s="111">
        <v>8.6346000000000007</v>
      </c>
      <c r="D244" s="111"/>
      <c r="E244" s="111"/>
      <c r="F244" s="111"/>
      <c r="G244" s="111"/>
      <c r="H244" s="111"/>
      <c r="I244" s="111"/>
      <c r="J244" s="111"/>
      <c r="K244" s="111"/>
      <c r="L244" s="111"/>
      <c r="M244" s="111"/>
      <c r="N244" s="111"/>
      <c r="O244" s="111"/>
      <c r="P244" s="111"/>
      <c r="Q244" s="111"/>
      <c r="R244" s="111"/>
      <c r="S244" s="111"/>
      <c r="T244" s="111"/>
      <c r="U244" s="112"/>
      <c r="V244" s="111"/>
      <c r="W244" s="112"/>
      <c r="X244" s="111"/>
      <c r="Y244" s="112"/>
      <c r="Z244" s="111">
        <v>-21.954669603524199</v>
      </c>
      <c r="AA244" s="112">
        <v>64</v>
      </c>
    </row>
    <row r="245" spans="1:27" x14ac:dyDescent="0.25">
      <c r="A245" s="109" t="s">
        <v>186</v>
      </c>
      <c r="B245" s="110">
        <v>43983</v>
      </c>
      <c r="C245" s="111">
        <v>15.9992</v>
      </c>
      <c r="D245" s="111"/>
      <c r="E245" s="111"/>
      <c r="F245" s="111"/>
      <c r="G245" s="111"/>
      <c r="H245" s="111"/>
      <c r="I245" s="111"/>
      <c r="J245" s="111"/>
      <c r="K245" s="111"/>
      <c r="L245" s="111"/>
      <c r="M245" s="111"/>
      <c r="N245" s="111"/>
      <c r="O245" s="111"/>
      <c r="P245" s="111"/>
      <c r="Q245" s="111"/>
      <c r="R245" s="111"/>
      <c r="S245" s="111"/>
      <c r="T245" s="111">
        <v>-15.379721340591001</v>
      </c>
      <c r="U245" s="112">
        <v>27</v>
      </c>
      <c r="V245" s="111">
        <v>0.15285873067837799</v>
      </c>
      <c r="W245" s="112">
        <v>21</v>
      </c>
      <c r="X245" s="111">
        <v>6.5464128370374901</v>
      </c>
      <c r="Y245" s="112">
        <v>11</v>
      </c>
      <c r="Z245" s="111">
        <v>16.697387236013999</v>
      </c>
      <c r="AA245" s="112">
        <v>11</v>
      </c>
    </row>
    <row r="246" spans="1:27" x14ac:dyDescent="0.25">
      <c r="A246" s="109" t="s">
        <v>187</v>
      </c>
      <c r="B246" s="110">
        <v>43983</v>
      </c>
      <c r="C246" s="111">
        <v>42.494</v>
      </c>
      <c r="D246" s="111"/>
      <c r="E246" s="111"/>
      <c r="F246" s="111"/>
      <c r="G246" s="111"/>
      <c r="H246" s="111"/>
      <c r="I246" s="111"/>
      <c r="J246" s="111"/>
      <c r="K246" s="111"/>
      <c r="L246" s="111"/>
      <c r="M246" s="111"/>
      <c r="N246" s="111"/>
      <c r="O246" s="111"/>
      <c r="P246" s="111"/>
      <c r="Q246" s="111"/>
      <c r="R246" s="111"/>
      <c r="S246" s="111"/>
      <c r="T246" s="111">
        <v>-14.2554096564683</v>
      </c>
      <c r="U246" s="112">
        <v>23</v>
      </c>
      <c r="V246" s="111">
        <v>0.69526095438503899</v>
      </c>
      <c r="W246" s="112">
        <v>17</v>
      </c>
      <c r="X246" s="111">
        <v>6.5250670238354997</v>
      </c>
      <c r="Y246" s="112">
        <v>12</v>
      </c>
      <c r="Z246" s="111">
        <v>14.7055958884704</v>
      </c>
      <c r="AA246" s="112">
        <v>18</v>
      </c>
    </row>
    <row r="247" spans="1:27" x14ac:dyDescent="0.25">
      <c r="A247" s="109" t="s">
        <v>188</v>
      </c>
      <c r="B247" s="110">
        <v>43983</v>
      </c>
      <c r="C247" s="111">
        <v>47.274999999999999</v>
      </c>
      <c r="D247" s="111"/>
      <c r="E247" s="111"/>
      <c r="F247" s="111"/>
      <c r="G247" s="111"/>
      <c r="H247" s="111"/>
      <c r="I247" s="111"/>
      <c r="J247" s="111"/>
      <c r="K247" s="111"/>
      <c r="L247" s="111"/>
      <c r="M247" s="111"/>
      <c r="N247" s="111"/>
      <c r="O247" s="111"/>
      <c r="P247" s="111"/>
      <c r="Q247" s="111"/>
      <c r="R247" s="111"/>
      <c r="S247" s="111"/>
      <c r="T247" s="111">
        <v>-17.361610159020898</v>
      </c>
      <c r="U247" s="112">
        <v>39</v>
      </c>
      <c r="V247" s="111">
        <v>-2.7083699762553901</v>
      </c>
      <c r="W247" s="112">
        <v>32</v>
      </c>
      <c r="X247" s="111">
        <v>4.7279984999403499</v>
      </c>
      <c r="Y247" s="112">
        <v>21</v>
      </c>
      <c r="Z247" s="111">
        <v>13.459777836033201</v>
      </c>
      <c r="AA247" s="112">
        <v>21</v>
      </c>
    </row>
    <row r="248" spans="1:27" x14ac:dyDescent="0.25">
      <c r="A248" s="109" t="s">
        <v>189</v>
      </c>
      <c r="B248" s="110">
        <v>43983</v>
      </c>
      <c r="C248" s="111">
        <v>61.0398</v>
      </c>
      <c r="D248" s="111"/>
      <c r="E248" s="111"/>
      <c r="F248" s="111"/>
      <c r="G248" s="111"/>
      <c r="H248" s="111"/>
      <c r="I248" s="111"/>
      <c r="J248" s="111"/>
      <c r="K248" s="111"/>
      <c r="L248" s="111"/>
      <c r="M248" s="111"/>
      <c r="N248" s="111"/>
      <c r="O248" s="111"/>
      <c r="P248" s="111"/>
      <c r="Q248" s="111"/>
      <c r="R248" s="111"/>
      <c r="S248" s="111"/>
      <c r="T248" s="111">
        <v>-15.0439949822857</v>
      </c>
      <c r="U248" s="112">
        <v>26</v>
      </c>
      <c r="V248" s="111">
        <v>0.70637491811951403</v>
      </c>
      <c r="W248" s="112">
        <v>16</v>
      </c>
      <c r="X248" s="111">
        <v>3.5261053601266501</v>
      </c>
      <c r="Y248" s="112">
        <v>24</v>
      </c>
      <c r="Z248" s="111">
        <v>13.946663805583301</v>
      </c>
      <c r="AA248" s="112">
        <v>20</v>
      </c>
    </row>
    <row r="249" spans="1:27" x14ac:dyDescent="0.25">
      <c r="A249" s="109" t="s">
        <v>190</v>
      </c>
      <c r="B249" s="110">
        <v>43983</v>
      </c>
      <c r="C249" s="111">
        <v>10.4979</v>
      </c>
      <c r="D249" s="111"/>
      <c r="E249" s="111"/>
      <c r="F249" s="111"/>
      <c r="G249" s="111"/>
      <c r="H249" s="111"/>
      <c r="I249" s="111"/>
      <c r="J249" s="111"/>
      <c r="K249" s="111"/>
      <c r="L249" s="111"/>
      <c r="M249" s="111"/>
      <c r="N249" s="111"/>
      <c r="O249" s="111"/>
      <c r="P249" s="111"/>
      <c r="Q249" s="111"/>
      <c r="R249" s="111"/>
      <c r="S249" s="111"/>
      <c r="T249" s="111">
        <v>-15.8057139825798</v>
      </c>
      <c r="U249" s="112">
        <v>29</v>
      </c>
      <c r="V249" s="111">
        <v>-2.9618780421939599</v>
      </c>
      <c r="W249" s="112">
        <v>34</v>
      </c>
      <c r="X249" s="111"/>
      <c r="Y249" s="112"/>
      <c r="Z249" s="111">
        <v>1.3746860816944</v>
      </c>
      <c r="AA249" s="112">
        <v>45</v>
      </c>
    </row>
    <row r="250" spans="1:27" x14ac:dyDescent="0.25">
      <c r="A250" s="109" t="s">
        <v>191</v>
      </c>
      <c r="B250" s="110">
        <v>43983</v>
      </c>
      <c r="C250" s="111">
        <v>16.664000000000001</v>
      </c>
      <c r="D250" s="111"/>
      <c r="E250" s="111"/>
      <c r="F250" s="111"/>
      <c r="G250" s="111"/>
      <c r="H250" s="111"/>
      <c r="I250" s="111"/>
      <c r="J250" s="111"/>
      <c r="K250" s="111"/>
      <c r="L250" s="111"/>
      <c r="M250" s="111"/>
      <c r="N250" s="111"/>
      <c r="O250" s="111"/>
      <c r="P250" s="111"/>
      <c r="Q250" s="111"/>
      <c r="R250" s="111"/>
      <c r="S250" s="111"/>
      <c r="T250" s="111">
        <v>-11.8635393080681</v>
      </c>
      <c r="U250" s="112">
        <v>16</v>
      </c>
      <c r="V250" s="111">
        <v>4.2273334883323699</v>
      </c>
      <c r="W250" s="112">
        <v>6</v>
      </c>
      <c r="X250" s="111"/>
      <c r="Y250" s="112"/>
      <c r="Z250" s="111">
        <v>15.0424242424242</v>
      </c>
      <c r="AA250" s="112">
        <v>15</v>
      </c>
    </row>
    <row r="251" spans="1:27" x14ac:dyDescent="0.25">
      <c r="A251" s="109" t="s">
        <v>192</v>
      </c>
      <c r="B251" s="110">
        <v>43983</v>
      </c>
      <c r="C251" s="111">
        <v>15.847099999999999</v>
      </c>
      <c r="D251" s="111"/>
      <c r="E251" s="111"/>
      <c r="F251" s="111"/>
      <c r="G251" s="111"/>
      <c r="H251" s="111"/>
      <c r="I251" s="111"/>
      <c r="J251" s="111"/>
      <c r="K251" s="111"/>
      <c r="L251" s="111"/>
      <c r="M251" s="111"/>
      <c r="N251" s="111"/>
      <c r="O251" s="111"/>
      <c r="P251" s="111"/>
      <c r="Q251" s="111"/>
      <c r="R251" s="111"/>
      <c r="S251" s="111"/>
      <c r="T251" s="111">
        <v>-13.5308001317105</v>
      </c>
      <c r="U251" s="112">
        <v>19</v>
      </c>
      <c r="V251" s="111">
        <v>-1.30285307662488</v>
      </c>
      <c r="W251" s="112">
        <v>25</v>
      </c>
      <c r="X251" s="111">
        <v>8.7000204250516902</v>
      </c>
      <c r="Y251" s="112">
        <v>4</v>
      </c>
      <c r="Z251" s="111">
        <v>10.899854443309501</v>
      </c>
      <c r="AA251" s="112">
        <v>29</v>
      </c>
    </row>
    <row r="252" spans="1:27" x14ac:dyDescent="0.25">
      <c r="A252" s="109" t="s">
        <v>193</v>
      </c>
      <c r="B252" s="110">
        <v>43983</v>
      </c>
      <c r="C252" s="111">
        <v>41.6905</v>
      </c>
      <c r="D252" s="111"/>
      <c r="E252" s="111"/>
      <c r="F252" s="111"/>
      <c r="G252" s="111"/>
      <c r="H252" s="111"/>
      <c r="I252" s="111"/>
      <c r="J252" s="111"/>
      <c r="K252" s="111"/>
      <c r="L252" s="111"/>
      <c r="M252" s="111"/>
      <c r="N252" s="111"/>
      <c r="O252" s="111"/>
      <c r="P252" s="111"/>
      <c r="Q252" s="111"/>
      <c r="R252" s="111"/>
      <c r="S252" s="111"/>
      <c r="T252" s="111">
        <v>-30.221105564081999</v>
      </c>
      <c r="U252" s="112">
        <v>56</v>
      </c>
      <c r="V252" s="111">
        <v>-9.7857618228630798</v>
      </c>
      <c r="W252" s="112">
        <v>47</v>
      </c>
      <c r="X252" s="111">
        <v>-2.6223561822759698</v>
      </c>
      <c r="Y252" s="112">
        <v>37</v>
      </c>
      <c r="Z252" s="111">
        <v>9.1833106497461294</v>
      </c>
      <c r="AA252" s="112">
        <v>33</v>
      </c>
    </row>
    <row r="253" spans="1:27" x14ac:dyDescent="0.25">
      <c r="A253" s="109" t="s">
        <v>194</v>
      </c>
      <c r="B253" s="110">
        <v>43983</v>
      </c>
      <c r="C253" s="111">
        <v>9.8882999999999992</v>
      </c>
      <c r="D253" s="111"/>
      <c r="E253" s="111"/>
      <c r="F253" s="111"/>
      <c r="G253" s="111"/>
      <c r="H253" s="111"/>
      <c r="I253" s="111"/>
      <c r="J253" s="111"/>
      <c r="K253" s="111"/>
      <c r="L253" s="111"/>
      <c r="M253" s="111"/>
      <c r="N253" s="111"/>
      <c r="O253" s="111"/>
      <c r="P253" s="111"/>
      <c r="Q253" s="111"/>
      <c r="R253" s="111"/>
      <c r="S253" s="111"/>
      <c r="T253" s="111"/>
      <c r="U253" s="112"/>
      <c r="V253" s="111"/>
      <c r="W253" s="112"/>
      <c r="X253" s="111"/>
      <c r="Y253" s="112"/>
      <c r="Z253" s="111">
        <v>-1.30257188498404</v>
      </c>
      <c r="AA253" s="112">
        <v>48</v>
      </c>
    </row>
    <row r="254" spans="1:27" x14ac:dyDescent="0.25">
      <c r="A254" s="109" t="s">
        <v>195</v>
      </c>
      <c r="B254" s="110">
        <v>43983</v>
      </c>
      <c r="C254" s="111">
        <v>13.06</v>
      </c>
      <c r="D254" s="111"/>
      <c r="E254" s="111"/>
      <c r="F254" s="111"/>
      <c r="G254" s="111"/>
      <c r="H254" s="111"/>
      <c r="I254" s="111"/>
      <c r="J254" s="111"/>
      <c r="K254" s="111"/>
      <c r="L254" s="111"/>
      <c r="M254" s="111"/>
      <c r="N254" s="111"/>
      <c r="O254" s="111"/>
      <c r="P254" s="111"/>
      <c r="Q254" s="111"/>
      <c r="R254" s="111"/>
      <c r="S254" s="111"/>
      <c r="T254" s="111">
        <v>-15.6561483695174</v>
      </c>
      <c r="U254" s="112">
        <v>28</v>
      </c>
      <c r="V254" s="111">
        <v>-5.0921895578024803E-2</v>
      </c>
      <c r="W254" s="112">
        <v>22</v>
      </c>
      <c r="X254" s="111"/>
      <c r="Y254" s="112"/>
      <c r="Z254" s="111">
        <v>6.8353733170134703</v>
      </c>
      <c r="AA254" s="112">
        <v>36</v>
      </c>
    </row>
    <row r="255" spans="1:27" x14ac:dyDescent="0.25">
      <c r="A255" s="109" t="s">
        <v>196</v>
      </c>
      <c r="B255" s="110">
        <v>43983</v>
      </c>
      <c r="C255" s="111">
        <v>168.26</v>
      </c>
      <c r="D255" s="111"/>
      <c r="E255" s="111"/>
      <c r="F255" s="111"/>
      <c r="G255" s="111"/>
      <c r="H255" s="111"/>
      <c r="I255" s="111"/>
      <c r="J255" s="111"/>
      <c r="K255" s="111"/>
      <c r="L255" s="111"/>
      <c r="M255" s="111"/>
      <c r="N255" s="111"/>
      <c r="O255" s="111"/>
      <c r="P255" s="111"/>
      <c r="Q255" s="111"/>
      <c r="R255" s="111"/>
      <c r="S255" s="111"/>
      <c r="T255" s="111">
        <v>-18.745553184504701</v>
      </c>
      <c r="U255" s="112">
        <v>45</v>
      </c>
      <c r="V255" s="111">
        <v>-3.7607999796814902</v>
      </c>
      <c r="W255" s="112">
        <v>39</v>
      </c>
      <c r="X255" s="111">
        <v>1.61714080644375</v>
      </c>
      <c r="Y255" s="112">
        <v>34</v>
      </c>
      <c r="Z255" s="111">
        <v>8.7885383333006999</v>
      </c>
      <c r="AA255" s="112">
        <v>34</v>
      </c>
    </row>
    <row r="256" spans="1:27" x14ac:dyDescent="0.25">
      <c r="A256" s="109" t="s">
        <v>197</v>
      </c>
      <c r="B256" s="110">
        <v>43983</v>
      </c>
      <c r="C256" s="111">
        <v>180.82</v>
      </c>
      <c r="D256" s="111"/>
      <c r="E256" s="111"/>
      <c r="F256" s="111"/>
      <c r="G256" s="111"/>
      <c r="H256" s="111"/>
      <c r="I256" s="111"/>
      <c r="J256" s="111"/>
      <c r="K256" s="111"/>
      <c r="L256" s="111"/>
      <c r="M256" s="111"/>
      <c r="N256" s="111"/>
      <c r="O256" s="111"/>
      <c r="P256" s="111"/>
      <c r="Q256" s="111"/>
      <c r="R256" s="111"/>
      <c r="S256" s="111"/>
      <c r="T256" s="111">
        <v>-17.912189278286199</v>
      </c>
      <c r="U256" s="112">
        <v>41</v>
      </c>
      <c r="V256" s="111">
        <v>-2.0287886168537201</v>
      </c>
      <c r="W256" s="112">
        <v>30</v>
      </c>
      <c r="X256" s="111">
        <v>5.21676869553984</v>
      </c>
      <c r="Y256" s="112">
        <v>16</v>
      </c>
      <c r="Z256" s="111">
        <v>14.9634438521737</v>
      </c>
      <c r="AA256" s="112">
        <v>16</v>
      </c>
    </row>
    <row r="257" spans="1:27" x14ac:dyDescent="0.25">
      <c r="A257" s="109" t="s">
        <v>198</v>
      </c>
      <c r="B257" s="110">
        <v>43983</v>
      </c>
      <c r="C257" s="111">
        <v>87.5839</v>
      </c>
      <c r="D257" s="111"/>
      <c r="E257" s="111"/>
      <c r="F257" s="111"/>
      <c r="G257" s="111"/>
      <c r="H257" s="111"/>
      <c r="I257" s="111"/>
      <c r="J257" s="111"/>
      <c r="K257" s="111"/>
      <c r="L257" s="111"/>
      <c r="M257" s="111"/>
      <c r="N257" s="111"/>
      <c r="O257" s="111"/>
      <c r="P257" s="111"/>
      <c r="Q257" s="111"/>
      <c r="R257" s="111"/>
      <c r="S257" s="111"/>
      <c r="T257" s="111">
        <v>-10.3512653041234</v>
      </c>
      <c r="U257" s="112">
        <v>11</v>
      </c>
      <c r="V257" s="111">
        <v>1.20267809983415</v>
      </c>
      <c r="W257" s="112">
        <v>11</v>
      </c>
      <c r="X257" s="111">
        <v>9.4191582232528308</v>
      </c>
      <c r="Y257" s="112">
        <v>2</v>
      </c>
      <c r="Z257" s="111">
        <v>16.710409035283401</v>
      </c>
      <c r="AA257" s="112">
        <v>10</v>
      </c>
    </row>
    <row r="258" spans="1:27" x14ac:dyDescent="0.25">
      <c r="A258" s="109" t="s">
        <v>199</v>
      </c>
      <c r="B258" s="110">
        <v>43983</v>
      </c>
      <c r="C258" s="111">
        <v>42.63</v>
      </c>
      <c r="D258" s="111"/>
      <c r="E258" s="111"/>
      <c r="F258" s="111"/>
      <c r="G258" s="111"/>
      <c r="H258" s="111"/>
      <c r="I258" s="111"/>
      <c r="J258" s="111"/>
      <c r="K258" s="111"/>
      <c r="L258" s="111"/>
      <c r="M258" s="111"/>
      <c r="N258" s="111"/>
      <c r="O258" s="111"/>
      <c r="P258" s="111"/>
      <c r="Q258" s="111"/>
      <c r="R258" s="111"/>
      <c r="S258" s="111"/>
      <c r="T258" s="111">
        <v>-23.636578919671202</v>
      </c>
      <c r="U258" s="112">
        <v>50</v>
      </c>
      <c r="V258" s="111">
        <v>-4.7029304422498903</v>
      </c>
      <c r="W258" s="112">
        <v>42</v>
      </c>
      <c r="X258" s="111">
        <v>2.24701559648648</v>
      </c>
      <c r="Y258" s="112">
        <v>29</v>
      </c>
      <c r="Z258" s="111">
        <v>28.506342747726201</v>
      </c>
      <c r="AA258" s="112">
        <v>1</v>
      </c>
    </row>
    <row r="259" spans="1:27" x14ac:dyDescent="0.25">
      <c r="A259" s="109" t="s">
        <v>372</v>
      </c>
      <c r="B259" s="110">
        <v>43983</v>
      </c>
      <c r="C259" s="111">
        <v>125.6439</v>
      </c>
      <c r="D259" s="111"/>
      <c r="E259" s="111"/>
      <c r="F259" s="111"/>
      <c r="G259" s="111"/>
      <c r="H259" s="111"/>
      <c r="I259" s="111"/>
      <c r="J259" s="111"/>
      <c r="K259" s="111"/>
      <c r="L259" s="111"/>
      <c r="M259" s="111"/>
      <c r="N259" s="111"/>
      <c r="O259" s="111"/>
      <c r="P259" s="111"/>
      <c r="Q259" s="111"/>
      <c r="R259" s="111"/>
      <c r="S259" s="111"/>
      <c r="T259" s="111">
        <v>-17.111725742575398</v>
      </c>
      <c r="U259" s="112">
        <v>37</v>
      </c>
      <c r="V259" s="111">
        <v>-2.5965438094081699</v>
      </c>
      <c r="W259" s="112">
        <v>31</v>
      </c>
      <c r="X259" s="111">
        <v>1.6434003157454999</v>
      </c>
      <c r="Y259" s="112">
        <v>33</v>
      </c>
      <c r="Z259" s="111">
        <v>11.5880492573809</v>
      </c>
      <c r="AA259" s="112">
        <v>27</v>
      </c>
    </row>
    <row r="260" spans="1:27" x14ac:dyDescent="0.25">
      <c r="A260" s="109" t="s">
        <v>201</v>
      </c>
      <c r="B260" s="110">
        <v>43983</v>
      </c>
      <c r="C260" s="111">
        <v>11.4612</v>
      </c>
      <c r="D260" s="111"/>
      <c r="E260" s="111"/>
      <c r="F260" s="111"/>
      <c r="G260" s="111"/>
      <c r="H260" s="111"/>
      <c r="I260" s="111"/>
      <c r="J260" s="111"/>
      <c r="K260" s="111"/>
      <c r="L260" s="111"/>
      <c r="M260" s="111"/>
      <c r="N260" s="111"/>
      <c r="O260" s="111"/>
      <c r="P260" s="111"/>
      <c r="Q260" s="111"/>
      <c r="R260" s="111"/>
      <c r="S260" s="111"/>
      <c r="T260" s="111">
        <v>-17.332728913791598</v>
      </c>
      <c r="U260" s="112">
        <v>38</v>
      </c>
      <c r="V260" s="111">
        <v>-3.3470717620824502</v>
      </c>
      <c r="W260" s="112">
        <v>36</v>
      </c>
      <c r="X260" s="111">
        <v>2.3452669523902299</v>
      </c>
      <c r="Y260" s="112">
        <v>28</v>
      </c>
      <c r="Z260" s="111">
        <v>2.8344988056052398</v>
      </c>
      <c r="AA260" s="112">
        <v>43</v>
      </c>
    </row>
    <row r="261" spans="1:27" x14ac:dyDescent="0.25">
      <c r="A261" s="109" t="s">
        <v>202</v>
      </c>
      <c r="B261" s="110">
        <v>43983</v>
      </c>
      <c r="C261" s="111">
        <v>12.3017</v>
      </c>
      <c r="D261" s="111"/>
      <c r="E261" s="111"/>
      <c r="F261" s="111"/>
      <c r="G261" s="111"/>
      <c r="H261" s="111"/>
      <c r="I261" s="111"/>
      <c r="J261" s="111"/>
      <c r="K261" s="111"/>
      <c r="L261" s="111"/>
      <c r="M261" s="111"/>
      <c r="N261" s="111"/>
      <c r="O261" s="111"/>
      <c r="P261" s="111"/>
      <c r="Q261" s="111"/>
      <c r="R261" s="111"/>
      <c r="S261" s="111"/>
      <c r="T261" s="111">
        <v>-14.1532813623355</v>
      </c>
      <c r="U261" s="112">
        <v>22</v>
      </c>
      <c r="V261" s="111">
        <v>-1.68990609060675</v>
      </c>
      <c r="W261" s="112">
        <v>27</v>
      </c>
      <c r="X261" s="111">
        <v>5.0053410561606304</v>
      </c>
      <c r="Y261" s="112">
        <v>18</v>
      </c>
      <c r="Z261" s="111">
        <v>4.3921396007701299</v>
      </c>
      <c r="AA261" s="112">
        <v>40</v>
      </c>
    </row>
    <row r="262" spans="1:27" x14ac:dyDescent="0.25">
      <c r="A262" s="109" t="s">
        <v>203</v>
      </c>
      <c r="B262" s="110">
        <v>43983</v>
      </c>
      <c r="C262" s="111">
        <v>12.111000000000001</v>
      </c>
      <c r="D262" s="111"/>
      <c r="E262" s="111"/>
      <c r="F262" s="111"/>
      <c r="G262" s="111"/>
      <c r="H262" s="111"/>
      <c r="I262" s="111"/>
      <c r="J262" s="111"/>
      <c r="K262" s="111"/>
      <c r="L262" s="111"/>
      <c r="M262" s="111"/>
      <c r="N262" s="111"/>
      <c r="O262" s="111"/>
      <c r="P262" s="111"/>
      <c r="Q262" s="111"/>
      <c r="R262" s="111"/>
      <c r="S262" s="111"/>
      <c r="T262" s="111">
        <v>-14.9524451093416</v>
      </c>
      <c r="U262" s="112">
        <v>25</v>
      </c>
      <c r="V262" s="111">
        <v>-1.07660530169297</v>
      </c>
      <c r="W262" s="112">
        <v>23</v>
      </c>
      <c r="X262" s="111"/>
      <c r="Y262" s="112"/>
      <c r="Z262" s="111">
        <v>5.05919238345371</v>
      </c>
      <c r="AA262" s="112">
        <v>39</v>
      </c>
    </row>
    <row r="263" spans="1:27" x14ac:dyDescent="0.25">
      <c r="A263" s="109" t="s">
        <v>204</v>
      </c>
      <c r="B263" s="110">
        <v>43983</v>
      </c>
      <c r="C263" s="111">
        <v>12.307600000000001</v>
      </c>
      <c r="D263" s="111"/>
      <c r="E263" s="111"/>
      <c r="F263" s="111"/>
      <c r="G263" s="111"/>
      <c r="H263" s="111"/>
      <c r="I263" s="111"/>
      <c r="J263" s="111"/>
      <c r="K263" s="111"/>
      <c r="L263" s="111"/>
      <c r="M263" s="111"/>
      <c r="N263" s="111"/>
      <c r="O263" s="111"/>
      <c r="P263" s="111"/>
      <c r="Q263" s="111"/>
      <c r="R263" s="111"/>
      <c r="S263" s="111"/>
      <c r="T263" s="111">
        <v>-7.3226242289456698</v>
      </c>
      <c r="U263" s="112">
        <v>6</v>
      </c>
      <c r="V263" s="111">
        <v>6.5782785015101002</v>
      </c>
      <c r="W263" s="112">
        <v>2</v>
      </c>
      <c r="X263" s="111"/>
      <c r="Y263" s="112"/>
      <c r="Z263" s="111">
        <v>7.2735233160621799</v>
      </c>
      <c r="AA263" s="112">
        <v>35</v>
      </c>
    </row>
    <row r="264" spans="1:27" x14ac:dyDescent="0.25">
      <c r="A264" s="109" t="s">
        <v>205</v>
      </c>
      <c r="B264" s="110">
        <v>43983</v>
      </c>
      <c r="C264" s="111">
        <v>9.0959000000000003</v>
      </c>
      <c r="D264" s="111"/>
      <c r="E264" s="111"/>
      <c r="F264" s="111"/>
      <c r="G264" s="111"/>
      <c r="H264" s="111"/>
      <c r="I264" s="111"/>
      <c r="J264" s="111"/>
      <c r="K264" s="111"/>
      <c r="L264" s="111"/>
      <c r="M264" s="111"/>
      <c r="N264" s="111"/>
      <c r="O264" s="111"/>
      <c r="P264" s="111"/>
      <c r="Q264" s="111"/>
      <c r="R264" s="111"/>
      <c r="S264" s="111"/>
      <c r="T264" s="111">
        <v>-13.550674944975301</v>
      </c>
      <c r="U264" s="112">
        <v>21</v>
      </c>
      <c r="V264" s="111"/>
      <c r="W264" s="112"/>
      <c r="X264" s="111"/>
      <c r="Y264" s="112"/>
      <c r="Z264" s="111">
        <v>-4.1404830614805501</v>
      </c>
      <c r="AA264" s="112">
        <v>50</v>
      </c>
    </row>
    <row r="265" spans="1:27" x14ac:dyDescent="0.25">
      <c r="A265" s="109" t="s">
        <v>206</v>
      </c>
      <c r="B265" s="110">
        <v>43983</v>
      </c>
      <c r="C265" s="111">
        <v>9.5050000000000008</v>
      </c>
      <c r="D265" s="111"/>
      <c r="E265" s="111"/>
      <c r="F265" s="111"/>
      <c r="G265" s="111"/>
      <c r="H265" s="111"/>
      <c r="I265" s="111"/>
      <c r="J265" s="111"/>
      <c r="K265" s="111"/>
      <c r="L265" s="111"/>
      <c r="M265" s="111"/>
      <c r="N265" s="111"/>
      <c r="O265" s="111"/>
      <c r="P265" s="111"/>
      <c r="Q265" s="111"/>
      <c r="R265" s="111"/>
      <c r="S265" s="111"/>
      <c r="T265" s="111">
        <v>-13.5402754908805</v>
      </c>
      <c r="U265" s="112">
        <v>20</v>
      </c>
      <c r="V265" s="111"/>
      <c r="W265" s="112"/>
      <c r="X265" s="111"/>
      <c r="Y265" s="112"/>
      <c r="Z265" s="111">
        <v>-2.6375912408759099</v>
      </c>
      <c r="AA265" s="112">
        <v>49</v>
      </c>
    </row>
    <row r="266" spans="1:27" x14ac:dyDescent="0.25">
      <c r="A266" s="109" t="s">
        <v>207</v>
      </c>
      <c r="B266" s="110">
        <v>43983</v>
      </c>
      <c r="C266" s="111">
        <v>26.067</v>
      </c>
      <c r="D266" s="111"/>
      <c r="E266" s="111"/>
      <c r="F266" s="111"/>
      <c r="G266" s="111"/>
      <c r="H266" s="111"/>
      <c r="I266" s="111"/>
      <c r="J266" s="111"/>
      <c r="K266" s="111"/>
      <c r="L266" s="111"/>
      <c r="M266" s="111"/>
      <c r="N266" s="111"/>
      <c r="O266" s="111"/>
      <c r="P266" s="111"/>
      <c r="Q266" s="111"/>
      <c r="R266" s="111"/>
      <c r="S266" s="111"/>
      <c r="T266" s="111">
        <v>-1.3202846134897199</v>
      </c>
      <c r="U266" s="112">
        <v>1</v>
      </c>
      <c r="V266" s="111">
        <v>9.7029164752876405</v>
      </c>
      <c r="W266" s="112">
        <v>1</v>
      </c>
      <c r="X266" s="111">
        <v>11.524673090443001</v>
      </c>
      <c r="Y266" s="112">
        <v>1</v>
      </c>
      <c r="Z266" s="111">
        <v>25.983407177669498</v>
      </c>
      <c r="AA266" s="112">
        <v>3</v>
      </c>
    </row>
    <row r="267" spans="1:27" x14ac:dyDescent="0.25">
      <c r="A267" s="109" t="s">
        <v>208</v>
      </c>
      <c r="B267" s="110">
        <v>43983</v>
      </c>
      <c r="C267" s="111">
        <v>9.9804999999999993</v>
      </c>
      <c r="D267" s="111"/>
      <c r="E267" s="111"/>
      <c r="F267" s="111"/>
      <c r="G267" s="111"/>
      <c r="H267" s="111"/>
      <c r="I267" s="111"/>
      <c r="J267" s="111"/>
      <c r="K267" s="111"/>
      <c r="L267" s="111"/>
      <c r="M267" s="111"/>
      <c r="N267" s="111"/>
      <c r="O267" s="111"/>
      <c r="P267" s="111"/>
      <c r="Q267" s="111"/>
      <c r="R267" s="111"/>
      <c r="S267" s="111"/>
      <c r="T267" s="111">
        <v>-6.5391626532539897</v>
      </c>
      <c r="U267" s="112">
        <v>5</v>
      </c>
      <c r="V267" s="111"/>
      <c r="W267" s="112"/>
      <c r="X267" s="111"/>
      <c r="Y267" s="112"/>
      <c r="Z267" s="111">
        <v>-0.14437119675457299</v>
      </c>
      <c r="AA267" s="112">
        <v>47</v>
      </c>
    </row>
    <row r="268" spans="1:27" x14ac:dyDescent="0.25">
      <c r="A268" s="109" t="s">
        <v>209</v>
      </c>
      <c r="B268" s="110">
        <v>43983</v>
      </c>
      <c r="C268" s="111">
        <v>82.009100000000004</v>
      </c>
      <c r="D268" s="111"/>
      <c r="E268" s="111"/>
      <c r="F268" s="111"/>
      <c r="G268" s="111"/>
      <c r="H268" s="111"/>
      <c r="I268" s="111"/>
      <c r="J268" s="111"/>
      <c r="K268" s="111"/>
      <c r="L268" s="111"/>
      <c r="M268" s="111"/>
      <c r="N268" s="111"/>
      <c r="O268" s="111"/>
      <c r="P268" s="111"/>
      <c r="Q268" s="111"/>
      <c r="R268" s="111"/>
      <c r="S268" s="111"/>
      <c r="T268" s="111">
        <v>-23.671855328234798</v>
      </c>
      <c r="U268" s="112">
        <v>51</v>
      </c>
      <c r="V268" s="111">
        <v>-5.4134295185954304</v>
      </c>
      <c r="W268" s="112">
        <v>44</v>
      </c>
      <c r="X268" s="111">
        <v>2.2309801488751799</v>
      </c>
      <c r="Y268" s="112">
        <v>30</v>
      </c>
      <c r="Z268" s="111">
        <v>9.2241036178098206</v>
      </c>
      <c r="AA268" s="112">
        <v>32</v>
      </c>
    </row>
    <row r="269" spans="1:27" x14ac:dyDescent="0.25">
      <c r="A269" s="109" t="s">
        <v>210</v>
      </c>
      <c r="B269" s="110">
        <v>43983</v>
      </c>
      <c r="C269" s="111">
        <v>7.1313000000000004</v>
      </c>
      <c r="D269" s="111"/>
      <c r="E269" s="111"/>
      <c r="F269" s="111"/>
      <c r="G269" s="111"/>
      <c r="H269" s="111"/>
      <c r="I269" s="111"/>
      <c r="J269" s="111"/>
      <c r="K269" s="111"/>
      <c r="L269" s="111"/>
      <c r="M269" s="111"/>
      <c r="N269" s="111"/>
      <c r="O269" s="111"/>
      <c r="P269" s="111"/>
      <c r="Q269" s="111"/>
      <c r="R269" s="111"/>
      <c r="S269" s="111"/>
      <c r="T269" s="111">
        <v>-34.285766219489297</v>
      </c>
      <c r="U269" s="112">
        <v>59</v>
      </c>
      <c r="V269" s="111">
        <v>-13.695159655035599</v>
      </c>
      <c r="W269" s="112">
        <v>48</v>
      </c>
      <c r="X269" s="111"/>
      <c r="Y269" s="112"/>
      <c r="Z269" s="111">
        <v>-8.1105770720371808</v>
      </c>
      <c r="AA269" s="112">
        <v>56</v>
      </c>
    </row>
    <row r="270" spans="1:27" x14ac:dyDescent="0.25">
      <c r="A270" s="109" t="s">
        <v>211</v>
      </c>
      <c r="B270" s="110">
        <v>43983</v>
      </c>
      <c r="C270" s="111">
        <v>6.0095999999999998</v>
      </c>
      <c r="D270" s="111"/>
      <c r="E270" s="111"/>
      <c r="F270" s="111"/>
      <c r="G270" s="111"/>
      <c r="H270" s="111"/>
      <c r="I270" s="111"/>
      <c r="J270" s="111"/>
      <c r="K270" s="111"/>
      <c r="L270" s="111"/>
      <c r="M270" s="111"/>
      <c r="N270" s="111"/>
      <c r="O270" s="111"/>
      <c r="P270" s="111"/>
      <c r="Q270" s="111"/>
      <c r="R270" s="111"/>
      <c r="S270" s="111"/>
      <c r="T270" s="111">
        <v>-34.184921115245501</v>
      </c>
      <c r="U270" s="112">
        <v>58</v>
      </c>
      <c r="V270" s="111">
        <v>-13.7904718653699</v>
      </c>
      <c r="W270" s="112">
        <v>49</v>
      </c>
      <c r="X270" s="111"/>
      <c r="Y270" s="112"/>
      <c r="Z270" s="111">
        <v>-12.5021115879828</v>
      </c>
      <c r="AA270" s="112">
        <v>59</v>
      </c>
    </row>
    <row r="271" spans="1:27" x14ac:dyDescent="0.25">
      <c r="A271" s="109" t="s">
        <v>212</v>
      </c>
      <c r="B271" s="110">
        <v>43983</v>
      </c>
      <c r="C271" s="111">
        <v>5.8235000000000001</v>
      </c>
      <c r="D271" s="111"/>
      <c r="E271" s="111"/>
      <c r="F271" s="111"/>
      <c r="G271" s="111"/>
      <c r="H271" s="111"/>
      <c r="I271" s="111"/>
      <c r="J271" s="111"/>
      <c r="K271" s="111"/>
      <c r="L271" s="111"/>
      <c r="M271" s="111"/>
      <c r="N271" s="111"/>
      <c r="O271" s="111"/>
      <c r="P271" s="111"/>
      <c r="Q271" s="111"/>
      <c r="R271" s="111"/>
      <c r="S271" s="111"/>
      <c r="T271" s="111">
        <v>-34.454992555617601</v>
      </c>
      <c r="U271" s="112">
        <v>61</v>
      </c>
      <c r="V271" s="111"/>
      <c r="W271" s="112"/>
      <c r="X271" s="111"/>
      <c r="Y271" s="112"/>
      <c r="Z271" s="111">
        <v>-14.3542608286252</v>
      </c>
      <c r="AA271" s="112">
        <v>60</v>
      </c>
    </row>
    <row r="272" spans="1:27" x14ac:dyDescent="0.25">
      <c r="A272" s="109" t="s">
        <v>213</v>
      </c>
      <c r="B272" s="110">
        <v>43983</v>
      </c>
      <c r="C272" s="111">
        <v>5.4146000000000001</v>
      </c>
      <c r="D272" s="111"/>
      <c r="E272" s="111"/>
      <c r="F272" s="111"/>
      <c r="G272" s="111"/>
      <c r="H272" s="111"/>
      <c r="I272" s="111"/>
      <c r="J272" s="111"/>
      <c r="K272" s="111"/>
      <c r="L272" s="111"/>
      <c r="M272" s="111"/>
      <c r="N272" s="111"/>
      <c r="O272" s="111"/>
      <c r="P272" s="111"/>
      <c r="Q272" s="111"/>
      <c r="R272" s="111"/>
      <c r="S272" s="111"/>
      <c r="T272" s="111">
        <v>-36.355634440806398</v>
      </c>
      <c r="U272" s="112">
        <v>62</v>
      </c>
      <c r="V272" s="111"/>
      <c r="W272" s="112"/>
      <c r="X272" s="111"/>
      <c r="Y272" s="112"/>
      <c r="Z272" s="111">
        <v>-17.130716479017401</v>
      </c>
      <c r="AA272" s="112">
        <v>62</v>
      </c>
    </row>
    <row r="273" spans="1:27" x14ac:dyDescent="0.25">
      <c r="A273" s="109" t="s">
        <v>214</v>
      </c>
      <c r="B273" s="110">
        <v>43983</v>
      </c>
      <c r="C273" s="111">
        <v>11.5938</v>
      </c>
      <c r="D273" s="111"/>
      <c r="E273" s="111"/>
      <c r="F273" s="111"/>
      <c r="G273" s="111"/>
      <c r="H273" s="111"/>
      <c r="I273" s="111"/>
      <c r="J273" s="111"/>
      <c r="K273" s="111"/>
      <c r="L273" s="111"/>
      <c r="M273" s="111"/>
      <c r="N273" s="111"/>
      <c r="O273" s="111"/>
      <c r="P273" s="111"/>
      <c r="Q273" s="111"/>
      <c r="R273" s="111"/>
      <c r="S273" s="111"/>
      <c r="T273" s="111">
        <v>-17.756406018953399</v>
      </c>
      <c r="U273" s="112">
        <v>40</v>
      </c>
      <c r="V273" s="111">
        <v>-2.9561995031319301</v>
      </c>
      <c r="W273" s="112">
        <v>33</v>
      </c>
      <c r="X273" s="111">
        <v>2.7377441055562501</v>
      </c>
      <c r="Y273" s="112">
        <v>26</v>
      </c>
      <c r="Z273" s="111">
        <v>3.0714730728616702</v>
      </c>
      <c r="AA273" s="112">
        <v>42</v>
      </c>
    </row>
    <row r="274" spans="1:27" x14ac:dyDescent="0.25">
      <c r="A274" s="109" t="s">
        <v>215</v>
      </c>
      <c r="B274" s="110">
        <v>43983</v>
      </c>
      <c r="C274" s="111">
        <v>12.7423</v>
      </c>
      <c r="D274" s="111"/>
      <c r="E274" s="111"/>
      <c r="F274" s="111"/>
      <c r="G274" s="111"/>
      <c r="H274" s="111"/>
      <c r="I274" s="111"/>
      <c r="J274" s="111"/>
      <c r="K274" s="111"/>
      <c r="L274" s="111"/>
      <c r="M274" s="111"/>
      <c r="N274" s="111"/>
      <c r="O274" s="111"/>
      <c r="P274" s="111"/>
      <c r="Q274" s="111"/>
      <c r="R274" s="111"/>
      <c r="S274" s="111"/>
      <c r="T274" s="111">
        <v>-16.544607944067302</v>
      </c>
      <c r="U274" s="112">
        <v>34</v>
      </c>
      <c r="V274" s="111">
        <v>-1.7163719030450599</v>
      </c>
      <c r="W274" s="112">
        <v>28</v>
      </c>
      <c r="X274" s="111"/>
      <c r="Y274" s="112"/>
      <c r="Z274" s="111">
        <v>6.5292857142857104</v>
      </c>
      <c r="AA274" s="112">
        <v>37</v>
      </c>
    </row>
    <row r="275" spans="1:27" x14ac:dyDescent="0.25">
      <c r="A275" s="109" t="s">
        <v>216</v>
      </c>
      <c r="B275" s="110">
        <v>43983</v>
      </c>
      <c r="C275" s="111">
        <v>5.8670999999999998</v>
      </c>
      <c r="D275" s="111"/>
      <c r="E275" s="111"/>
      <c r="F275" s="111"/>
      <c r="G275" s="111"/>
      <c r="H275" s="111"/>
      <c r="I275" s="111"/>
      <c r="J275" s="111"/>
      <c r="K275" s="111"/>
      <c r="L275" s="111"/>
      <c r="M275" s="111"/>
      <c r="N275" s="111"/>
      <c r="O275" s="111"/>
      <c r="P275" s="111"/>
      <c r="Q275" s="111"/>
      <c r="R275" s="111"/>
      <c r="S275" s="111"/>
      <c r="T275" s="111">
        <v>-34.389679167702099</v>
      </c>
      <c r="U275" s="112">
        <v>60</v>
      </c>
      <c r="V275" s="111"/>
      <c r="W275" s="112"/>
      <c r="X275" s="111"/>
      <c r="Y275" s="112"/>
      <c r="Z275" s="111">
        <v>-18.951111809045202</v>
      </c>
      <c r="AA275" s="112">
        <v>63</v>
      </c>
    </row>
    <row r="276" spans="1:27" x14ac:dyDescent="0.25">
      <c r="A276" s="109" t="s">
        <v>217</v>
      </c>
      <c r="B276" s="110">
        <v>43983</v>
      </c>
      <c r="C276" s="111">
        <v>7.0758000000000001</v>
      </c>
      <c r="D276" s="111"/>
      <c r="E276" s="111"/>
      <c r="F276" s="111"/>
      <c r="G276" s="111"/>
      <c r="H276" s="111"/>
      <c r="I276" s="111"/>
      <c r="J276" s="111"/>
      <c r="K276" s="111"/>
      <c r="L276" s="111"/>
      <c r="M276" s="111"/>
      <c r="N276" s="111"/>
      <c r="O276" s="111"/>
      <c r="P276" s="111"/>
      <c r="Q276" s="111"/>
      <c r="R276" s="111"/>
      <c r="S276" s="111"/>
      <c r="T276" s="111">
        <v>-30.652039512773602</v>
      </c>
      <c r="U276" s="112">
        <v>57</v>
      </c>
      <c r="V276" s="111"/>
      <c r="W276" s="112"/>
      <c r="X276" s="111"/>
      <c r="Y276" s="112"/>
      <c r="Z276" s="111">
        <v>-15.182546230441</v>
      </c>
      <c r="AA276" s="112">
        <v>61</v>
      </c>
    </row>
    <row r="277" spans="1:27" x14ac:dyDescent="0.25">
      <c r="A277" s="109" t="s">
        <v>218</v>
      </c>
      <c r="B277" s="110">
        <v>43983</v>
      </c>
      <c r="C277" s="111">
        <v>16.685600000000001</v>
      </c>
      <c r="D277" s="111"/>
      <c r="E277" s="111"/>
      <c r="F277" s="111"/>
      <c r="G277" s="111"/>
      <c r="H277" s="111"/>
      <c r="I277" s="111"/>
      <c r="J277" s="111"/>
      <c r="K277" s="111"/>
      <c r="L277" s="111"/>
      <c r="M277" s="111"/>
      <c r="N277" s="111"/>
      <c r="O277" s="111"/>
      <c r="P277" s="111"/>
      <c r="Q277" s="111"/>
      <c r="R277" s="111"/>
      <c r="S277" s="111"/>
      <c r="T277" s="111">
        <v>-15.8091766247496</v>
      </c>
      <c r="U277" s="112">
        <v>30</v>
      </c>
      <c r="V277" s="111">
        <v>1.13431362614854</v>
      </c>
      <c r="W277" s="112">
        <v>13</v>
      </c>
      <c r="X277" s="111">
        <v>7.8976527908116898</v>
      </c>
      <c r="Y277" s="112">
        <v>5</v>
      </c>
      <c r="Z277" s="111">
        <v>11.8573566569485</v>
      </c>
      <c r="AA277" s="112">
        <v>26</v>
      </c>
    </row>
    <row r="278" spans="1:27" x14ac:dyDescent="0.25">
      <c r="A278" s="109" t="s">
        <v>219</v>
      </c>
      <c r="B278" s="110">
        <v>43983</v>
      </c>
      <c r="C278" s="111">
        <v>71.680000000000007</v>
      </c>
      <c r="D278" s="111"/>
      <c r="E278" s="111"/>
      <c r="F278" s="111"/>
      <c r="G278" s="111"/>
      <c r="H278" s="111"/>
      <c r="I278" s="111"/>
      <c r="J278" s="111"/>
      <c r="K278" s="111"/>
      <c r="L278" s="111"/>
      <c r="M278" s="111"/>
      <c r="N278" s="111"/>
      <c r="O278" s="111"/>
      <c r="P278" s="111"/>
      <c r="Q278" s="111"/>
      <c r="R278" s="111"/>
      <c r="S278" s="111"/>
      <c r="T278" s="111">
        <v>-14.434917679325499</v>
      </c>
      <c r="U278" s="112">
        <v>24</v>
      </c>
      <c r="V278" s="111">
        <v>0.96079903277075795</v>
      </c>
      <c r="W278" s="112">
        <v>14</v>
      </c>
      <c r="X278" s="111">
        <v>6.0682861638695096</v>
      </c>
      <c r="Y278" s="112">
        <v>14</v>
      </c>
      <c r="Z278" s="111">
        <v>11.492851369805701</v>
      </c>
      <c r="AA278" s="112">
        <v>28</v>
      </c>
    </row>
    <row r="279" spans="1:27" x14ac:dyDescent="0.25">
      <c r="A279" s="109" t="s">
        <v>220</v>
      </c>
      <c r="B279" s="110">
        <v>43983</v>
      </c>
      <c r="C279" s="111">
        <v>22.94</v>
      </c>
      <c r="D279" s="111"/>
      <c r="E279" s="111"/>
      <c r="F279" s="111"/>
      <c r="G279" s="111"/>
      <c r="H279" s="111"/>
      <c r="I279" s="111"/>
      <c r="J279" s="111"/>
      <c r="K279" s="111"/>
      <c r="L279" s="111"/>
      <c r="M279" s="111"/>
      <c r="N279" s="111"/>
      <c r="O279" s="111"/>
      <c r="P279" s="111"/>
      <c r="Q279" s="111"/>
      <c r="R279" s="111"/>
      <c r="S279" s="111"/>
      <c r="T279" s="111">
        <v>-11.0591231035433</v>
      </c>
      <c r="U279" s="112">
        <v>13</v>
      </c>
      <c r="V279" s="111">
        <v>0.39663821443175601</v>
      </c>
      <c r="W279" s="112">
        <v>19</v>
      </c>
      <c r="X279" s="111">
        <v>1.8768177961113699</v>
      </c>
      <c r="Y279" s="112">
        <v>31</v>
      </c>
      <c r="Z279" s="111">
        <v>10.0704409152425</v>
      </c>
      <c r="AA279" s="112">
        <v>30</v>
      </c>
    </row>
    <row r="280" spans="1:27" x14ac:dyDescent="0.25">
      <c r="A280" s="109" t="s">
        <v>221</v>
      </c>
      <c r="B280" s="110">
        <v>43983</v>
      </c>
      <c r="C280" s="111">
        <v>11.554399999999999</v>
      </c>
      <c r="D280" s="111"/>
      <c r="E280" s="111"/>
      <c r="F280" s="111"/>
      <c r="G280" s="111"/>
      <c r="H280" s="111"/>
      <c r="I280" s="111"/>
      <c r="J280" s="111"/>
      <c r="K280" s="111"/>
      <c r="L280" s="111"/>
      <c r="M280" s="111"/>
      <c r="N280" s="111"/>
      <c r="O280" s="111"/>
      <c r="P280" s="111"/>
      <c r="Q280" s="111"/>
      <c r="R280" s="111"/>
      <c r="S280" s="111"/>
      <c r="T280" s="111">
        <v>-21.333575155388299</v>
      </c>
      <c r="U280" s="112">
        <v>47</v>
      </c>
      <c r="V280" s="111">
        <v>-4.6486549898130702</v>
      </c>
      <c r="W280" s="112">
        <v>41</v>
      </c>
      <c r="X280" s="111"/>
      <c r="Y280" s="112"/>
      <c r="Z280" s="111">
        <v>3.7228083989501299</v>
      </c>
      <c r="AA280" s="112">
        <v>41</v>
      </c>
    </row>
    <row r="281" spans="1:27" x14ac:dyDescent="0.25">
      <c r="A281" s="109" t="s">
        <v>222</v>
      </c>
      <c r="B281" s="110">
        <v>43983</v>
      </c>
      <c r="C281" s="111">
        <v>8.4062000000000001</v>
      </c>
      <c r="D281" s="111"/>
      <c r="E281" s="111"/>
      <c r="F281" s="111"/>
      <c r="G281" s="111"/>
      <c r="H281" s="111"/>
      <c r="I281" s="111"/>
      <c r="J281" s="111"/>
      <c r="K281" s="111"/>
      <c r="L281" s="111"/>
      <c r="M281" s="111"/>
      <c r="N281" s="111"/>
      <c r="O281" s="111"/>
      <c r="P281" s="111"/>
      <c r="Q281" s="111"/>
      <c r="R281" s="111"/>
      <c r="S281" s="111"/>
      <c r="T281" s="111">
        <v>-26.240955297970199</v>
      </c>
      <c r="U281" s="112">
        <v>55</v>
      </c>
      <c r="V281" s="111">
        <v>-8.1082111943600204</v>
      </c>
      <c r="W281" s="112">
        <v>46</v>
      </c>
      <c r="X281" s="111"/>
      <c r="Y281" s="112"/>
      <c r="Z281" s="111">
        <v>-4.7566394112837296</v>
      </c>
      <c r="AA281" s="112">
        <v>51</v>
      </c>
    </row>
    <row r="282" spans="1:27" x14ac:dyDescent="0.25">
      <c r="A282" s="109" t="s">
        <v>223</v>
      </c>
      <c r="B282" s="110">
        <v>43983</v>
      </c>
      <c r="C282" s="111">
        <v>7.9676999999999998</v>
      </c>
      <c r="D282" s="111"/>
      <c r="E282" s="111"/>
      <c r="F282" s="111"/>
      <c r="G282" s="111"/>
      <c r="H282" s="111"/>
      <c r="I282" s="111"/>
      <c r="J282" s="111"/>
      <c r="K282" s="111"/>
      <c r="L282" s="111"/>
      <c r="M282" s="111"/>
      <c r="N282" s="111"/>
      <c r="O282" s="111"/>
      <c r="P282" s="111"/>
      <c r="Q282" s="111"/>
      <c r="R282" s="111"/>
      <c r="S282" s="111"/>
      <c r="T282" s="111">
        <v>-23.746330554042501</v>
      </c>
      <c r="U282" s="112">
        <v>53</v>
      </c>
      <c r="V282" s="111">
        <v>-6.5511958921157198</v>
      </c>
      <c r="W282" s="112">
        <v>45</v>
      </c>
      <c r="X282" s="111"/>
      <c r="Y282" s="112"/>
      <c r="Z282" s="111">
        <v>-6.3947370689655196</v>
      </c>
      <c r="AA282" s="112">
        <v>53</v>
      </c>
    </row>
    <row r="283" spans="1:27" x14ac:dyDescent="0.25">
      <c r="A283" s="109" t="s">
        <v>224</v>
      </c>
      <c r="B283" s="110">
        <v>43983</v>
      </c>
      <c r="C283" s="111">
        <v>7.3913000000000002</v>
      </c>
      <c r="D283" s="111"/>
      <c r="E283" s="111"/>
      <c r="F283" s="111"/>
      <c r="G283" s="111"/>
      <c r="H283" s="111"/>
      <c r="I283" s="111"/>
      <c r="J283" s="111"/>
      <c r="K283" s="111"/>
      <c r="L283" s="111"/>
      <c r="M283" s="111"/>
      <c r="N283" s="111"/>
      <c r="O283" s="111"/>
      <c r="P283" s="111"/>
      <c r="Q283" s="111"/>
      <c r="R283" s="111"/>
      <c r="S283" s="111"/>
      <c r="T283" s="111">
        <v>-18.5688222347354</v>
      </c>
      <c r="U283" s="112">
        <v>43</v>
      </c>
      <c r="V283" s="111"/>
      <c r="W283" s="112"/>
      <c r="X283" s="111"/>
      <c r="Y283" s="112"/>
      <c r="Z283" s="111">
        <v>-11.007809248554899</v>
      </c>
      <c r="AA283" s="112">
        <v>58</v>
      </c>
    </row>
    <row r="284" spans="1:27" x14ac:dyDescent="0.25">
      <c r="A284" s="109" t="s">
        <v>225</v>
      </c>
      <c r="B284" s="110">
        <v>43983</v>
      </c>
      <c r="C284" s="111">
        <v>7.7458</v>
      </c>
      <c r="D284" s="111"/>
      <c r="E284" s="111"/>
      <c r="F284" s="111"/>
      <c r="G284" s="111"/>
      <c r="H284" s="111"/>
      <c r="I284" s="111"/>
      <c r="J284" s="111"/>
      <c r="K284" s="111"/>
      <c r="L284" s="111"/>
      <c r="M284" s="111"/>
      <c r="N284" s="111"/>
      <c r="O284" s="111"/>
      <c r="P284" s="111"/>
      <c r="Q284" s="111"/>
      <c r="R284" s="111"/>
      <c r="S284" s="111"/>
      <c r="T284" s="111">
        <v>-16.7328305777277</v>
      </c>
      <c r="U284" s="112">
        <v>35</v>
      </c>
      <c r="V284" s="111"/>
      <c r="W284" s="112"/>
      <c r="X284" s="111"/>
      <c r="Y284" s="112"/>
      <c r="Z284" s="111">
        <v>-10.323500627352599</v>
      </c>
      <c r="AA284" s="112">
        <v>57</v>
      </c>
    </row>
    <row r="285" spans="1:27" x14ac:dyDescent="0.25">
      <c r="A285" s="109" t="s">
        <v>226</v>
      </c>
      <c r="B285" s="110">
        <v>43983</v>
      </c>
      <c r="C285" s="111">
        <v>82.274299999999997</v>
      </c>
      <c r="D285" s="111"/>
      <c r="E285" s="111"/>
      <c r="F285" s="111"/>
      <c r="G285" s="111"/>
      <c r="H285" s="111"/>
      <c r="I285" s="111"/>
      <c r="J285" s="111"/>
      <c r="K285" s="111"/>
      <c r="L285" s="111"/>
      <c r="M285" s="111"/>
      <c r="N285" s="111"/>
      <c r="O285" s="111"/>
      <c r="P285" s="111"/>
      <c r="Q285" s="111"/>
      <c r="R285" s="111"/>
      <c r="S285" s="111"/>
      <c r="T285" s="111">
        <v>-11.645213697186101</v>
      </c>
      <c r="U285" s="112">
        <v>15</v>
      </c>
      <c r="V285" s="111">
        <v>0.36295207951390202</v>
      </c>
      <c r="W285" s="112">
        <v>20</v>
      </c>
      <c r="X285" s="111">
        <v>4.8371357978915501</v>
      </c>
      <c r="Y285" s="112">
        <v>20</v>
      </c>
      <c r="Z285" s="111">
        <v>12.631094090997999</v>
      </c>
      <c r="AA285" s="112">
        <v>24</v>
      </c>
    </row>
    <row r="286" spans="1:27" x14ac:dyDescent="0.25">
      <c r="A286" s="131"/>
      <c r="B286" s="131"/>
      <c r="C286" s="131"/>
      <c r="D286" s="113"/>
      <c r="E286" s="113"/>
      <c r="F286" s="113"/>
      <c r="G286" s="113"/>
      <c r="H286" s="113"/>
      <c r="I286" s="113"/>
      <c r="J286" s="113"/>
      <c r="K286" s="113"/>
      <c r="L286" s="113"/>
      <c r="M286" s="113"/>
      <c r="N286" s="113"/>
      <c r="O286" s="113"/>
      <c r="P286" s="113"/>
      <c r="Q286" s="113"/>
      <c r="R286" s="113"/>
      <c r="S286" s="113"/>
      <c r="T286" s="131" t="s">
        <v>4</v>
      </c>
      <c r="U286" s="131"/>
      <c r="V286" s="131" t="s">
        <v>5</v>
      </c>
      <c r="W286" s="131"/>
      <c r="X286" s="131" t="s">
        <v>6</v>
      </c>
      <c r="Y286" s="131"/>
      <c r="Z286" s="113" t="s">
        <v>46</v>
      </c>
      <c r="AA286" s="131" t="s">
        <v>405</v>
      </c>
    </row>
    <row r="287" spans="1:27" x14ac:dyDescent="0.25">
      <c r="A287" s="131"/>
      <c r="B287" s="131"/>
      <c r="C287" s="131"/>
      <c r="D287" s="113"/>
      <c r="E287" s="113"/>
      <c r="F287" s="113"/>
      <c r="G287" s="113"/>
      <c r="H287" s="113"/>
      <c r="I287" s="113"/>
      <c r="J287" s="113"/>
      <c r="K287" s="113"/>
      <c r="L287" s="113"/>
      <c r="M287" s="113"/>
      <c r="N287" s="113"/>
      <c r="O287" s="113"/>
      <c r="P287" s="113"/>
      <c r="Q287" s="113"/>
      <c r="R287" s="113"/>
      <c r="S287" s="113"/>
      <c r="T287" s="113" t="s">
        <v>0</v>
      </c>
      <c r="U287" s="113"/>
      <c r="V287" s="113" t="s">
        <v>0</v>
      </c>
      <c r="W287" s="113"/>
      <c r="X287" s="113" t="s">
        <v>0</v>
      </c>
      <c r="Y287" s="113"/>
      <c r="Z287" s="113" t="s">
        <v>0</v>
      </c>
      <c r="AA287" s="131"/>
    </row>
    <row r="288" spans="1:27" x14ac:dyDescent="0.25">
      <c r="A288" s="113" t="s">
        <v>7</v>
      </c>
      <c r="B288" s="113" t="s">
        <v>8</v>
      </c>
      <c r="C288" s="113" t="s">
        <v>9</v>
      </c>
      <c r="D288" s="113"/>
      <c r="E288" s="113"/>
      <c r="F288" s="113"/>
      <c r="G288" s="113"/>
      <c r="H288" s="113"/>
      <c r="I288" s="113"/>
      <c r="J288" s="113"/>
      <c r="K288" s="113"/>
      <c r="L288" s="113"/>
      <c r="M288" s="113"/>
      <c r="N288" s="113"/>
      <c r="O288" s="113"/>
      <c r="P288" s="113"/>
      <c r="Q288" s="113"/>
      <c r="R288" s="113"/>
      <c r="S288" s="113"/>
      <c r="T288" s="113"/>
      <c r="U288" s="113" t="s">
        <v>10</v>
      </c>
      <c r="V288" s="113"/>
      <c r="W288" s="113" t="s">
        <v>10</v>
      </c>
      <c r="X288" s="113"/>
      <c r="Y288" s="113" t="s">
        <v>10</v>
      </c>
      <c r="Z288" s="113"/>
      <c r="AA288" s="113" t="s">
        <v>10</v>
      </c>
    </row>
    <row r="289" spans="1:27" x14ac:dyDescent="0.25">
      <c r="A289" s="108" t="s">
        <v>387</v>
      </c>
      <c r="B289" s="108"/>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row>
    <row r="290" spans="1:27" x14ac:dyDescent="0.25">
      <c r="A290" s="109" t="s">
        <v>266</v>
      </c>
      <c r="B290" s="110">
        <v>43983</v>
      </c>
      <c r="C290" s="111">
        <v>34</v>
      </c>
      <c r="D290" s="111"/>
      <c r="E290" s="111"/>
      <c r="F290" s="111"/>
      <c r="G290" s="111"/>
      <c r="H290" s="111"/>
      <c r="I290" s="111"/>
      <c r="J290" s="111"/>
      <c r="K290" s="111"/>
      <c r="L290" s="111"/>
      <c r="M290" s="111"/>
      <c r="N290" s="111"/>
      <c r="O290" s="111"/>
      <c r="P290" s="111"/>
      <c r="Q290" s="111"/>
      <c r="R290" s="111"/>
      <c r="S290" s="111"/>
      <c r="T290" s="111">
        <v>-13.6526711778017</v>
      </c>
      <c r="U290" s="112">
        <v>19</v>
      </c>
      <c r="V290" s="111">
        <v>0.27653669982942702</v>
      </c>
      <c r="W290" s="112">
        <v>14</v>
      </c>
      <c r="X290" s="111">
        <v>4.9578560136056797</v>
      </c>
      <c r="Y290" s="112">
        <v>13</v>
      </c>
      <c r="Z290" s="111">
        <v>17.555110220440898</v>
      </c>
      <c r="AA290" s="112">
        <v>29</v>
      </c>
    </row>
    <row r="291" spans="1:27" x14ac:dyDescent="0.25">
      <c r="A291" s="109" t="s">
        <v>406</v>
      </c>
      <c r="B291" s="110">
        <v>43983</v>
      </c>
      <c r="C291" s="111">
        <v>27.77</v>
      </c>
      <c r="D291" s="111"/>
      <c r="E291" s="111"/>
      <c r="F291" s="111"/>
      <c r="G291" s="111"/>
      <c r="H291" s="111"/>
      <c r="I291" s="111"/>
      <c r="J291" s="111"/>
      <c r="K291" s="111"/>
      <c r="L291" s="111"/>
      <c r="M291" s="111"/>
      <c r="N291" s="111"/>
      <c r="O291" s="111"/>
      <c r="P291" s="111"/>
      <c r="Q291" s="111"/>
      <c r="R291" s="111"/>
      <c r="S291" s="111"/>
      <c r="T291" s="111">
        <v>-12.3573907611297</v>
      </c>
      <c r="U291" s="112">
        <v>15</v>
      </c>
      <c r="V291" s="111">
        <v>1.1026636361661499</v>
      </c>
      <c r="W291" s="112">
        <v>10</v>
      </c>
      <c r="X291" s="111">
        <v>5.8141768813629504</v>
      </c>
      <c r="Y291" s="112">
        <v>10</v>
      </c>
      <c r="Z291" s="111">
        <v>14.798835465804601</v>
      </c>
      <c r="AA291" s="112">
        <v>31</v>
      </c>
    </row>
    <row r="292" spans="1:27" x14ac:dyDescent="0.25">
      <c r="A292" s="109" t="s">
        <v>267</v>
      </c>
      <c r="B292" s="110">
        <v>43983</v>
      </c>
      <c r="C292" s="111">
        <v>27.77</v>
      </c>
      <c r="D292" s="111"/>
      <c r="E292" s="111"/>
      <c r="F292" s="111"/>
      <c r="G292" s="111"/>
      <c r="H292" s="111"/>
      <c r="I292" s="111"/>
      <c r="J292" s="111"/>
      <c r="K292" s="111"/>
      <c r="L292" s="111"/>
      <c r="M292" s="111"/>
      <c r="N292" s="111"/>
      <c r="O292" s="111"/>
      <c r="P292" s="111"/>
      <c r="Q292" s="111"/>
      <c r="R292" s="111"/>
      <c r="S292" s="111"/>
      <c r="T292" s="111">
        <v>-12.3573907611297</v>
      </c>
      <c r="U292" s="112">
        <v>15</v>
      </c>
      <c r="V292" s="111">
        <v>1.1026636361661499</v>
      </c>
      <c r="W292" s="112">
        <v>10</v>
      </c>
      <c r="X292" s="111">
        <v>5.8141768813629504</v>
      </c>
      <c r="Y292" s="112">
        <v>10</v>
      </c>
      <c r="Z292" s="111">
        <v>14.798835465804601</v>
      </c>
      <c r="AA292" s="112">
        <v>31</v>
      </c>
    </row>
    <row r="293" spans="1:27" x14ac:dyDescent="0.25">
      <c r="A293" s="109" t="s">
        <v>268</v>
      </c>
      <c r="B293" s="110">
        <v>43983</v>
      </c>
      <c r="C293" s="111">
        <v>42.066200000000002</v>
      </c>
      <c r="D293" s="111"/>
      <c r="E293" s="111"/>
      <c r="F293" s="111"/>
      <c r="G293" s="111"/>
      <c r="H293" s="111"/>
      <c r="I293" s="111"/>
      <c r="J293" s="111"/>
      <c r="K293" s="111"/>
      <c r="L293" s="111"/>
      <c r="M293" s="111"/>
      <c r="N293" s="111"/>
      <c r="O293" s="111"/>
      <c r="P293" s="111"/>
      <c r="Q293" s="111"/>
      <c r="R293" s="111"/>
      <c r="S293" s="111"/>
      <c r="T293" s="111">
        <v>-8.7313531904149198</v>
      </c>
      <c r="U293" s="112">
        <v>8</v>
      </c>
      <c r="V293" s="111">
        <v>5.3808066317342096</v>
      </c>
      <c r="W293" s="112">
        <v>3</v>
      </c>
      <c r="X293" s="111">
        <v>7.3732425141387798</v>
      </c>
      <c r="Y293" s="112">
        <v>4</v>
      </c>
      <c r="Z293" s="111">
        <v>30.7437956396112</v>
      </c>
      <c r="AA293" s="112">
        <v>15</v>
      </c>
    </row>
    <row r="294" spans="1:27" x14ac:dyDescent="0.25">
      <c r="A294" s="109" t="s">
        <v>269</v>
      </c>
      <c r="B294" s="110">
        <v>43983</v>
      </c>
      <c r="C294" s="111">
        <v>37.14</v>
      </c>
      <c r="D294" s="111"/>
      <c r="E294" s="111"/>
      <c r="F294" s="111"/>
      <c r="G294" s="111"/>
      <c r="H294" s="111"/>
      <c r="I294" s="111"/>
      <c r="J294" s="111"/>
      <c r="K294" s="111"/>
      <c r="L294" s="111"/>
      <c r="M294" s="111"/>
      <c r="N294" s="111"/>
      <c r="O294" s="111"/>
      <c r="P294" s="111"/>
      <c r="Q294" s="111"/>
      <c r="R294" s="111"/>
      <c r="S294" s="111"/>
      <c r="T294" s="111">
        <v>-17.115312428250899</v>
      </c>
      <c r="U294" s="112">
        <v>35</v>
      </c>
      <c r="V294" s="111">
        <v>-4.7970326843784896</v>
      </c>
      <c r="W294" s="112">
        <v>43</v>
      </c>
      <c r="X294" s="111">
        <v>0.35587199288165799</v>
      </c>
      <c r="Y294" s="112">
        <v>38</v>
      </c>
      <c r="Z294" s="111">
        <v>-0.85166196784201798</v>
      </c>
      <c r="AA294" s="112">
        <v>49</v>
      </c>
    </row>
    <row r="295" spans="1:27" x14ac:dyDescent="0.25">
      <c r="A295" s="109" t="s">
        <v>270</v>
      </c>
      <c r="B295" s="110">
        <v>43983</v>
      </c>
      <c r="C295" s="111">
        <v>35.664999999999999</v>
      </c>
      <c r="D295" s="111"/>
      <c r="E295" s="111"/>
      <c r="F295" s="111"/>
      <c r="G295" s="111"/>
      <c r="H295" s="111"/>
      <c r="I295" s="111"/>
      <c r="J295" s="111"/>
      <c r="K295" s="111"/>
      <c r="L295" s="111"/>
      <c r="M295" s="111"/>
      <c r="N295" s="111"/>
      <c r="O295" s="111"/>
      <c r="P295" s="111"/>
      <c r="Q295" s="111"/>
      <c r="R295" s="111"/>
      <c r="S295" s="111"/>
      <c r="T295" s="111">
        <v>-9.1828796040867005</v>
      </c>
      <c r="U295" s="112">
        <v>9</v>
      </c>
      <c r="V295" s="111">
        <v>1.1235789843815001</v>
      </c>
      <c r="W295" s="112">
        <v>9</v>
      </c>
      <c r="X295" s="111">
        <v>3.7780754936597001</v>
      </c>
      <c r="Y295" s="112">
        <v>22</v>
      </c>
      <c r="Z295" s="111">
        <v>17.8059779509599</v>
      </c>
      <c r="AA295" s="112">
        <v>27</v>
      </c>
    </row>
    <row r="296" spans="1:27" x14ac:dyDescent="0.25">
      <c r="A296" s="109" t="s">
        <v>271</v>
      </c>
      <c r="B296" s="110">
        <v>43983</v>
      </c>
      <c r="C296" s="111">
        <v>8.34</v>
      </c>
      <c r="D296" s="111"/>
      <c r="E296" s="111"/>
      <c r="F296" s="111"/>
      <c r="G296" s="111"/>
      <c r="H296" s="111"/>
      <c r="I296" s="111"/>
      <c r="J296" s="111"/>
      <c r="K296" s="111"/>
      <c r="L296" s="111"/>
      <c r="M296" s="111"/>
      <c r="N296" s="111"/>
      <c r="O296" s="111"/>
      <c r="P296" s="111"/>
      <c r="Q296" s="111"/>
      <c r="R296" s="111"/>
      <c r="S296" s="111"/>
      <c r="T296" s="111">
        <v>-4.3340499462540398</v>
      </c>
      <c r="U296" s="112">
        <v>3</v>
      </c>
      <c r="V296" s="111"/>
      <c r="W296" s="112"/>
      <c r="X296" s="111"/>
      <c r="Y296" s="112"/>
      <c r="Z296" s="111">
        <v>-7.2737094837935201</v>
      </c>
      <c r="AA296" s="112">
        <v>56</v>
      </c>
    </row>
    <row r="297" spans="1:27" x14ac:dyDescent="0.25">
      <c r="A297" s="109" t="s">
        <v>272</v>
      </c>
      <c r="B297" s="110">
        <v>43983</v>
      </c>
      <c r="C297" s="111">
        <v>10.08</v>
      </c>
      <c r="D297" s="111"/>
      <c r="E297" s="111"/>
      <c r="F297" s="111"/>
      <c r="G297" s="111"/>
      <c r="H297" s="111"/>
      <c r="I297" s="111"/>
      <c r="J297" s="111"/>
      <c r="K297" s="111"/>
      <c r="L297" s="111"/>
      <c r="M297" s="111"/>
      <c r="N297" s="111"/>
      <c r="O297" s="111"/>
      <c r="P297" s="111"/>
      <c r="Q297" s="111"/>
      <c r="R297" s="111"/>
      <c r="S297" s="111"/>
      <c r="T297" s="111">
        <v>-7.3974823789042299</v>
      </c>
      <c r="U297" s="112">
        <v>5</v>
      </c>
      <c r="V297" s="111"/>
      <c r="W297" s="112"/>
      <c r="X297" s="111"/>
      <c r="Y297" s="112"/>
      <c r="Z297" s="111">
        <v>0.49407783417935802</v>
      </c>
      <c r="AA297" s="112">
        <v>47</v>
      </c>
    </row>
    <row r="298" spans="1:27" x14ac:dyDescent="0.25">
      <c r="A298" s="109" t="s">
        <v>273</v>
      </c>
      <c r="B298" s="110">
        <v>43983</v>
      </c>
      <c r="C298" s="111">
        <v>49.88</v>
      </c>
      <c r="D298" s="111"/>
      <c r="E298" s="111"/>
      <c r="F298" s="111"/>
      <c r="G298" s="111"/>
      <c r="H298" s="111"/>
      <c r="I298" s="111"/>
      <c r="J298" s="111"/>
      <c r="K298" s="111"/>
      <c r="L298" s="111"/>
      <c r="M298" s="111"/>
      <c r="N298" s="111"/>
      <c r="O298" s="111"/>
      <c r="P298" s="111"/>
      <c r="Q298" s="111"/>
      <c r="R298" s="111"/>
      <c r="S298" s="111"/>
      <c r="T298" s="111">
        <v>-4.23781556114578</v>
      </c>
      <c r="U298" s="112">
        <v>2</v>
      </c>
      <c r="V298" s="111">
        <v>3.5623629159498602</v>
      </c>
      <c r="W298" s="112">
        <v>6</v>
      </c>
      <c r="X298" s="111">
        <v>6.0539715712129496</v>
      </c>
      <c r="Y298" s="112">
        <v>9</v>
      </c>
      <c r="Z298" s="111">
        <v>35.382109868740898</v>
      </c>
      <c r="AA298" s="112">
        <v>12</v>
      </c>
    </row>
    <row r="299" spans="1:27" x14ac:dyDescent="0.25">
      <c r="A299" s="109" t="s">
        <v>274</v>
      </c>
      <c r="B299" s="110">
        <v>43983</v>
      </c>
      <c r="C299" s="111">
        <v>60.95</v>
      </c>
      <c r="D299" s="111"/>
      <c r="E299" s="111"/>
      <c r="F299" s="111"/>
      <c r="G299" s="111"/>
      <c r="H299" s="111"/>
      <c r="I299" s="111"/>
      <c r="J299" s="111"/>
      <c r="K299" s="111"/>
      <c r="L299" s="111"/>
      <c r="M299" s="111"/>
      <c r="N299" s="111"/>
      <c r="O299" s="111"/>
      <c r="P299" s="111"/>
      <c r="Q299" s="111"/>
      <c r="R299" s="111"/>
      <c r="S299" s="111"/>
      <c r="T299" s="111">
        <v>-10.048186282784</v>
      </c>
      <c r="U299" s="112">
        <v>11</v>
      </c>
      <c r="V299" s="111">
        <v>3.9208645612607298</v>
      </c>
      <c r="W299" s="112">
        <v>5</v>
      </c>
      <c r="X299" s="111">
        <v>6.1520563037508396</v>
      </c>
      <c r="Y299" s="112">
        <v>8</v>
      </c>
      <c r="Z299" s="111">
        <v>42.7847425299611</v>
      </c>
      <c r="AA299" s="112">
        <v>9</v>
      </c>
    </row>
    <row r="300" spans="1:27" x14ac:dyDescent="0.25">
      <c r="A300" s="109" t="s">
        <v>275</v>
      </c>
      <c r="B300" s="110">
        <v>43983</v>
      </c>
      <c r="C300" s="111">
        <v>42.338999999999999</v>
      </c>
      <c r="D300" s="111"/>
      <c r="E300" s="111"/>
      <c r="F300" s="111"/>
      <c r="G300" s="111"/>
      <c r="H300" s="111"/>
      <c r="I300" s="111"/>
      <c r="J300" s="111"/>
      <c r="K300" s="111"/>
      <c r="L300" s="111"/>
      <c r="M300" s="111"/>
      <c r="N300" s="111"/>
      <c r="O300" s="111"/>
      <c r="P300" s="111"/>
      <c r="Q300" s="111"/>
      <c r="R300" s="111"/>
      <c r="S300" s="111"/>
      <c r="T300" s="111">
        <v>-14.2225298307874</v>
      </c>
      <c r="U300" s="112">
        <v>22</v>
      </c>
      <c r="V300" s="111">
        <v>-0.29546810640346699</v>
      </c>
      <c r="W300" s="112">
        <v>18</v>
      </c>
      <c r="X300" s="111">
        <v>6.41850590358891</v>
      </c>
      <c r="Y300" s="112">
        <v>6</v>
      </c>
      <c r="Z300" s="111">
        <v>24.173121032152402</v>
      </c>
      <c r="AA300" s="112">
        <v>22</v>
      </c>
    </row>
    <row r="301" spans="1:27" x14ac:dyDescent="0.25">
      <c r="A301" s="109" t="s">
        <v>276</v>
      </c>
      <c r="B301" s="110">
        <v>43983</v>
      </c>
      <c r="C301" s="111">
        <v>39.44</v>
      </c>
      <c r="D301" s="111"/>
      <c r="E301" s="111"/>
      <c r="F301" s="111"/>
      <c r="G301" s="111"/>
      <c r="H301" s="111"/>
      <c r="I301" s="111"/>
      <c r="J301" s="111"/>
      <c r="K301" s="111"/>
      <c r="L301" s="111"/>
      <c r="M301" s="111"/>
      <c r="N301" s="111"/>
      <c r="O301" s="111"/>
      <c r="P301" s="111"/>
      <c r="Q301" s="111"/>
      <c r="R301" s="111"/>
      <c r="S301" s="111"/>
      <c r="T301" s="111">
        <v>-17.377057779465499</v>
      </c>
      <c r="U301" s="112">
        <v>37</v>
      </c>
      <c r="V301" s="111">
        <v>-2.7144904279949298</v>
      </c>
      <c r="W301" s="112">
        <v>32</v>
      </c>
      <c r="X301" s="111">
        <v>1.4041599733828201</v>
      </c>
      <c r="Y301" s="112">
        <v>33</v>
      </c>
      <c r="Z301" s="111">
        <v>25.762646847278798</v>
      </c>
      <c r="AA301" s="112">
        <v>19</v>
      </c>
    </row>
    <row r="302" spans="1:27" x14ac:dyDescent="0.25">
      <c r="A302" s="109" t="s">
        <v>277</v>
      </c>
      <c r="B302" s="110">
        <v>43983</v>
      </c>
      <c r="C302" s="111">
        <v>11.815200000000001</v>
      </c>
      <c r="D302" s="111"/>
      <c r="E302" s="111"/>
      <c r="F302" s="111"/>
      <c r="G302" s="111"/>
      <c r="H302" s="111"/>
      <c r="I302" s="111"/>
      <c r="J302" s="111"/>
      <c r="K302" s="111"/>
      <c r="L302" s="111"/>
      <c r="M302" s="111"/>
      <c r="N302" s="111"/>
      <c r="O302" s="111"/>
      <c r="P302" s="111"/>
      <c r="Q302" s="111"/>
      <c r="R302" s="111"/>
      <c r="S302" s="111"/>
      <c r="T302" s="111">
        <v>-19.974960321220902</v>
      </c>
      <c r="U302" s="112">
        <v>47</v>
      </c>
      <c r="V302" s="111">
        <v>-3.2382291615426499</v>
      </c>
      <c r="W302" s="112">
        <v>34</v>
      </c>
      <c r="X302" s="111"/>
      <c r="Y302" s="112"/>
      <c r="Z302" s="111">
        <v>4.1024643962848302</v>
      </c>
      <c r="AA302" s="112">
        <v>40</v>
      </c>
    </row>
    <row r="303" spans="1:27" x14ac:dyDescent="0.25">
      <c r="A303" s="109" t="s">
        <v>278</v>
      </c>
      <c r="B303" s="110">
        <v>43983</v>
      </c>
      <c r="C303" s="111">
        <v>442.28870000000001</v>
      </c>
      <c r="D303" s="111"/>
      <c r="E303" s="111"/>
      <c r="F303" s="111"/>
      <c r="G303" s="111"/>
      <c r="H303" s="111"/>
      <c r="I303" s="111"/>
      <c r="J303" s="111"/>
      <c r="K303" s="111"/>
      <c r="L303" s="111"/>
      <c r="M303" s="111"/>
      <c r="N303" s="111"/>
      <c r="O303" s="111"/>
      <c r="P303" s="111"/>
      <c r="Q303" s="111"/>
      <c r="R303" s="111"/>
      <c r="S303" s="111"/>
      <c r="T303" s="111">
        <v>-23.430743814585998</v>
      </c>
      <c r="U303" s="112">
        <v>52</v>
      </c>
      <c r="V303" s="111">
        <v>-4.3539157624036298</v>
      </c>
      <c r="W303" s="112">
        <v>40</v>
      </c>
      <c r="X303" s="111">
        <v>0.73020309831529195</v>
      </c>
      <c r="Y303" s="112">
        <v>37</v>
      </c>
      <c r="Z303" s="111">
        <v>204.305807976175</v>
      </c>
      <c r="AA303" s="112">
        <v>2</v>
      </c>
    </row>
    <row r="304" spans="1:27" x14ac:dyDescent="0.25">
      <c r="A304" s="109" t="s">
        <v>279</v>
      </c>
      <c r="B304" s="110">
        <v>43983</v>
      </c>
      <c r="C304" s="111">
        <v>292.19200000000001</v>
      </c>
      <c r="D304" s="111"/>
      <c r="E304" s="111"/>
      <c r="F304" s="111"/>
      <c r="G304" s="111"/>
      <c r="H304" s="111"/>
      <c r="I304" s="111"/>
      <c r="J304" s="111"/>
      <c r="K304" s="111"/>
      <c r="L304" s="111"/>
      <c r="M304" s="111"/>
      <c r="N304" s="111"/>
      <c r="O304" s="111"/>
      <c r="P304" s="111"/>
      <c r="Q304" s="111"/>
      <c r="R304" s="111"/>
      <c r="S304" s="111"/>
      <c r="T304" s="111">
        <v>-21.276744379329202</v>
      </c>
      <c r="U304" s="112">
        <v>49</v>
      </c>
      <c r="V304" s="111">
        <v>-1.88471385975183</v>
      </c>
      <c r="W304" s="112">
        <v>26</v>
      </c>
      <c r="X304" s="111">
        <v>4.7149682752693396</v>
      </c>
      <c r="Y304" s="112">
        <v>17</v>
      </c>
      <c r="Z304" s="111">
        <v>145.27514809591</v>
      </c>
      <c r="AA304" s="112">
        <v>5</v>
      </c>
    </row>
    <row r="305" spans="1:27" x14ac:dyDescent="0.25">
      <c r="A305" s="109" t="s">
        <v>280</v>
      </c>
      <c r="B305" s="110">
        <v>43983</v>
      </c>
      <c r="C305" s="111">
        <v>404.09699999999998</v>
      </c>
      <c r="D305" s="111"/>
      <c r="E305" s="111"/>
      <c r="F305" s="111"/>
      <c r="G305" s="111"/>
      <c r="H305" s="111"/>
      <c r="I305" s="111"/>
      <c r="J305" s="111"/>
      <c r="K305" s="111"/>
      <c r="L305" s="111"/>
      <c r="M305" s="111"/>
      <c r="N305" s="111"/>
      <c r="O305" s="111"/>
      <c r="P305" s="111"/>
      <c r="Q305" s="111"/>
      <c r="R305" s="111"/>
      <c r="S305" s="111"/>
      <c r="T305" s="111">
        <v>-24.413339535345798</v>
      </c>
      <c r="U305" s="112">
        <v>56</v>
      </c>
      <c r="V305" s="111">
        <v>-5.9394867862595602</v>
      </c>
      <c r="W305" s="112">
        <v>47</v>
      </c>
      <c r="X305" s="111">
        <v>0.322266411798382</v>
      </c>
      <c r="Y305" s="112">
        <v>39</v>
      </c>
      <c r="Z305" s="111">
        <v>541.02327344734897</v>
      </c>
      <c r="AA305" s="112">
        <v>1</v>
      </c>
    </row>
    <row r="306" spans="1:27" x14ac:dyDescent="0.25">
      <c r="A306" s="109" t="s">
        <v>281</v>
      </c>
      <c r="B306" s="110">
        <v>43983</v>
      </c>
      <c r="C306" s="111">
        <v>30.416899999999998</v>
      </c>
      <c r="D306" s="111"/>
      <c r="E306" s="111"/>
      <c r="F306" s="111"/>
      <c r="G306" s="111"/>
      <c r="H306" s="111"/>
      <c r="I306" s="111"/>
      <c r="J306" s="111"/>
      <c r="K306" s="111"/>
      <c r="L306" s="111"/>
      <c r="M306" s="111"/>
      <c r="N306" s="111"/>
      <c r="O306" s="111"/>
      <c r="P306" s="111"/>
      <c r="Q306" s="111"/>
      <c r="R306" s="111"/>
      <c r="S306" s="111"/>
      <c r="T306" s="111">
        <v>-18.983614926862</v>
      </c>
      <c r="U306" s="112">
        <v>44</v>
      </c>
      <c r="V306" s="111">
        <v>-4.3647605903349103</v>
      </c>
      <c r="W306" s="112">
        <v>41</v>
      </c>
      <c r="X306" s="111">
        <v>2.7894182721449798</v>
      </c>
      <c r="Y306" s="112">
        <v>26</v>
      </c>
      <c r="Z306" s="111">
        <v>15.2209323937909</v>
      </c>
      <c r="AA306" s="112">
        <v>30</v>
      </c>
    </row>
    <row r="307" spans="1:27" x14ac:dyDescent="0.25">
      <c r="A307" s="109" t="s">
        <v>282</v>
      </c>
      <c r="B307" s="110">
        <v>43983</v>
      </c>
      <c r="C307" s="111">
        <v>319.91000000000003</v>
      </c>
      <c r="D307" s="111"/>
      <c r="E307" s="111"/>
      <c r="F307" s="111"/>
      <c r="G307" s="111"/>
      <c r="H307" s="111"/>
      <c r="I307" s="111"/>
      <c r="J307" s="111"/>
      <c r="K307" s="111"/>
      <c r="L307" s="111"/>
      <c r="M307" s="111"/>
      <c r="N307" s="111"/>
      <c r="O307" s="111"/>
      <c r="P307" s="111"/>
      <c r="Q307" s="111"/>
      <c r="R307" s="111"/>
      <c r="S307" s="111"/>
      <c r="T307" s="111">
        <v>-17.377179646724102</v>
      </c>
      <c r="U307" s="112">
        <v>38</v>
      </c>
      <c r="V307" s="111">
        <v>-0.43966962691743899</v>
      </c>
      <c r="W307" s="112">
        <v>19</v>
      </c>
      <c r="X307" s="111">
        <v>3.9017172705503498</v>
      </c>
      <c r="Y307" s="112">
        <v>21</v>
      </c>
      <c r="Z307" s="111">
        <v>148.99519230769201</v>
      </c>
      <c r="AA307" s="112">
        <v>4</v>
      </c>
    </row>
    <row r="308" spans="1:27" x14ac:dyDescent="0.25">
      <c r="A308" s="109" t="s">
        <v>283</v>
      </c>
      <c r="B308" s="110">
        <v>43983</v>
      </c>
      <c r="C308" s="111">
        <v>8.6199999999999992</v>
      </c>
      <c r="D308" s="111"/>
      <c r="E308" s="111"/>
      <c r="F308" s="111"/>
      <c r="G308" s="111"/>
      <c r="H308" s="111"/>
      <c r="I308" s="111"/>
      <c r="J308" s="111"/>
      <c r="K308" s="111"/>
      <c r="L308" s="111"/>
      <c r="M308" s="111"/>
      <c r="N308" s="111"/>
      <c r="O308" s="111"/>
      <c r="P308" s="111"/>
      <c r="Q308" s="111"/>
      <c r="R308" s="111"/>
      <c r="S308" s="111"/>
      <c r="T308" s="111">
        <v>-21.730430507829801</v>
      </c>
      <c r="U308" s="112">
        <v>51</v>
      </c>
      <c r="V308" s="111"/>
      <c r="W308" s="112"/>
      <c r="X308" s="111"/>
      <c r="Y308" s="112"/>
      <c r="Z308" s="111">
        <v>-6.28838951310862</v>
      </c>
      <c r="AA308" s="112">
        <v>55</v>
      </c>
    </row>
    <row r="309" spans="1:27" x14ac:dyDescent="0.25">
      <c r="A309" s="109" t="s">
        <v>284</v>
      </c>
      <c r="B309" s="110">
        <v>43983</v>
      </c>
      <c r="C309" s="111">
        <v>23.6</v>
      </c>
      <c r="D309" s="111"/>
      <c r="E309" s="111"/>
      <c r="F309" s="111"/>
      <c r="G309" s="111"/>
      <c r="H309" s="111"/>
      <c r="I309" s="111"/>
      <c r="J309" s="111"/>
      <c r="K309" s="111"/>
      <c r="L309" s="111"/>
      <c r="M309" s="111"/>
      <c r="N309" s="111"/>
      <c r="O309" s="111"/>
      <c r="P309" s="111"/>
      <c r="Q309" s="111"/>
      <c r="R309" s="111"/>
      <c r="S309" s="111"/>
      <c r="T309" s="111">
        <v>-9.9379178903305991</v>
      </c>
      <c r="U309" s="112">
        <v>10</v>
      </c>
      <c r="V309" s="111">
        <v>-0.25208265548550202</v>
      </c>
      <c r="W309" s="112">
        <v>17</v>
      </c>
      <c r="X309" s="111">
        <v>3.0435396141215101</v>
      </c>
      <c r="Y309" s="112">
        <v>25</v>
      </c>
      <c r="Z309" s="111">
        <v>20.211726384364798</v>
      </c>
      <c r="AA309" s="112">
        <v>24</v>
      </c>
    </row>
    <row r="310" spans="1:27" x14ac:dyDescent="0.25">
      <c r="A310" s="109" t="s">
        <v>285</v>
      </c>
      <c r="B310" s="110">
        <v>43983</v>
      </c>
      <c r="C310" s="111">
        <v>43.4</v>
      </c>
      <c r="D310" s="111"/>
      <c r="E310" s="111"/>
      <c r="F310" s="111"/>
      <c r="G310" s="111"/>
      <c r="H310" s="111"/>
      <c r="I310" s="111"/>
      <c r="J310" s="111"/>
      <c r="K310" s="111"/>
      <c r="L310" s="111"/>
      <c r="M310" s="111"/>
      <c r="N310" s="111"/>
      <c r="O310" s="111"/>
      <c r="P310" s="111"/>
      <c r="Q310" s="111"/>
      <c r="R310" s="111"/>
      <c r="S310" s="111"/>
      <c r="T310" s="111">
        <v>-24.583422938856302</v>
      </c>
      <c r="U310" s="112">
        <v>57</v>
      </c>
      <c r="V310" s="111">
        <v>-4.2830982961677204</v>
      </c>
      <c r="W310" s="112">
        <v>39</v>
      </c>
      <c r="X310" s="111">
        <v>1.7073011103075</v>
      </c>
      <c r="Y310" s="112">
        <v>32</v>
      </c>
      <c r="Z310" s="111">
        <v>29.2</v>
      </c>
      <c r="AA310" s="112">
        <v>16</v>
      </c>
    </row>
    <row r="311" spans="1:27" x14ac:dyDescent="0.25">
      <c r="A311" s="109" t="s">
        <v>286</v>
      </c>
      <c r="B311" s="110">
        <v>43983</v>
      </c>
      <c r="C311" s="111">
        <v>8.19</v>
      </c>
      <c r="D311" s="111"/>
      <c r="E311" s="111"/>
      <c r="F311" s="111"/>
      <c r="G311" s="111"/>
      <c r="H311" s="111"/>
      <c r="I311" s="111"/>
      <c r="J311" s="111"/>
      <c r="K311" s="111"/>
      <c r="L311" s="111"/>
      <c r="M311" s="111"/>
      <c r="N311" s="111"/>
      <c r="O311" s="111"/>
      <c r="P311" s="111"/>
      <c r="Q311" s="111"/>
      <c r="R311" s="111"/>
      <c r="S311" s="111"/>
      <c r="T311" s="111">
        <v>-16.9285175952229</v>
      </c>
      <c r="U311" s="112">
        <v>32</v>
      </c>
      <c r="V311" s="111"/>
      <c r="W311" s="112"/>
      <c r="X311" s="111"/>
      <c r="Y311" s="112"/>
      <c r="Z311" s="111">
        <v>-7.4565462753950396</v>
      </c>
      <c r="AA311" s="112">
        <v>57</v>
      </c>
    </row>
    <row r="312" spans="1:27" x14ac:dyDescent="0.25">
      <c r="A312" s="109" t="s">
        <v>287</v>
      </c>
      <c r="B312" s="110">
        <v>43983</v>
      </c>
      <c r="C312" s="111">
        <v>45.89</v>
      </c>
      <c r="D312" s="111"/>
      <c r="E312" s="111"/>
      <c r="F312" s="111"/>
      <c r="G312" s="111"/>
      <c r="H312" s="111"/>
      <c r="I312" s="111"/>
      <c r="J312" s="111"/>
      <c r="K312" s="111"/>
      <c r="L312" s="111"/>
      <c r="M312" s="111"/>
      <c r="N312" s="111"/>
      <c r="O312" s="111"/>
      <c r="P312" s="111"/>
      <c r="Q312" s="111"/>
      <c r="R312" s="111"/>
      <c r="S312" s="111"/>
      <c r="T312" s="111">
        <v>-11.4320548427528</v>
      </c>
      <c r="U312" s="112">
        <v>13</v>
      </c>
      <c r="V312" s="111">
        <v>2.0983076582311599</v>
      </c>
      <c r="W312" s="112">
        <v>8</v>
      </c>
      <c r="X312" s="111">
        <v>5.76011090735481</v>
      </c>
      <c r="Y312" s="112">
        <v>12</v>
      </c>
      <c r="Z312" s="111">
        <v>26.7180297776871</v>
      </c>
      <c r="AA312" s="112">
        <v>18</v>
      </c>
    </row>
    <row r="313" spans="1:27" x14ac:dyDescent="0.25">
      <c r="A313" s="109" t="s">
        <v>288</v>
      </c>
      <c r="B313" s="110">
        <v>43983</v>
      </c>
      <c r="C313" s="111">
        <v>8.5184999999999995</v>
      </c>
      <c r="D313" s="111"/>
      <c r="E313" s="111"/>
      <c r="F313" s="111"/>
      <c r="G313" s="111"/>
      <c r="H313" s="111"/>
      <c r="I313" s="111"/>
      <c r="J313" s="111"/>
      <c r="K313" s="111"/>
      <c r="L313" s="111"/>
      <c r="M313" s="111"/>
      <c r="N313" s="111"/>
      <c r="O313" s="111"/>
      <c r="P313" s="111"/>
      <c r="Q313" s="111"/>
      <c r="R313" s="111"/>
      <c r="S313" s="111"/>
      <c r="T313" s="111"/>
      <c r="U313" s="112"/>
      <c r="V313" s="111"/>
      <c r="W313" s="112"/>
      <c r="X313" s="111"/>
      <c r="Y313" s="112"/>
      <c r="Z313" s="111">
        <v>-23.821475770925101</v>
      </c>
      <c r="AA313" s="112">
        <v>67</v>
      </c>
    </row>
    <row r="314" spans="1:27" x14ac:dyDescent="0.25">
      <c r="A314" s="109" t="s">
        <v>289</v>
      </c>
      <c r="B314" s="110">
        <v>43983</v>
      </c>
      <c r="C314" s="111">
        <v>14.729900000000001</v>
      </c>
      <c r="D314" s="111"/>
      <c r="E314" s="111"/>
      <c r="F314" s="111"/>
      <c r="G314" s="111"/>
      <c r="H314" s="111"/>
      <c r="I314" s="111"/>
      <c r="J314" s="111"/>
      <c r="K314" s="111"/>
      <c r="L314" s="111"/>
      <c r="M314" s="111"/>
      <c r="N314" s="111"/>
      <c r="O314" s="111"/>
      <c r="P314" s="111"/>
      <c r="Q314" s="111"/>
      <c r="R314" s="111"/>
      <c r="S314" s="111"/>
      <c r="T314" s="111">
        <v>-16.008478983800899</v>
      </c>
      <c r="U314" s="112">
        <v>29</v>
      </c>
      <c r="V314" s="111">
        <v>-0.590733243242202</v>
      </c>
      <c r="W314" s="112">
        <v>23</v>
      </c>
      <c r="X314" s="111">
        <v>4.8793931852275998</v>
      </c>
      <c r="Y314" s="112">
        <v>15</v>
      </c>
      <c r="Z314" s="111">
        <v>3.8839448818897599</v>
      </c>
      <c r="AA314" s="112">
        <v>42</v>
      </c>
    </row>
    <row r="315" spans="1:27" x14ac:dyDescent="0.25">
      <c r="A315" s="109" t="s">
        <v>290</v>
      </c>
      <c r="B315" s="110">
        <v>43983</v>
      </c>
      <c r="C315" s="111">
        <v>38.728000000000002</v>
      </c>
      <c r="D315" s="111"/>
      <c r="E315" s="111"/>
      <c r="F315" s="111"/>
      <c r="G315" s="111"/>
      <c r="H315" s="111"/>
      <c r="I315" s="111"/>
      <c r="J315" s="111"/>
      <c r="K315" s="111"/>
      <c r="L315" s="111"/>
      <c r="M315" s="111"/>
      <c r="N315" s="111"/>
      <c r="O315" s="111"/>
      <c r="P315" s="111"/>
      <c r="Q315" s="111"/>
      <c r="R315" s="111"/>
      <c r="S315" s="111"/>
      <c r="T315" s="111">
        <v>-15.274190191390799</v>
      </c>
      <c r="U315" s="112">
        <v>26</v>
      </c>
      <c r="V315" s="111">
        <v>-0.49306281531602802</v>
      </c>
      <c r="W315" s="112">
        <v>21</v>
      </c>
      <c r="X315" s="111">
        <v>4.8338777912915898</v>
      </c>
      <c r="Y315" s="112">
        <v>16</v>
      </c>
      <c r="Z315" s="111">
        <v>19.769457013574701</v>
      </c>
      <c r="AA315" s="112">
        <v>26</v>
      </c>
    </row>
    <row r="316" spans="1:27" x14ac:dyDescent="0.25">
      <c r="A316" s="109" t="s">
        <v>291</v>
      </c>
      <c r="B316" s="110">
        <v>43983</v>
      </c>
      <c r="C316" s="111">
        <v>45.091999999999999</v>
      </c>
      <c r="D316" s="111"/>
      <c r="E316" s="111"/>
      <c r="F316" s="111"/>
      <c r="G316" s="111"/>
      <c r="H316" s="111"/>
      <c r="I316" s="111"/>
      <c r="J316" s="111"/>
      <c r="K316" s="111"/>
      <c r="L316" s="111"/>
      <c r="M316" s="111"/>
      <c r="N316" s="111"/>
      <c r="O316" s="111"/>
      <c r="P316" s="111"/>
      <c r="Q316" s="111"/>
      <c r="R316" s="111"/>
      <c r="S316" s="111"/>
      <c r="T316" s="111">
        <v>-17.809492099045102</v>
      </c>
      <c r="U316" s="112">
        <v>41</v>
      </c>
      <c r="V316" s="111">
        <v>-3.30441283664838</v>
      </c>
      <c r="W316" s="112">
        <v>36</v>
      </c>
      <c r="X316" s="111">
        <v>3.9171925973352799</v>
      </c>
      <c r="Y316" s="112">
        <v>20</v>
      </c>
      <c r="Z316" s="111">
        <v>24.594047619047601</v>
      </c>
      <c r="AA316" s="112">
        <v>21</v>
      </c>
    </row>
    <row r="317" spans="1:27" x14ac:dyDescent="0.25">
      <c r="A317" s="109" t="s">
        <v>292</v>
      </c>
      <c r="B317" s="110">
        <v>43983</v>
      </c>
      <c r="C317" s="111">
        <v>56.793100000000003</v>
      </c>
      <c r="D317" s="111"/>
      <c r="E317" s="111"/>
      <c r="F317" s="111"/>
      <c r="G317" s="111"/>
      <c r="H317" s="111"/>
      <c r="I317" s="111"/>
      <c r="J317" s="111"/>
      <c r="K317" s="111"/>
      <c r="L317" s="111"/>
      <c r="M317" s="111"/>
      <c r="N317" s="111"/>
      <c r="O317" s="111"/>
      <c r="P317" s="111"/>
      <c r="Q317" s="111"/>
      <c r="R317" s="111"/>
      <c r="S317" s="111"/>
      <c r="T317" s="111">
        <v>-15.9699361047502</v>
      </c>
      <c r="U317" s="112">
        <v>28</v>
      </c>
      <c r="V317" s="111">
        <v>-0.46858210985698101</v>
      </c>
      <c r="W317" s="112">
        <v>20</v>
      </c>
      <c r="X317" s="111">
        <v>2.3455237433503102</v>
      </c>
      <c r="Y317" s="112">
        <v>27</v>
      </c>
      <c r="Z317" s="111">
        <v>20.273230252734098</v>
      </c>
      <c r="AA317" s="112">
        <v>23</v>
      </c>
    </row>
    <row r="318" spans="1:27" x14ac:dyDescent="0.25">
      <c r="A318" s="109" t="s">
        <v>293</v>
      </c>
      <c r="B318" s="110">
        <v>43983</v>
      </c>
      <c r="C318" s="111">
        <v>9.7373999999999992</v>
      </c>
      <c r="D318" s="111"/>
      <c r="E318" s="111"/>
      <c r="F318" s="111"/>
      <c r="G318" s="111"/>
      <c r="H318" s="111"/>
      <c r="I318" s="111"/>
      <c r="J318" s="111"/>
      <c r="K318" s="111"/>
      <c r="L318" s="111"/>
      <c r="M318" s="111"/>
      <c r="N318" s="111"/>
      <c r="O318" s="111"/>
      <c r="P318" s="111"/>
      <c r="Q318" s="111"/>
      <c r="R318" s="111"/>
      <c r="S318" s="111"/>
      <c r="T318" s="111">
        <v>-17.210156372030099</v>
      </c>
      <c r="U318" s="112">
        <v>36</v>
      </c>
      <c r="V318" s="111">
        <v>-4.7296413831284596</v>
      </c>
      <c r="W318" s="112">
        <v>42</v>
      </c>
      <c r="X318" s="111"/>
      <c r="Y318" s="112"/>
      <c r="Z318" s="111">
        <v>-0.72503025718608305</v>
      </c>
      <c r="AA318" s="112">
        <v>48</v>
      </c>
    </row>
    <row r="319" spans="1:27" x14ac:dyDescent="0.25">
      <c r="A319" s="109" t="s">
        <v>294</v>
      </c>
      <c r="B319" s="110">
        <v>43983</v>
      </c>
      <c r="C319" s="111">
        <v>15.634</v>
      </c>
      <c r="D319" s="111"/>
      <c r="E319" s="111"/>
      <c r="F319" s="111"/>
      <c r="G319" s="111"/>
      <c r="H319" s="111"/>
      <c r="I319" s="111"/>
      <c r="J319" s="111"/>
      <c r="K319" s="111"/>
      <c r="L319" s="111"/>
      <c r="M319" s="111"/>
      <c r="N319" s="111"/>
      <c r="O319" s="111"/>
      <c r="P319" s="111"/>
      <c r="Q319" s="111"/>
      <c r="R319" s="111"/>
      <c r="S319" s="111"/>
      <c r="T319" s="111">
        <v>-13.254790900107</v>
      </c>
      <c r="U319" s="112">
        <v>18</v>
      </c>
      <c r="V319" s="111">
        <v>2.6789632716064902</v>
      </c>
      <c r="W319" s="112">
        <v>7</v>
      </c>
      <c r="X319" s="111"/>
      <c r="Y319" s="112"/>
      <c r="Z319" s="111">
        <v>12.717439703154</v>
      </c>
      <c r="AA319" s="112">
        <v>34</v>
      </c>
    </row>
    <row r="320" spans="1:27" x14ac:dyDescent="0.25">
      <c r="A320" s="109" t="s">
        <v>295</v>
      </c>
      <c r="B320" s="110">
        <v>43983</v>
      </c>
      <c r="C320" s="111">
        <v>14.743499999999999</v>
      </c>
      <c r="D320" s="111"/>
      <c r="E320" s="111"/>
      <c r="F320" s="111"/>
      <c r="G320" s="111"/>
      <c r="H320" s="111"/>
      <c r="I320" s="111"/>
      <c r="J320" s="111"/>
      <c r="K320" s="111"/>
      <c r="L320" s="111"/>
      <c r="M320" s="111"/>
      <c r="N320" s="111"/>
      <c r="O320" s="111"/>
      <c r="P320" s="111"/>
      <c r="Q320" s="111"/>
      <c r="R320" s="111"/>
      <c r="S320" s="111"/>
      <c r="T320" s="111">
        <v>-14.6591840399708</v>
      </c>
      <c r="U320" s="112">
        <v>24</v>
      </c>
      <c r="V320" s="111">
        <v>-2.5110123270681699</v>
      </c>
      <c r="W320" s="112">
        <v>29</v>
      </c>
      <c r="X320" s="111">
        <v>6.8023211910803898</v>
      </c>
      <c r="Y320" s="112">
        <v>5</v>
      </c>
      <c r="Z320" s="111">
        <v>8.8425817160367703</v>
      </c>
      <c r="AA320" s="112">
        <v>36</v>
      </c>
    </row>
    <row r="321" spans="1:27" x14ac:dyDescent="0.25">
      <c r="A321" s="109" t="s">
        <v>296</v>
      </c>
      <c r="B321" s="110">
        <v>43983</v>
      </c>
      <c r="C321" s="111">
        <v>39.3645</v>
      </c>
      <c r="D321" s="111"/>
      <c r="E321" s="111"/>
      <c r="F321" s="111"/>
      <c r="G321" s="111"/>
      <c r="H321" s="111"/>
      <c r="I321" s="111"/>
      <c r="J321" s="111"/>
      <c r="K321" s="111"/>
      <c r="L321" s="111"/>
      <c r="M321" s="111"/>
      <c r="N321" s="111"/>
      <c r="O321" s="111"/>
      <c r="P321" s="111"/>
      <c r="Q321" s="111"/>
      <c r="R321" s="111"/>
      <c r="S321" s="111"/>
      <c r="T321" s="111">
        <v>-30.689554026027899</v>
      </c>
      <c r="U321" s="112">
        <v>59</v>
      </c>
      <c r="V321" s="111">
        <v>-10.3700522293235</v>
      </c>
      <c r="W321" s="112">
        <v>50</v>
      </c>
      <c r="X321" s="111">
        <v>-3.30787494428635</v>
      </c>
      <c r="Y321" s="112">
        <v>40</v>
      </c>
      <c r="Z321" s="111">
        <v>19.970267374697201</v>
      </c>
      <c r="AA321" s="112">
        <v>25</v>
      </c>
    </row>
    <row r="322" spans="1:27" x14ac:dyDescent="0.25">
      <c r="A322" s="109" t="s">
        <v>297</v>
      </c>
      <c r="B322" s="110">
        <v>43983</v>
      </c>
      <c r="C322" s="111">
        <v>9.7844999999999995</v>
      </c>
      <c r="D322" s="111"/>
      <c r="E322" s="111"/>
      <c r="F322" s="111"/>
      <c r="G322" s="111"/>
      <c r="H322" s="111"/>
      <c r="I322" s="111"/>
      <c r="J322" s="111"/>
      <c r="K322" s="111"/>
      <c r="L322" s="111"/>
      <c r="M322" s="111"/>
      <c r="N322" s="111"/>
      <c r="O322" s="111"/>
      <c r="P322" s="111"/>
      <c r="Q322" s="111"/>
      <c r="R322" s="111"/>
      <c r="S322" s="111"/>
      <c r="T322" s="111"/>
      <c r="U322" s="112"/>
      <c r="V322" s="111"/>
      <c r="W322" s="112"/>
      <c r="X322" s="111"/>
      <c r="Y322" s="112"/>
      <c r="Z322" s="111">
        <v>-2.51301916932908</v>
      </c>
      <c r="AA322" s="112">
        <v>51</v>
      </c>
    </row>
    <row r="323" spans="1:27" x14ac:dyDescent="0.25">
      <c r="A323" s="109" t="s">
        <v>298</v>
      </c>
      <c r="B323" s="110">
        <v>43983</v>
      </c>
      <c r="C323" s="111">
        <v>12.25</v>
      </c>
      <c r="D323" s="111"/>
      <c r="E323" s="111"/>
      <c r="F323" s="111"/>
      <c r="G323" s="111"/>
      <c r="H323" s="111"/>
      <c r="I323" s="111"/>
      <c r="J323" s="111"/>
      <c r="K323" s="111"/>
      <c r="L323" s="111"/>
      <c r="M323" s="111"/>
      <c r="N323" s="111"/>
      <c r="O323" s="111"/>
      <c r="P323" s="111"/>
      <c r="Q323" s="111"/>
      <c r="R323" s="111"/>
      <c r="S323" s="111"/>
      <c r="T323" s="111">
        <v>-16.912747465349302</v>
      </c>
      <c r="U323" s="112">
        <v>31</v>
      </c>
      <c r="V323" s="111">
        <v>-1.7270089941470299</v>
      </c>
      <c r="W323" s="112">
        <v>24</v>
      </c>
      <c r="X323" s="111"/>
      <c r="Y323" s="112"/>
      <c r="Z323" s="111">
        <v>5.0260097919216697</v>
      </c>
      <c r="AA323" s="112">
        <v>39</v>
      </c>
    </row>
    <row r="324" spans="1:27" x14ac:dyDescent="0.25">
      <c r="A324" s="109" t="s">
        <v>299</v>
      </c>
      <c r="B324" s="110">
        <v>43983</v>
      </c>
      <c r="C324" s="111">
        <v>161.68</v>
      </c>
      <c r="D324" s="111"/>
      <c r="E324" s="111"/>
      <c r="F324" s="111"/>
      <c r="G324" s="111"/>
      <c r="H324" s="111"/>
      <c r="I324" s="111"/>
      <c r="J324" s="111"/>
      <c r="K324" s="111"/>
      <c r="L324" s="111"/>
      <c r="M324" s="111"/>
      <c r="N324" s="111"/>
      <c r="O324" s="111"/>
      <c r="P324" s="111"/>
      <c r="Q324" s="111"/>
      <c r="R324" s="111"/>
      <c r="S324" s="111"/>
      <c r="T324" s="111">
        <v>-19.011341796571301</v>
      </c>
      <c r="U324" s="112">
        <v>45</v>
      </c>
      <c r="V324" s="111">
        <v>-4.1459583261363102</v>
      </c>
      <c r="W324" s="112">
        <v>38</v>
      </c>
      <c r="X324" s="111">
        <v>1.0591493053662</v>
      </c>
      <c r="Y324" s="112">
        <v>35</v>
      </c>
      <c r="Z324" s="111">
        <v>193.89021541338701</v>
      </c>
      <c r="AA324" s="112">
        <v>3</v>
      </c>
    </row>
    <row r="325" spans="1:27" x14ac:dyDescent="0.25">
      <c r="A325" s="109" t="s">
        <v>300</v>
      </c>
      <c r="B325" s="110">
        <v>43983</v>
      </c>
      <c r="C325" s="111">
        <v>173.99</v>
      </c>
      <c r="D325" s="111"/>
      <c r="E325" s="111"/>
      <c r="F325" s="111"/>
      <c r="G325" s="111"/>
      <c r="H325" s="111"/>
      <c r="I325" s="111"/>
      <c r="J325" s="111"/>
      <c r="K325" s="111"/>
      <c r="L325" s="111"/>
      <c r="M325" s="111"/>
      <c r="N325" s="111"/>
      <c r="O325" s="111"/>
      <c r="P325" s="111"/>
      <c r="Q325" s="111"/>
      <c r="R325" s="111"/>
      <c r="S325" s="111"/>
      <c r="T325" s="111">
        <v>-18.2909575637361</v>
      </c>
      <c r="U325" s="112">
        <v>43</v>
      </c>
      <c r="V325" s="111">
        <v>-2.5684212197248901</v>
      </c>
      <c r="W325" s="112">
        <v>31</v>
      </c>
      <c r="X325" s="111">
        <v>4.55598963041676</v>
      </c>
      <c r="Y325" s="112">
        <v>18</v>
      </c>
      <c r="Z325" s="111">
        <v>104.382821630633</v>
      </c>
      <c r="AA325" s="112">
        <v>7</v>
      </c>
    </row>
    <row r="326" spans="1:27" x14ac:dyDescent="0.25">
      <c r="A326" s="109" t="s">
        <v>301</v>
      </c>
      <c r="B326" s="110">
        <v>43983</v>
      </c>
      <c r="C326" s="111">
        <v>84.642099999999999</v>
      </c>
      <c r="D326" s="111"/>
      <c r="E326" s="111"/>
      <c r="F326" s="111"/>
      <c r="G326" s="111"/>
      <c r="H326" s="111"/>
      <c r="I326" s="111"/>
      <c r="J326" s="111"/>
      <c r="K326" s="111"/>
      <c r="L326" s="111"/>
      <c r="M326" s="111"/>
      <c r="N326" s="111"/>
      <c r="O326" s="111"/>
      <c r="P326" s="111"/>
      <c r="Q326" s="111"/>
      <c r="R326" s="111"/>
      <c r="S326" s="111"/>
      <c r="T326" s="111">
        <v>-11.8348503848826</v>
      </c>
      <c r="U326" s="112">
        <v>14</v>
      </c>
      <c r="V326" s="111">
        <v>0.33341427268247198</v>
      </c>
      <c r="W326" s="112">
        <v>12</v>
      </c>
      <c r="X326" s="111">
        <v>8.6311283737188198</v>
      </c>
      <c r="Y326" s="112">
        <v>3</v>
      </c>
      <c r="Z326" s="111">
        <v>36.981629564273099</v>
      </c>
      <c r="AA326" s="112">
        <v>11</v>
      </c>
    </row>
    <row r="327" spans="1:27" x14ac:dyDescent="0.25">
      <c r="A327" s="109" t="s">
        <v>302</v>
      </c>
      <c r="B327" s="110">
        <v>43983</v>
      </c>
      <c r="C327" s="111">
        <v>42.21</v>
      </c>
      <c r="D327" s="111"/>
      <c r="E327" s="111"/>
      <c r="F327" s="111"/>
      <c r="G327" s="111"/>
      <c r="H327" s="111"/>
      <c r="I327" s="111"/>
      <c r="J327" s="111"/>
      <c r="K327" s="111"/>
      <c r="L327" s="111"/>
      <c r="M327" s="111"/>
      <c r="N327" s="111"/>
      <c r="O327" s="111"/>
      <c r="P327" s="111"/>
      <c r="Q327" s="111"/>
      <c r="R327" s="111"/>
      <c r="S327" s="111"/>
      <c r="T327" s="111">
        <v>-24.019330625674801</v>
      </c>
      <c r="U327" s="112">
        <v>54</v>
      </c>
      <c r="V327" s="111">
        <v>-4.9789978689014003</v>
      </c>
      <c r="W327" s="112">
        <v>44</v>
      </c>
      <c r="X327" s="111">
        <v>1.92516295964572</v>
      </c>
      <c r="Y327" s="112">
        <v>29</v>
      </c>
      <c r="Z327" s="111">
        <v>27.380959636996</v>
      </c>
      <c r="AA327" s="112">
        <v>17</v>
      </c>
    </row>
    <row r="328" spans="1:27" x14ac:dyDescent="0.25">
      <c r="A328" s="109" t="s">
        <v>375</v>
      </c>
      <c r="B328" s="110">
        <v>43983</v>
      </c>
      <c r="C328" s="111">
        <v>120.18389999999999</v>
      </c>
      <c r="D328" s="111"/>
      <c r="E328" s="111"/>
      <c r="F328" s="111"/>
      <c r="G328" s="111"/>
      <c r="H328" s="111"/>
      <c r="I328" s="111"/>
      <c r="J328" s="111"/>
      <c r="K328" s="111"/>
      <c r="L328" s="111"/>
      <c r="M328" s="111"/>
      <c r="N328" s="111"/>
      <c r="O328" s="111"/>
      <c r="P328" s="111"/>
      <c r="Q328" s="111"/>
      <c r="R328" s="111"/>
      <c r="S328" s="111"/>
      <c r="T328" s="111">
        <v>-17.630174281606902</v>
      </c>
      <c r="U328" s="112">
        <v>40</v>
      </c>
      <c r="V328" s="111">
        <v>-3.2111607150451902</v>
      </c>
      <c r="W328" s="112">
        <v>33</v>
      </c>
      <c r="X328" s="111">
        <v>0.95838202877503598</v>
      </c>
      <c r="Y328" s="112">
        <v>36</v>
      </c>
      <c r="Z328" s="111">
        <v>133.58082560767599</v>
      </c>
      <c r="AA328" s="112">
        <v>6</v>
      </c>
    </row>
    <row r="329" spans="1:27" x14ac:dyDescent="0.25">
      <c r="A329" s="109" t="s">
        <v>304</v>
      </c>
      <c r="B329" s="110">
        <v>43983</v>
      </c>
      <c r="C329" s="111">
        <v>11.6129</v>
      </c>
      <c r="D329" s="111"/>
      <c r="E329" s="111"/>
      <c r="F329" s="111"/>
      <c r="G329" s="111"/>
      <c r="H329" s="111"/>
      <c r="I329" s="111"/>
      <c r="J329" s="111"/>
      <c r="K329" s="111"/>
      <c r="L329" s="111"/>
      <c r="M329" s="111"/>
      <c r="N329" s="111"/>
      <c r="O329" s="111"/>
      <c r="P329" s="111"/>
      <c r="Q329" s="111"/>
      <c r="R329" s="111"/>
      <c r="S329" s="111"/>
      <c r="T329" s="111">
        <v>-15.364274845615199</v>
      </c>
      <c r="U329" s="112">
        <v>27</v>
      </c>
      <c r="V329" s="111">
        <v>-1.86623906478588</v>
      </c>
      <c r="W329" s="112">
        <v>25</v>
      </c>
      <c r="X329" s="111"/>
      <c r="Y329" s="112"/>
      <c r="Z329" s="111">
        <v>3.8654530531844999</v>
      </c>
      <c r="AA329" s="112">
        <v>43</v>
      </c>
    </row>
    <row r="330" spans="1:27" x14ac:dyDescent="0.25">
      <c r="A330" s="109" t="s">
        <v>305</v>
      </c>
      <c r="B330" s="110">
        <v>43983</v>
      </c>
      <c r="C330" s="111">
        <v>12.048500000000001</v>
      </c>
      <c r="D330" s="111"/>
      <c r="E330" s="111"/>
      <c r="F330" s="111"/>
      <c r="G330" s="111"/>
      <c r="H330" s="111"/>
      <c r="I330" s="111"/>
      <c r="J330" s="111"/>
      <c r="K330" s="111"/>
      <c r="L330" s="111"/>
      <c r="M330" s="111"/>
      <c r="N330" s="111"/>
      <c r="O330" s="111"/>
      <c r="P330" s="111"/>
      <c r="Q330" s="111"/>
      <c r="R330" s="111"/>
      <c r="S330" s="111"/>
      <c r="T330" s="111">
        <v>-14.4450336396027</v>
      </c>
      <c r="U330" s="112">
        <v>23</v>
      </c>
      <c r="V330" s="111">
        <v>-2.2086156309238998</v>
      </c>
      <c r="W330" s="112">
        <v>27</v>
      </c>
      <c r="X330" s="111">
        <v>4.5030642807077799</v>
      </c>
      <c r="Y330" s="112">
        <v>19</v>
      </c>
      <c r="Z330" s="111">
        <v>3.9042877005399999</v>
      </c>
      <c r="AA330" s="112">
        <v>41</v>
      </c>
    </row>
    <row r="331" spans="1:27" x14ac:dyDescent="0.25">
      <c r="A331" s="109" t="s">
        <v>306</v>
      </c>
      <c r="B331" s="110">
        <v>43983</v>
      </c>
      <c r="C331" s="111">
        <v>11.2225</v>
      </c>
      <c r="D331" s="111"/>
      <c r="E331" s="111"/>
      <c r="F331" s="111"/>
      <c r="G331" s="111"/>
      <c r="H331" s="111"/>
      <c r="I331" s="111"/>
      <c r="J331" s="111"/>
      <c r="K331" s="111"/>
      <c r="L331" s="111"/>
      <c r="M331" s="111"/>
      <c r="N331" s="111"/>
      <c r="O331" s="111"/>
      <c r="P331" s="111"/>
      <c r="Q331" s="111"/>
      <c r="R331" s="111"/>
      <c r="S331" s="111"/>
      <c r="T331" s="111">
        <v>-17.619821044289498</v>
      </c>
      <c r="U331" s="112">
        <v>39</v>
      </c>
      <c r="V331" s="111">
        <v>-3.8540089333697698</v>
      </c>
      <c r="W331" s="112">
        <v>37</v>
      </c>
      <c r="X331" s="111">
        <v>1.9010335637328599</v>
      </c>
      <c r="Y331" s="112">
        <v>30</v>
      </c>
      <c r="Z331" s="111">
        <v>2.38322724154661</v>
      </c>
      <c r="AA331" s="112">
        <v>45</v>
      </c>
    </row>
    <row r="332" spans="1:27" x14ac:dyDescent="0.25">
      <c r="A332" s="109" t="s">
        <v>307</v>
      </c>
      <c r="B332" s="110">
        <v>43983</v>
      </c>
      <c r="C332" s="111">
        <v>11.999499999999999</v>
      </c>
      <c r="D332" s="111"/>
      <c r="E332" s="111"/>
      <c r="F332" s="111"/>
      <c r="G332" s="111"/>
      <c r="H332" s="111"/>
      <c r="I332" s="111"/>
      <c r="J332" s="111"/>
      <c r="K332" s="111"/>
      <c r="L332" s="111"/>
      <c r="M332" s="111"/>
      <c r="N332" s="111"/>
      <c r="O332" s="111"/>
      <c r="P332" s="111"/>
      <c r="Q332" s="111"/>
      <c r="R332" s="111"/>
      <c r="S332" s="111"/>
      <c r="T332" s="111">
        <v>-7.7846669469217904</v>
      </c>
      <c r="U332" s="112">
        <v>6</v>
      </c>
      <c r="V332" s="111">
        <v>5.6352347158175098</v>
      </c>
      <c r="W332" s="112">
        <v>2</v>
      </c>
      <c r="X332" s="111"/>
      <c r="Y332" s="112"/>
      <c r="Z332" s="111">
        <v>6.3023963730569896</v>
      </c>
      <c r="AA332" s="112">
        <v>37</v>
      </c>
    </row>
    <row r="333" spans="1:27" x14ac:dyDescent="0.25">
      <c r="A333" s="109" t="s">
        <v>308</v>
      </c>
      <c r="B333" s="110">
        <v>43983</v>
      </c>
      <c r="C333" s="111">
        <v>9.3414999999999999</v>
      </c>
      <c r="D333" s="111"/>
      <c r="E333" s="111"/>
      <c r="F333" s="111"/>
      <c r="G333" s="111"/>
      <c r="H333" s="111"/>
      <c r="I333" s="111"/>
      <c r="J333" s="111"/>
      <c r="K333" s="111"/>
      <c r="L333" s="111"/>
      <c r="M333" s="111"/>
      <c r="N333" s="111"/>
      <c r="O333" s="111"/>
      <c r="P333" s="111"/>
      <c r="Q333" s="111"/>
      <c r="R333" s="111"/>
      <c r="S333" s="111"/>
      <c r="T333" s="111">
        <v>-14.1255223876376</v>
      </c>
      <c r="U333" s="112">
        <v>21</v>
      </c>
      <c r="V333" s="111"/>
      <c r="W333" s="112"/>
      <c r="X333" s="111"/>
      <c r="Y333" s="112"/>
      <c r="Z333" s="111">
        <v>-3.50879562043795</v>
      </c>
      <c r="AA333" s="112">
        <v>52</v>
      </c>
    </row>
    <row r="334" spans="1:27" x14ac:dyDescent="0.25">
      <c r="A334" s="109" t="s">
        <v>309</v>
      </c>
      <c r="B334" s="110">
        <v>43983</v>
      </c>
      <c r="C334" s="111">
        <v>8.9337999999999997</v>
      </c>
      <c r="D334" s="111"/>
      <c r="E334" s="111"/>
      <c r="F334" s="111"/>
      <c r="G334" s="111"/>
      <c r="H334" s="111"/>
      <c r="I334" s="111"/>
      <c r="J334" s="111"/>
      <c r="K334" s="111"/>
      <c r="L334" s="111"/>
      <c r="M334" s="111"/>
      <c r="N334" s="111"/>
      <c r="O334" s="111"/>
      <c r="P334" s="111"/>
      <c r="Q334" s="111"/>
      <c r="R334" s="111"/>
      <c r="S334" s="111"/>
      <c r="T334" s="111">
        <v>-14.0631230487816</v>
      </c>
      <c r="U334" s="112">
        <v>20</v>
      </c>
      <c r="V334" s="111"/>
      <c r="W334" s="112"/>
      <c r="X334" s="111"/>
      <c r="Y334" s="112"/>
      <c r="Z334" s="111">
        <v>-4.8828481806775397</v>
      </c>
      <c r="AA334" s="112">
        <v>53</v>
      </c>
    </row>
    <row r="335" spans="1:27" x14ac:dyDescent="0.25">
      <c r="A335" s="109" t="s">
        <v>310</v>
      </c>
      <c r="B335" s="110">
        <v>43983</v>
      </c>
      <c r="C335" s="111">
        <v>35.389299999999999</v>
      </c>
      <c r="D335" s="111"/>
      <c r="E335" s="111"/>
      <c r="F335" s="111"/>
      <c r="G335" s="111"/>
      <c r="H335" s="111"/>
      <c r="I335" s="111"/>
      <c r="J335" s="111"/>
      <c r="K335" s="111"/>
      <c r="L335" s="111"/>
      <c r="M335" s="111"/>
      <c r="N335" s="111"/>
      <c r="O335" s="111"/>
      <c r="P335" s="111"/>
      <c r="Q335" s="111"/>
      <c r="R335" s="111"/>
      <c r="S335" s="111"/>
      <c r="T335" s="111">
        <v>-5.56155464581638</v>
      </c>
      <c r="U335" s="112">
        <v>4</v>
      </c>
      <c r="V335" s="111">
        <v>4.81694213104387</v>
      </c>
      <c r="W335" s="112">
        <v>4</v>
      </c>
      <c r="X335" s="111">
        <v>10.6471323031185</v>
      </c>
      <c r="Y335" s="112">
        <v>2</v>
      </c>
      <c r="Z335" s="111">
        <v>31.0351456798392</v>
      </c>
      <c r="AA335" s="112">
        <v>14</v>
      </c>
    </row>
    <row r="336" spans="1:27" x14ac:dyDescent="0.25">
      <c r="A336" s="109" t="s">
        <v>311</v>
      </c>
      <c r="B336" s="110">
        <v>43983</v>
      </c>
      <c r="C336" s="111">
        <v>25.431899999999999</v>
      </c>
      <c r="D336" s="111"/>
      <c r="E336" s="111"/>
      <c r="F336" s="111"/>
      <c r="G336" s="111"/>
      <c r="H336" s="111"/>
      <c r="I336" s="111"/>
      <c r="J336" s="111"/>
      <c r="K336" s="111"/>
      <c r="L336" s="111"/>
      <c r="M336" s="111"/>
      <c r="N336" s="111"/>
      <c r="O336" s="111"/>
      <c r="P336" s="111"/>
      <c r="Q336" s="111"/>
      <c r="R336" s="111"/>
      <c r="S336" s="111"/>
      <c r="T336" s="111">
        <v>-1.8076661213891601</v>
      </c>
      <c r="U336" s="112">
        <v>1</v>
      </c>
      <c r="V336" s="111">
        <v>8.8925807215514006</v>
      </c>
      <c r="W336" s="112">
        <v>1</v>
      </c>
      <c r="X336" s="111">
        <v>10.864228393949601</v>
      </c>
      <c r="Y336" s="112">
        <v>1</v>
      </c>
      <c r="Z336" s="111">
        <v>24.956329198050501</v>
      </c>
      <c r="AA336" s="112">
        <v>20</v>
      </c>
    </row>
    <row r="337" spans="1:27" x14ac:dyDescent="0.25">
      <c r="A337" s="109" t="s">
        <v>312</v>
      </c>
      <c r="B337" s="110">
        <v>43983</v>
      </c>
      <c r="C337" s="111">
        <v>9.7167999999999992</v>
      </c>
      <c r="D337" s="111"/>
      <c r="E337" s="111"/>
      <c r="F337" s="111"/>
      <c r="G337" s="111"/>
      <c r="H337" s="111"/>
      <c r="I337" s="111"/>
      <c r="J337" s="111"/>
      <c r="K337" s="111"/>
      <c r="L337" s="111"/>
      <c r="M337" s="111"/>
      <c r="N337" s="111"/>
      <c r="O337" s="111"/>
      <c r="P337" s="111"/>
      <c r="Q337" s="111"/>
      <c r="R337" s="111"/>
      <c r="S337" s="111"/>
      <c r="T337" s="111">
        <v>-8.3700204524680704</v>
      </c>
      <c r="U337" s="112">
        <v>7</v>
      </c>
      <c r="V337" s="111"/>
      <c r="W337" s="112"/>
      <c r="X337" s="111"/>
      <c r="Y337" s="112"/>
      <c r="Z337" s="111">
        <v>-2.09671399594321</v>
      </c>
      <c r="AA337" s="112">
        <v>50</v>
      </c>
    </row>
    <row r="338" spans="1:27" x14ac:dyDescent="0.25">
      <c r="A338" s="109" t="s">
        <v>313</v>
      </c>
      <c r="B338" s="110">
        <v>43983</v>
      </c>
      <c r="C338" s="111">
        <v>79.593199999999996</v>
      </c>
      <c r="D338" s="111"/>
      <c r="E338" s="111"/>
      <c r="F338" s="111"/>
      <c r="G338" s="111"/>
      <c r="H338" s="111"/>
      <c r="I338" s="111"/>
      <c r="J338" s="111"/>
      <c r="K338" s="111"/>
      <c r="L338" s="111"/>
      <c r="M338" s="111"/>
      <c r="N338" s="111"/>
      <c r="O338" s="111"/>
      <c r="P338" s="111"/>
      <c r="Q338" s="111"/>
      <c r="R338" s="111"/>
      <c r="S338" s="111"/>
      <c r="T338" s="111">
        <v>-23.956514809424998</v>
      </c>
      <c r="U338" s="112">
        <v>53</v>
      </c>
      <c r="V338" s="111">
        <v>-5.8311984240418999</v>
      </c>
      <c r="W338" s="112">
        <v>46</v>
      </c>
      <c r="X338" s="111">
        <v>1.7574240627245601</v>
      </c>
      <c r="Y338" s="112">
        <v>31</v>
      </c>
      <c r="Z338" s="111">
        <v>33.311052317953397</v>
      </c>
      <c r="AA338" s="112">
        <v>13</v>
      </c>
    </row>
    <row r="339" spans="1:27" x14ac:dyDescent="0.25">
      <c r="A339" s="109" t="s">
        <v>314</v>
      </c>
      <c r="B339" s="110">
        <v>43983</v>
      </c>
      <c r="C339" s="111">
        <v>6.9862000000000002</v>
      </c>
      <c r="D339" s="111"/>
      <c r="E339" s="111"/>
      <c r="F339" s="111"/>
      <c r="G339" s="111"/>
      <c r="H339" s="111"/>
      <c r="I339" s="111"/>
      <c r="J339" s="111"/>
      <c r="K339" s="111"/>
      <c r="L339" s="111"/>
      <c r="M339" s="111"/>
      <c r="N339" s="111"/>
      <c r="O339" s="111"/>
      <c r="P339" s="111"/>
      <c r="Q339" s="111"/>
      <c r="R339" s="111"/>
      <c r="S339" s="111"/>
      <c r="T339" s="111">
        <v>-34.384867285413897</v>
      </c>
      <c r="U339" s="112">
        <v>62</v>
      </c>
      <c r="V339" s="111">
        <v>-13.8970496195968</v>
      </c>
      <c r="W339" s="112">
        <v>51</v>
      </c>
      <c r="X339" s="111"/>
      <c r="Y339" s="112"/>
      <c r="Z339" s="111">
        <v>-8.5208133230054202</v>
      </c>
      <c r="AA339" s="112">
        <v>59</v>
      </c>
    </row>
    <row r="340" spans="1:27" x14ac:dyDescent="0.25">
      <c r="A340" s="109" t="s">
        <v>315</v>
      </c>
      <c r="B340" s="110">
        <v>43983</v>
      </c>
      <c r="C340" s="111">
        <v>5.9097999999999997</v>
      </c>
      <c r="D340" s="111"/>
      <c r="E340" s="111"/>
      <c r="F340" s="111"/>
      <c r="G340" s="111"/>
      <c r="H340" s="111"/>
      <c r="I340" s="111"/>
      <c r="J340" s="111"/>
      <c r="K340" s="111"/>
      <c r="L340" s="111"/>
      <c r="M340" s="111"/>
      <c r="N340" s="111"/>
      <c r="O340" s="111"/>
      <c r="P340" s="111"/>
      <c r="Q340" s="111"/>
      <c r="R340" s="111"/>
      <c r="S340" s="111"/>
      <c r="T340" s="111">
        <v>-34.276625029207601</v>
      </c>
      <c r="U340" s="112">
        <v>61</v>
      </c>
      <c r="V340" s="111">
        <v>-14.065558515306201</v>
      </c>
      <c r="W340" s="112">
        <v>52</v>
      </c>
      <c r="X340" s="111"/>
      <c r="Y340" s="112"/>
      <c r="Z340" s="111">
        <v>-12.814789699570801</v>
      </c>
      <c r="AA340" s="112">
        <v>62</v>
      </c>
    </row>
    <row r="341" spans="1:27" x14ac:dyDescent="0.25">
      <c r="A341" s="109" t="s">
        <v>316</v>
      </c>
      <c r="B341" s="110">
        <v>43983</v>
      </c>
      <c r="C341" s="111">
        <v>5.2294999999999998</v>
      </c>
      <c r="D341" s="111"/>
      <c r="E341" s="111"/>
      <c r="F341" s="111"/>
      <c r="G341" s="111"/>
      <c r="H341" s="111"/>
      <c r="I341" s="111"/>
      <c r="J341" s="111"/>
      <c r="K341" s="111"/>
      <c r="L341" s="111"/>
      <c r="M341" s="111"/>
      <c r="N341" s="111"/>
      <c r="O341" s="111"/>
      <c r="P341" s="111"/>
      <c r="Q341" s="111"/>
      <c r="R341" s="111"/>
      <c r="S341" s="111"/>
      <c r="T341" s="111">
        <v>-36.533105156119802</v>
      </c>
      <c r="U341" s="112">
        <v>65</v>
      </c>
      <c r="V341" s="111"/>
      <c r="W341" s="112"/>
      <c r="X341" s="111"/>
      <c r="Y341" s="112"/>
      <c r="Z341" s="111">
        <v>-17.822236438075699</v>
      </c>
      <c r="AA341" s="112">
        <v>65</v>
      </c>
    </row>
    <row r="342" spans="1:27" x14ac:dyDescent="0.25">
      <c r="A342" s="109" t="s">
        <v>317</v>
      </c>
      <c r="B342" s="110">
        <v>43983</v>
      </c>
      <c r="C342" s="111">
        <v>5.7309999999999999</v>
      </c>
      <c r="D342" s="111"/>
      <c r="E342" s="111"/>
      <c r="F342" s="111"/>
      <c r="G342" s="111"/>
      <c r="H342" s="111"/>
      <c r="I342" s="111"/>
      <c r="J342" s="111"/>
      <c r="K342" s="111"/>
      <c r="L342" s="111"/>
      <c r="M342" s="111"/>
      <c r="N342" s="111"/>
      <c r="O342" s="111"/>
      <c r="P342" s="111"/>
      <c r="Q342" s="111"/>
      <c r="R342" s="111"/>
      <c r="S342" s="111"/>
      <c r="T342" s="111">
        <v>-34.665066762030698</v>
      </c>
      <c r="U342" s="112">
        <v>64</v>
      </c>
      <c r="V342" s="111"/>
      <c r="W342" s="112"/>
      <c r="X342" s="111"/>
      <c r="Y342" s="112"/>
      <c r="Z342" s="111">
        <v>-14.672175141242899</v>
      </c>
      <c r="AA342" s="112">
        <v>63</v>
      </c>
    </row>
    <row r="343" spans="1:27" x14ac:dyDescent="0.25">
      <c r="A343" s="109" t="s">
        <v>318</v>
      </c>
      <c r="B343" s="110">
        <v>43983</v>
      </c>
      <c r="C343" s="111">
        <v>5.7496</v>
      </c>
      <c r="D343" s="111"/>
      <c r="E343" s="111"/>
      <c r="F343" s="111"/>
      <c r="G343" s="111"/>
      <c r="H343" s="111"/>
      <c r="I343" s="111"/>
      <c r="J343" s="111"/>
      <c r="K343" s="111"/>
      <c r="L343" s="111"/>
      <c r="M343" s="111"/>
      <c r="N343" s="111"/>
      <c r="O343" s="111"/>
      <c r="P343" s="111"/>
      <c r="Q343" s="111"/>
      <c r="R343" s="111"/>
      <c r="S343" s="111"/>
      <c r="T343" s="111">
        <v>-34.527118741236102</v>
      </c>
      <c r="U343" s="112">
        <v>63</v>
      </c>
      <c r="V343" s="111"/>
      <c r="W343" s="112"/>
      <c r="X343" s="111"/>
      <c r="Y343" s="112"/>
      <c r="Z343" s="111">
        <v>-19.4898994974874</v>
      </c>
      <c r="AA343" s="112">
        <v>66</v>
      </c>
    </row>
    <row r="344" spans="1:27" x14ac:dyDescent="0.25">
      <c r="A344" s="109" t="s">
        <v>319</v>
      </c>
      <c r="B344" s="110">
        <v>43983</v>
      </c>
      <c r="C344" s="111">
        <v>12.485300000000001</v>
      </c>
      <c r="D344" s="111"/>
      <c r="E344" s="111"/>
      <c r="F344" s="111"/>
      <c r="G344" s="111"/>
      <c r="H344" s="111"/>
      <c r="I344" s="111"/>
      <c r="J344" s="111"/>
      <c r="K344" s="111"/>
      <c r="L344" s="111"/>
      <c r="M344" s="111"/>
      <c r="N344" s="111"/>
      <c r="O344" s="111"/>
      <c r="P344" s="111"/>
      <c r="Q344" s="111"/>
      <c r="R344" s="111"/>
      <c r="S344" s="111"/>
      <c r="T344" s="111">
        <v>-16.751047838828001</v>
      </c>
      <c r="U344" s="112">
        <v>30</v>
      </c>
      <c r="V344" s="111">
        <v>-2.2259859110055999</v>
      </c>
      <c r="W344" s="112">
        <v>28</v>
      </c>
      <c r="X344" s="111"/>
      <c r="Y344" s="112"/>
      <c r="Z344" s="111">
        <v>5.9173809523809604</v>
      </c>
      <c r="AA344" s="112">
        <v>38</v>
      </c>
    </row>
    <row r="345" spans="1:27" x14ac:dyDescent="0.25">
      <c r="A345" s="109" t="s">
        <v>320</v>
      </c>
      <c r="B345" s="110">
        <v>43983</v>
      </c>
      <c r="C345" s="111">
        <v>11.349600000000001</v>
      </c>
      <c r="D345" s="111"/>
      <c r="E345" s="111"/>
      <c r="F345" s="111"/>
      <c r="G345" s="111"/>
      <c r="H345" s="111"/>
      <c r="I345" s="111"/>
      <c r="J345" s="111"/>
      <c r="K345" s="111"/>
      <c r="L345" s="111"/>
      <c r="M345" s="111"/>
      <c r="N345" s="111"/>
      <c r="O345" s="111"/>
      <c r="P345" s="111"/>
      <c r="Q345" s="111"/>
      <c r="R345" s="111"/>
      <c r="S345" s="111"/>
      <c r="T345" s="111">
        <v>-18.0637633812104</v>
      </c>
      <c r="U345" s="112">
        <v>42</v>
      </c>
      <c r="V345" s="111">
        <v>-3.2844295069198499</v>
      </c>
      <c r="W345" s="112">
        <v>35</v>
      </c>
      <c r="X345" s="111">
        <v>2.3365332234634999</v>
      </c>
      <c r="Y345" s="112">
        <v>28</v>
      </c>
      <c r="Z345" s="111">
        <v>2.6008658922914498</v>
      </c>
      <c r="AA345" s="112">
        <v>44</v>
      </c>
    </row>
    <row r="346" spans="1:27" x14ac:dyDescent="0.25">
      <c r="A346" s="109" t="s">
        <v>321</v>
      </c>
      <c r="B346" s="110">
        <v>43983</v>
      </c>
      <c r="C346" s="111">
        <v>7.0209999999999999</v>
      </c>
      <c r="D346" s="111"/>
      <c r="E346" s="111"/>
      <c r="F346" s="111"/>
      <c r="G346" s="111"/>
      <c r="H346" s="111"/>
      <c r="I346" s="111"/>
      <c r="J346" s="111"/>
      <c r="K346" s="111"/>
      <c r="L346" s="111"/>
      <c r="M346" s="111"/>
      <c r="N346" s="111"/>
      <c r="O346" s="111"/>
      <c r="P346" s="111"/>
      <c r="Q346" s="111"/>
      <c r="R346" s="111"/>
      <c r="S346" s="111"/>
      <c r="T346" s="111">
        <v>-30.8522170804277</v>
      </c>
      <c r="U346" s="112">
        <v>60</v>
      </c>
      <c r="V346" s="111"/>
      <c r="W346" s="112"/>
      <c r="X346" s="111"/>
      <c r="Y346" s="112"/>
      <c r="Z346" s="111">
        <v>-15.467069701280201</v>
      </c>
      <c r="AA346" s="112">
        <v>64</v>
      </c>
    </row>
    <row r="347" spans="1:27" x14ac:dyDescent="0.25">
      <c r="A347" s="109" t="s">
        <v>322</v>
      </c>
      <c r="B347" s="110">
        <v>43983</v>
      </c>
      <c r="C347" s="111">
        <v>15.505599999999999</v>
      </c>
      <c r="D347" s="111"/>
      <c r="E347" s="111"/>
      <c r="F347" s="111"/>
      <c r="G347" s="111"/>
      <c r="H347" s="111"/>
      <c r="I347" s="111"/>
      <c r="J347" s="111"/>
      <c r="K347" s="111"/>
      <c r="L347" s="111"/>
      <c r="M347" s="111"/>
      <c r="N347" s="111"/>
      <c r="O347" s="111"/>
      <c r="P347" s="111"/>
      <c r="Q347" s="111"/>
      <c r="R347" s="111"/>
      <c r="S347" s="111"/>
      <c r="T347" s="111">
        <v>-17.084405790324599</v>
      </c>
      <c r="U347" s="112">
        <v>33</v>
      </c>
      <c r="V347" s="111">
        <v>-0.249410572237621</v>
      </c>
      <c r="W347" s="112">
        <v>16</v>
      </c>
      <c r="X347" s="111">
        <v>6.2129859622298298</v>
      </c>
      <c r="Y347" s="112">
        <v>7</v>
      </c>
      <c r="Z347" s="111">
        <v>9.7645481049562708</v>
      </c>
      <c r="AA347" s="112">
        <v>35</v>
      </c>
    </row>
    <row r="348" spans="1:27" x14ac:dyDescent="0.25">
      <c r="A348" s="109" t="s">
        <v>323</v>
      </c>
      <c r="B348" s="110">
        <v>43983</v>
      </c>
      <c r="C348" s="111">
        <v>68.02</v>
      </c>
      <c r="D348" s="111"/>
      <c r="E348" s="111"/>
      <c r="F348" s="111"/>
      <c r="G348" s="111"/>
      <c r="H348" s="111"/>
      <c r="I348" s="111"/>
      <c r="J348" s="111"/>
      <c r="K348" s="111"/>
      <c r="L348" s="111"/>
      <c r="M348" s="111"/>
      <c r="N348" s="111"/>
      <c r="O348" s="111"/>
      <c r="P348" s="111"/>
      <c r="Q348" s="111"/>
      <c r="R348" s="111"/>
      <c r="S348" s="111"/>
      <c r="T348" s="111">
        <v>-15.093750435359</v>
      </c>
      <c r="U348" s="112">
        <v>25</v>
      </c>
      <c r="V348" s="111">
        <v>0.286413010537656</v>
      </c>
      <c r="W348" s="112">
        <v>13</v>
      </c>
      <c r="X348" s="111">
        <v>4.9058121944861197</v>
      </c>
      <c r="Y348" s="112">
        <v>14</v>
      </c>
      <c r="Z348" s="111">
        <v>38.573661363263803</v>
      </c>
      <c r="AA348" s="112">
        <v>10</v>
      </c>
    </row>
    <row r="349" spans="1:27" x14ac:dyDescent="0.25">
      <c r="A349" s="109" t="s">
        <v>324</v>
      </c>
      <c r="B349" s="110">
        <v>43983</v>
      </c>
      <c r="C349" s="111">
        <v>22</v>
      </c>
      <c r="D349" s="111"/>
      <c r="E349" s="111"/>
      <c r="F349" s="111"/>
      <c r="G349" s="111"/>
      <c r="H349" s="111"/>
      <c r="I349" s="111"/>
      <c r="J349" s="111"/>
      <c r="K349" s="111"/>
      <c r="L349" s="111"/>
      <c r="M349" s="111"/>
      <c r="N349" s="111"/>
      <c r="O349" s="111"/>
      <c r="P349" s="111"/>
      <c r="Q349" s="111"/>
      <c r="R349" s="111"/>
      <c r="S349" s="111"/>
      <c r="T349" s="111">
        <v>-11.3708661866463</v>
      </c>
      <c r="U349" s="112">
        <v>12</v>
      </c>
      <c r="V349" s="111">
        <v>-0.12066275256532</v>
      </c>
      <c r="W349" s="112">
        <v>15</v>
      </c>
      <c r="X349" s="111">
        <v>1.11202510434756</v>
      </c>
      <c r="Y349" s="112">
        <v>34</v>
      </c>
      <c r="Z349" s="111">
        <v>14.2069412909504</v>
      </c>
      <c r="AA349" s="112">
        <v>33</v>
      </c>
    </row>
    <row r="350" spans="1:27" x14ac:dyDescent="0.25">
      <c r="A350" s="109" t="s">
        <v>325</v>
      </c>
      <c r="B350" s="110">
        <v>43983</v>
      </c>
      <c r="C350" s="111">
        <v>10.9749</v>
      </c>
      <c r="D350" s="111"/>
      <c r="E350" s="111"/>
      <c r="F350" s="111"/>
      <c r="G350" s="111"/>
      <c r="H350" s="111"/>
      <c r="I350" s="111"/>
      <c r="J350" s="111"/>
      <c r="K350" s="111"/>
      <c r="L350" s="111"/>
      <c r="M350" s="111"/>
      <c r="N350" s="111"/>
      <c r="O350" s="111"/>
      <c r="P350" s="111"/>
      <c r="Q350" s="111"/>
      <c r="R350" s="111"/>
      <c r="S350" s="111"/>
      <c r="T350" s="111">
        <v>-21.447756341375499</v>
      </c>
      <c r="U350" s="112">
        <v>50</v>
      </c>
      <c r="V350" s="111">
        <v>-5.3563655803339403</v>
      </c>
      <c r="W350" s="112">
        <v>45</v>
      </c>
      <c r="X350" s="111"/>
      <c r="Y350" s="112"/>
      <c r="Z350" s="111">
        <v>2.3348982939632599</v>
      </c>
      <c r="AA350" s="112">
        <v>46</v>
      </c>
    </row>
    <row r="351" spans="1:27" x14ac:dyDescent="0.25">
      <c r="A351" s="109" t="s">
        <v>326</v>
      </c>
      <c r="B351" s="110">
        <v>43983</v>
      </c>
      <c r="C351" s="111">
        <v>8.0259999999999998</v>
      </c>
      <c r="D351" s="111"/>
      <c r="E351" s="111"/>
      <c r="F351" s="111"/>
      <c r="G351" s="111"/>
      <c r="H351" s="111"/>
      <c r="I351" s="111"/>
      <c r="J351" s="111"/>
      <c r="K351" s="111"/>
      <c r="L351" s="111"/>
      <c r="M351" s="111"/>
      <c r="N351" s="111"/>
      <c r="O351" s="111"/>
      <c r="P351" s="111"/>
      <c r="Q351" s="111"/>
      <c r="R351" s="111"/>
      <c r="S351" s="111"/>
      <c r="T351" s="111">
        <v>-26.500377114266701</v>
      </c>
      <c r="U351" s="112">
        <v>58</v>
      </c>
      <c r="V351" s="111">
        <v>-9.0508592817054101</v>
      </c>
      <c r="W351" s="112">
        <v>49</v>
      </c>
      <c r="X351" s="111"/>
      <c r="Y351" s="112"/>
      <c r="Z351" s="111">
        <v>-5.8913327882256796</v>
      </c>
      <c r="AA351" s="112">
        <v>54</v>
      </c>
    </row>
    <row r="352" spans="1:27" x14ac:dyDescent="0.25">
      <c r="A352" s="109" t="s">
        <v>327</v>
      </c>
      <c r="B352" s="110">
        <v>43983</v>
      </c>
      <c r="C352" s="111">
        <v>7.6031000000000004</v>
      </c>
      <c r="D352" s="111"/>
      <c r="E352" s="111"/>
      <c r="F352" s="111"/>
      <c r="G352" s="111"/>
      <c r="H352" s="111"/>
      <c r="I352" s="111"/>
      <c r="J352" s="111"/>
      <c r="K352" s="111"/>
      <c r="L352" s="111"/>
      <c r="M352" s="111"/>
      <c r="N352" s="111"/>
      <c r="O352" s="111"/>
      <c r="P352" s="111"/>
      <c r="Q352" s="111"/>
      <c r="R352" s="111"/>
      <c r="S352" s="111"/>
      <c r="T352" s="111">
        <v>-24.033719967735902</v>
      </c>
      <c r="U352" s="112">
        <v>55</v>
      </c>
      <c r="V352" s="111">
        <v>-7.6699104418629496</v>
      </c>
      <c r="W352" s="112">
        <v>48</v>
      </c>
      <c r="X352" s="111"/>
      <c r="Y352" s="112"/>
      <c r="Z352" s="111">
        <v>-7.5419698275862004</v>
      </c>
      <c r="AA352" s="112">
        <v>58</v>
      </c>
    </row>
    <row r="353" spans="1:27" x14ac:dyDescent="0.25">
      <c r="A353" s="109" t="s">
        <v>328</v>
      </c>
      <c r="B353" s="110">
        <v>43983</v>
      </c>
      <c r="C353" s="111">
        <v>7.1475999999999997</v>
      </c>
      <c r="D353" s="111"/>
      <c r="E353" s="111"/>
      <c r="F353" s="111"/>
      <c r="G353" s="111"/>
      <c r="H353" s="111"/>
      <c r="I353" s="111"/>
      <c r="J353" s="111"/>
      <c r="K353" s="111"/>
      <c r="L353" s="111"/>
      <c r="M353" s="111"/>
      <c r="N353" s="111"/>
      <c r="O353" s="111"/>
      <c r="P353" s="111"/>
      <c r="Q353" s="111"/>
      <c r="R353" s="111"/>
      <c r="S353" s="111"/>
      <c r="T353" s="111">
        <v>-19.031367364044598</v>
      </c>
      <c r="U353" s="112">
        <v>46</v>
      </c>
      <c r="V353" s="111"/>
      <c r="W353" s="112"/>
      <c r="X353" s="111"/>
      <c r="Y353" s="112"/>
      <c r="Z353" s="111">
        <v>-12.036138728323699</v>
      </c>
      <c r="AA353" s="112">
        <v>61</v>
      </c>
    </row>
    <row r="354" spans="1:27" x14ac:dyDescent="0.25">
      <c r="A354" s="109" t="s">
        <v>329</v>
      </c>
      <c r="B354" s="110">
        <v>43983</v>
      </c>
      <c r="C354" s="111">
        <v>7.5174000000000003</v>
      </c>
      <c r="D354" s="111"/>
      <c r="E354" s="111"/>
      <c r="F354" s="111"/>
      <c r="G354" s="111"/>
      <c r="H354" s="111"/>
      <c r="I354" s="111"/>
      <c r="J354" s="111"/>
      <c r="K354" s="111"/>
      <c r="L354" s="111"/>
      <c r="M354" s="111"/>
      <c r="N354" s="111"/>
      <c r="O354" s="111"/>
      <c r="P354" s="111"/>
      <c r="Q354" s="111"/>
      <c r="R354" s="111"/>
      <c r="S354" s="111"/>
      <c r="T354" s="111">
        <v>-17.099141657257601</v>
      </c>
      <c r="U354" s="112">
        <v>34</v>
      </c>
      <c r="V354" s="111"/>
      <c r="W354" s="112"/>
      <c r="X354" s="111"/>
      <c r="Y354" s="112"/>
      <c r="Z354" s="111">
        <v>-11.3694981179423</v>
      </c>
      <c r="AA354" s="112">
        <v>60</v>
      </c>
    </row>
    <row r="355" spans="1:27" x14ac:dyDescent="0.25">
      <c r="A355" s="109" t="s">
        <v>330</v>
      </c>
      <c r="B355" s="110">
        <v>43983</v>
      </c>
      <c r="C355" s="111">
        <v>77.331299999999999</v>
      </c>
      <c r="D355" s="111"/>
      <c r="E355" s="111"/>
      <c r="F355" s="111"/>
      <c r="G355" s="111"/>
      <c r="H355" s="111"/>
      <c r="I355" s="111"/>
      <c r="J355" s="111"/>
      <c r="K355" s="111"/>
      <c r="L355" s="111"/>
      <c r="M355" s="111"/>
      <c r="N355" s="111"/>
      <c r="O355" s="111"/>
      <c r="P355" s="111"/>
      <c r="Q355" s="111"/>
      <c r="R355" s="111"/>
      <c r="S355" s="111"/>
      <c r="T355" s="111">
        <v>-12.4633498057068</v>
      </c>
      <c r="U355" s="112">
        <v>17</v>
      </c>
      <c r="V355" s="111">
        <v>-0.519740107692648</v>
      </c>
      <c r="W355" s="112">
        <v>22</v>
      </c>
      <c r="X355" s="111">
        <v>3.7111527279780399</v>
      </c>
      <c r="Y355" s="112">
        <v>23</v>
      </c>
      <c r="Z355" s="111">
        <v>17.698738639251999</v>
      </c>
      <c r="AA355" s="112">
        <v>28</v>
      </c>
    </row>
    <row r="356" spans="1:27" x14ac:dyDescent="0.25">
      <c r="A356" s="109" t="s">
        <v>331</v>
      </c>
      <c r="B356" s="110">
        <v>43983</v>
      </c>
      <c r="C356" s="111">
        <v>88.174999999999997</v>
      </c>
      <c r="D356" s="111"/>
      <c r="E356" s="111"/>
      <c r="F356" s="111"/>
      <c r="G356" s="111"/>
      <c r="H356" s="111"/>
      <c r="I356" s="111"/>
      <c r="J356" s="111"/>
      <c r="K356" s="111"/>
      <c r="L356" s="111"/>
      <c r="M356" s="111"/>
      <c r="N356" s="111"/>
      <c r="O356" s="111"/>
      <c r="P356" s="111"/>
      <c r="Q356" s="111"/>
      <c r="R356" s="111"/>
      <c r="S356" s="111"/>
      <c r="T356" s="111">
        <v>-20.0608526938437</v>
      </c>
      <c r="U356" s="112">
        <v>48</v>
      </c>
      <c r="V356" s="111">
        <v>-2.5620604084922798</v>
      </c>
      <c r="W356" s="112">
        <v>30</v>
      </c>
      <c r="X356" s="111">
        <v>3.1743704843842102</v>
      </c>
      <c r="Y356" s="112">
        <v>24</v>
      </c>
      <c r="Z356" s="111">
        <v>67.880420244479893</v>
      </c>
      <c r="AA356" s="112">
        <v>8</v>
      </c>
    </row>
  </sheetData>
  <mergeCells count="98">
    <mergeCell ref="AA130:AA131"/>
    <mergeCell ref="AA177:AA178"/>
    <mergeCell ref="A92:C93"/>
    <mergeCell ref="A130:C131"/>
    <mergeCell ref="D130:E130"/>
    <mergeCell ref="F130:G130"/>
    <mergeCell ref="H130:I130"/>
    <mergeCell ref="V218:W218"/>
    <mergeCell ref="X218:Y218"/>
    <mergeCell ref="AA218:AA219"/>
    <mergeCell ref="T286:U286"/>
    <mergeCell ref="V286:W286"/>
    <mergeCell ref="X286:Y286"/>
    <mergeCell ref="AA286:AA287"/>
    <mergeCell ref="T218:U218"/>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A44:C45"/>
    <mergeCell ref="J44:K44"/>
    <mergeCell ref="L44:M44"/>
    <mergeCell ref="N44:O44"/>
    <mergeCell ref="P44:Q44"/>
    <mergeCell ref="R51:S51"/>
    <mergeCell ref="A58:C59"/>
    <mergeCell ref="L58:M58"/>
    <mergeCell ref="N58:O58"/>
    <mergeCell ref="P58:Q58"/>
    <mergeCell ref="R58:S58"/>
    <mergeCell ref="A51:C52"/>
    <mergeCell ref="J51:K51"/>
    <mergeCell ref="L51:M51"/>
    <mergeCell ref="N51:O51"/>
    <mergeCell ref="P51:Q51"/>
    <mergeCell ref="A24:C25"/>
    <mergeCell ref="N24:O24"/>
    <mergeCell ref="P24:Q24"/>
    <mergeCell ref="R24:S24"/>
    <mergeCell ref="D1:E1"/>
    <mergeCell ref="F1:G1"/>
    <mergeCell ref="H1:I1"/>
    <mergeCell ref="J1:K1"/>
    <mergeCell ref="L1:M1"/>
    <mergeCell ref="AA1:AA2"/>
    <mergeCell ref="A4:C5"/>
    <mergeCell ref="N4:O4"/>
    <mergeCell ref="P4:Q4"/>
    <mergeCell ref="R4:S4"/>
    <mergeCell ref="T4:U4"/>
    <mergeCell ref="V4:W4"/>
    <mergeCell ref="X4:Y4"/>
    <mergeCell ref="AA4:AA5"/>
    <mergeCell ref="N1:O1"/>
    <mergeCell ref="P1:Q1"/>
    <mergeCell ref="R1:S1"/>
    <mergeCell ref="T1:U1"/>
    <mergeCell ref="V1:W1"/>
    <mergeCell ref="X1:Y1"/>
    <mergeCell ref="A1:C2"/>
    <mergeCell ref="X24:Y24"/>
    <mergeCell ref="T24:U24"/>
    <mergeCell ref="AA24:AA25"/>
    <mergeCell ref="T177:U177"/>
    <mergeCell ref="V177:W177"/>
    <mergeCell ref="V58:W58"/>
    <mergeCell ref="V24:W24"/>
    <mergeCell ref="T92:U92"/>
    <mergeCell ref="T58:U58"/>
    <mergeCell ref="V92:W92"/>
    <mergeCell ref="T130:U130"/>
    <mergeCell ref="V130:W130"/>
    <mergeCell ref="AA44:AA45"/>
    <mergeCell ref="AA51:AA52"/>
    <mergeCell ref="AA58:AA59"/>
    <mergeCell ref="AA92:AA93"/>
    <mergeCell ref="D4:E4"/>
    <mergeCell ref="F4:G4"/>
    <mergeCell ref="H4:I4"/>
    <mergeCell ref="J4:K4"/>
    <mergeCell ref="L4:M4"/>
    <mergeCell ref="L92:M92"/>
    <mergeCell ref="N92:O92"/>
    <mergeCell ref="P92:Q92"/>
    <mergeCell ref="R92:S92"/>
    <mergeCell ref="R44:S4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3"/>
  <sheetViews>
    <sheetView workbookViewId="0">
      <selection sqref="A1:C2"/>
    </sheetView>
  </sheetViews>
  <sheetFormatPr defaultRowHeight="15" x14ac:dyDescent="0.25"/>
  <cols>
    <col min="1" max="1" width="9.140625" style="105"/>
    <col min="2" max="2" width="12.140625" style="105" bestFit="1" customWidth="1"/>
    <col min="3" max="16384" width="9.140625" style="105"/>
  </cols>
  <sheetData>
    <row r="1" spans="1:17" x14ac:dyDescent="0.25">
      <c r="A1" s="131"/>
      <c r="B1" s="131"/>
      <c r="C1" s="131"/>
      <c r="D1" s="113"/>
      <c r="E1" s="113"/>
      <c r="F1" s="113" t="s">
        <v>115</v>
      </c>
      <c r="G1" s="113" t="s">
        <v>116</v>
      </c>
      <c r="H1" s="113" t="s">
        <v>117</v>
      </c>
      <c r="I1" s="113" t="s">
        <v>47</v>
      </c>
      <c r="J1" s="113" t="s">
        <v>48</v>
      </c>
      <c r="K1" s="113" t="s">
        <v>1</v>
      </c>
      <c r="L1" s="113" t="s">
        <v>2</v>
      </c>
      <c r="M1" s="113" t="s">
        <v>3</v>
      </c>
      <c r="N1" s="113" t="s">
        <v>4</v>
      </c>
      <c r="O1" s="113" t="s">
        <v>5</v>
      </c>
      <c r="P1" s="113" t="s">
        <v>6</v>
      </c>
      <c r="Q1" s="113" t="s">
        <v>46</v>
      </c>
    </row>
    <row r="2" spans="1:17" x14ac:dyDescent="0.25">
      <c r="A2" s="131"/>
      <c r="B2" s="131"/>
      <c r="C2" s="131"/>
      <c r="D2" s="113"/>
      <c r="E2" s="113"/>
      <c r="F2" s="113" t="s">
        <v>0</v>
      </c>
      <c r="G2" s="113" t="s">
        <v>0</v>
      </c>
      <c r="H2" s="113" t="s">
        <v>0</v>
      </c>
      <c r="I2" s="113" t="s">
        <v>0</v>
      </c>
      <c r="J2" s="113" t="s">
        <v>0</v>
      </c>
      <c r="K2" s="113" t="s">
        <v>0</v>
      </c>
      <c r="L2" s="113" t="s">
        <v>0</v>
      </c>
      <c r="M2" s="113" t="s">
        <v>0</v>
      </c>
      <c r="N2" s="113" t="s">
        <v>0</v>
      </c>
      <c r="O2" s="113" t="s">
        <v>0</v>
      </c>
      <c r="P2" s="113" t="s">
        <v>0</v>
      </c>
      <c r="Q2" s="113" t="s">
        <v>0</v>
      </c>
    </row>
    <row r="3" spans="1:17" x14ac:dyDescent="0.25">
      <c r="A3" s="113" t="s">
        <v>7</v>
      </c>
      <c r="B3" s="113" t="s">
        <v>8</v>
      </c>
      <c r="C3" s="113" t="s">
        <v>9</v>
      </c>
      <c r="D3" s="113"/>
      <c r="E3" s="113"/>
      <c r="F3" s="113"/>
      <c r="G3" s="113"/>
      <c r="H3" s="113"/>
      <c r="I3" s="113"/>
      <c r="J3" s="113"/>
      <c r="K3" s="113"/>
      <c r="L3" s="113"/>
      <c r="M3" s="113"/>
      <c r="N3" s="113"/>
      <c r="O3" s="113"/>
      <c r="P3" s="113"/>
      <c r="Q3" s="113"/>
    </row>
    <row r="4" spans="1:17" x14ac:dyDescent="0.25">
      <c r="A4" s="108" t="s">
        <v>390</v>
      </c>
      <c r="B4" s="108"/>
      <c r="C4" s="108"/>
      <c r="D4" s="108"/>
      <c r="E4" s="108"/>
      <c r="F4" s="108"/>
      <c r="G4" s="108"/>
      <c r="H4" s="108"/>
      <c r="I4" s="108"/>
      <c r="J4" s="108"/>
      <c r="K4" s="108"/>
      <c r="L4" s="108"/>
      <c r="M4" s="108"/>
      <c r="N4" s="108"/>
      <c r="O4" s="108"/>
      <c r="P4" s="108"/>
      <c r="Q4" s="108"/>
    </row>
    <row r="5" spans="1:17" x14ac:dyDescent="0.25">
      <c r="A5" s="109" t="s">
        <v>11</v>
      </c>
      <c r="B5" s="110">
        <v>43983</v>
      </c>
      <c r="C5" s="111">
        <v>39.693199999999997</v>
      </c>
      <c r="D5" s="111"/>
      <c r="E5" s="111"/>
      <c r="F5" s="111"/>
      <c r="G5" s="111"/>
      <c r="H5" s="111"/>
      <c r="I5" s="111"/>
      <c r="J5" s="111"/>
      <c r="K5" s="111">
        <v>-50.0445089322778</v>
      </c>
      <c r="L5" s="111">
        <v>-41.550357380087803</v>
      </c>
      <c r="M5" s="111">
        <v>-21.5849126326993</v>
      </c>
      <c r="N5" s="111">
        <v>-27.8551462790256</v>
      </c>
      <c r="O5" s="111">
        <v>-9.2637949195742308</v>
      </c>
      <c r="P5" s="111">
        <v>0.90144632154817905</v>
      </c>
      <c r="Q5" s="111">
        <v>15.538331655796799</v>
      </c>
    </row>
    <row r="6" spans="1:17" x14ac:dyDescent="0.25">
      <c r="A6" s="109" t="s">
        <v>12</v>
      </c>
      <c r="B6" s="110">
        <v>43983</v>
      </c>
      <c r="C6" s="111">
        <v>239.87100000000001</v>
      </c>
      <c r="D6" s="111"/>
      <c r="E6" s="111"/>
      <c r="F6" s="111"/>
      <c r="G6" s="111"/>
      <c r="H6" s="111"/>
      <c r="I6" s="111"/>
      <c r="J6" s="111"/>
      <c r="K6" s="111">
        <v>-59.075111505221003</v>
      </c>
      <c r="L6" s="111">
        <v>-41.732063041711697</v>
      </c>
      <c r="M6" s="111">
        <v>-19.372513118974201</v>
      </c>
      <c r="N6" s="111">
        <v>-24.639661221946099</v>
      </c>
      <c r="O6" s="111">
        <v>-2.85768004857835</v>
      </c>
      <c r="P6" s="111">
        <v>3.55155432958147</v>
      </c>
      <c r="Q6" s="111">
        <v>14.2017442824566</v>
      </c>
    </row>
    <row r="7" spans="1:17" x14ac:dyDescent="0.25">
      <c r="A7" s="109" t="s">
        <v>13</v>
      </c>
      <c r="B7" s="110">
        <v>43983</v>
      </c>
      <c r="C7" s="111">
        <v>137.78</v>
      </c>
      <c r="D7" s="111"/>
      <c r="E7" s="111"/>
      <c r="F7" s="111"/>
      <c r="G7" s="111"/>
      <c r="H7" s="111"/>
      <c r="I7" s="111"/>
      <c r="J7" s="111"/>
      <c r="K7" s="111">
        <v>-4.5675549464803797</v>
      </c>
      <c r="L7" s="111">
        <v>-18.351726751437099</v>
      </c>
      <c r="M7" s="111">
        <v>-6.7753273893283303</v>
      </c>
      <c r="N7" s="111">
        <v>-11.4804932901732</v>
      </c>
      <c r="O7" s="111">
        <v>-0.53511082870146098</v>
      </c>
      <c r="P7" s="111">
        <v>3.3884767536193099</v>
      </c>
      <c r="Q7" s="111">
        <v>18.517955324449002</v>
      </c>
    </row>
    <row r="8" spans="1:17" x14ac:dyDescent="0.25">
      <c r="A8" s="109" t="s">
        <v>14</v>
      </c>
      <c r="B8" s="110">
        <v>43983</v>
      </c>
      <c r="C8" s="111">
        <v>8.9</v>
      </c>
      <c r="D8" s="111"/>
      <c r="E8" s="111"/>
      <c r="F8" s="111"/>
      <c r="G8" s="111"/>
      <c r="H8" s="111"/>
      <c r="I8" s="111"/>
      <c r="J8" s="111"/>
      <c r="K8" s="111">
        <v>-53.103782735208497</v>
      </c>
      <c r="L8" s="111">
        <v>-32.5744130622179</v>
      </c>
      <c r="M8" s="111">
        <v>-14.8991431502594</v>
      </c>
      <c r="N8" s="111">
        <v>-17.192042381208001</v>
      </c>
      <c r="O8" s="111"/>
      <c r="P8" s="111"/>
      <c r="Q8" s="111">
        <v>-6.1674347158218099</v>
      </c>
    </row>
    <row r="9" spans="1:17" x14ac:dyDescent="0.25">
      <c r="A9" s="109" t="s">
        <v>15</v>
      </c>
      <c r="B9" s="110">
        <v>43983</v>
      </c>
      <c r="C9" s="111">
        <v>36.97</v>
      </c>
      <c r="D9" s="111"/>
      <c r="E9" s="111"/>
      <c r="F9" s="111"/>
      <c r="G9" s="111"/>
      <c r="H9" s="111"/>
      <c r="I9" s="111"/>
      <c r="J9" s="111"/>
      <c r="K9" s="111">
        <v>-96.818230910465502</v>
      </c>
      <c r="L9" s="111">
        <v>-53.9669557551263</v>
      </c>
      <c r="M9" s="111">
        <v>-28.332486254216199</v>
      </c>
      <c r="N9" s="111">
        <v>-32.760811576896998</v>
      </c>
      <c r="O9" s="111">
        <v>-8.5443015794743609</v>
      </c>
      <c r="P9" s="111">
        <v>0.23703718284999201</v>
      </c>
      <c r="Q9" s="111">
        <v>9.2841343530632603</v>
      </c>
    </row>
    <row r="10" spans="1:17" x14ac:dyDescent="0.25">
      <c r="A10" s="109" t="s">
        <v>16</v>
      </c>
      <c r="B10" s="110">
        <v>43983</v>
      </c>
      <c r="C10" s="111">
        <v>10.654</v>
      </c>
      <c r="D10" s="111"/>
      <c r="E10" s="111"/>
      <c r="F10" s="111"/>
      <c r="G10" s="111"/>
      <c r="H10" s="111"/>
      <c r="I10" s="111"/>
      <c r="J10" s="111"/>
      <c r="K10" s="111">
        <v>-49.152797950570303</v>
      </c>
      <c r="L10" s="111">
        <v>-31.910077762032198</v>
      </c>
      <c r="M10" s="111">
        <v>-11.4192623906898</v>
      </c>
      <c r="N10" s="111">
        <v>-17.3948502451269</v>
      </c>
      <c r="O10" s="111">
        <v>-7.5963848138924899</v>
      </c>
      <c r="P10" s="111"/>
      <c r="Q10" s="111">
        <v>1.3806246385193699</v>
      </c>
    </row>
    <row r="11" spans="1:17" x14ac:dyDescent="0.25">
      <c r="A11" s="109" t="s">
        <v>17</v>
      </c>
      <c r="B11" s="110">
        <v>43983</v>
      </c>
      <c r="C11" s="111">
        <v>28.8828</v>
      </c>
      <c r="D11" s="111"/>
      <c r="E11" s="111"/>
      <c r="F11" s="111"/>
      <c r="G11" s="111"/>
      <c r="H11" s="111"/>
      <c r="I11" s="111"/>
      <c r="J11" s="111"/>
      <c r="K11" s="111">
        <v>-67.6044566380953</v>
      </c>
      <c r="L11" s="111">
        <v>-38.743180526800103</v>
      </c>
      <c r="M11" s="111">
        <v>-12.365087491939301</v>
      </c>
      <c r="N11" s="111">
        <v>-16.9221702766169</v>
      </c>
      <c r="O11" s="111">
        <v>-2.3674878662417398</v>
      </c>
      <c r="P11" s="111">
        <v>6.2173779040581296</v>
      </c>
      <c r="Q11" s="111">
        <v>13.3970695541287</v>
      </c>
    </row>
    <row r="12" spans="1:17" x14ac:dyDescent="0.25">
      <c r="A12" s="109" t="s">
        <v>18</v>
      </c>
      <c r="B12" s="110">
        <v>43983</v>
      </c>
      <c r="C12" s="111">
        <v>30.734999999999999</v>
      </c>
      <c r="D12" s="111"/>
      <c r="E12" s="111"/>
      <c r="F12" s="111"/>
      <c r="G12" s="111"/>
      <c r="H12" s="111"/>
      <c r="I12" s="111"/>
      <c r="J12" s="111"/>
      <c r="K12" s="111">
        <v>-61.937800518532597</v>
      </c>
      <c r="L12" s="111">
        <v>-37.459339776277901</v>
      </c>
      <c r="M12" s="111">
        <v>-16.6206153885479</v>
      </c>
      <c r="N12" s="111">
        <v>-20.632176477945201</v>
      </c>
      <c r="O12" s="111">
        <v>-4.2796050732069197</v>
      </c>
      <c r="P12" s="111">
        <v>5.2334353299247596</v>
      </c>
      <c r="Q12" s="111">
        <v>20.259036485897902</v>
      </c>
    </row>
    <row r="13" spans="1:17" x14ac:dyDescent="0.25">
      <c r="A13" s="109" t="s">
        <v>19</v>
      </c>
      <c r="B13" s="110">
        <v>43983</v>
      </c>
      <c r="C13" s="111">
        <v>63.7288</v>
      </c>
      <c r="D13" s="111"/>
      <c r="E13" s="111"/>
      <c r="F13" s="111"/>
      <c r="G13" s="111"/>
      <c r="H13" s="111"/>
      <c r="I13" s="111"/>
      <c r="J13" s="111"/>
      <c r="K13" s="111">
        <v>-60.626295979083999</v>
      </c>
      <c r="L13" s="111">
        <v>-37.2698062382552</v>
      </c>
      <c r="M13" s="111">
        <v>-14.717647643261399</v>
      </c>
      <c r="N13" s="111">
        <v>-20.204088286094802</v>
      </c>
      <c r="O13" s="111">
        <v>-1.64605862007677</v>
      </c>
      <c r="P13" s="111">
        <v>3.7444617760553398</v>
      </c>
      <c r="Q13" s="111">
        <v>11.5443254635088</v>
      </c>
    </row>
    <row r="14" spans="1:17" x14ac:dyDescent="0.25">
      <c r="A14" s="109" t="s">
        <v>20</v>
      </c>
      <c r="B14" s="110">
        <v>43983</v>
      </c>
      <c r="C14" s="111">
        <v>42.67</v>
      </c>
      <c r="D14" s="111"/>
      <c r="E14" s="111"/>
      <c r="F14" s="111"/>
      <c r="G14" s="111"/>
      <c r="H14" s="111"/>
      <c r="I14" s="111"/>
      <c r="J14" s="111"/>
      <c r="K14" s="111">
        <v>-47.938993688700798</v>
      </c>
      <c r="L14" s="111">
        <v>-39.997677049246498</v>
      </c>
      <c r="M14" s="111">
        <v>-22.929195514602199</v>
      </c>
      <c r="N14" s="111">
        <v>-24.2113069356678</v>
      </c>
      <c r="O14" s="111">
        <v>-4.9389359966199002</v>
      </c>
      <c r="P14" s="111">
        <v>2.0210109998764101</v>
      </c>
      <c r="Q14" s="111">
        <v>22.958317289179799</v>
      </c>
    </row>
    <row r="15" spans="1:17" x14ac:dyDescent="0.25">
      <c r="A15" s="109" t="s">
        <v>21</v>
      </c>
      <c r="B15" s="110">
        <v>43983</v>
      </c>
      <c r="C15" s="111">
        <v>123.3182</v>
      </c>
      <c r="D15" s="111"/>
      <c r="E15" s="111"/>
      <c r="F15" s="111"/>
      <c r="G15" s="111"/>
      <c r="H15" s="111"/>
      <c r="I15" s="111"/>
      <c r="J15" s="111"/>
      <c r="K15" s="111">
        <v>-35.761832731074101</v>
      </c>
      <c r="L15" s="111">
        <v>-31.1170686537295</v>
      </c>
      <c r="M15" s="111">
        <v>-11.4611495823266</v>
      </c>
      <c r="N15" s="111">
        <v>-14.117268620948099</v>
      </c>
      <c r="O15" s="111">
        <v>-0.74319217329454101</v>
      </c>
      <c r="P15" s="111">
        <v>7.0648731429952303</v>
      </c>
      <c r="Q15" s="111">
        <v>19.2856903102841</v>
      </c>
    </row>
    <row r="16" spans="1:17" x14ac:dyDescent="0.25">
      <c r="A16" s="109" t="s">
        <v>22</v>
      </c>
      <c r="B16" s="110">
        <v>43983</v>
      </c>
      <c r="C16" s="111">
        <v>8.8783999999999992</v>
      </c>
      <c r="D16" s="111"/>
      <c r="E16" s="111"/>
      <c r="F16" s="111"/>
      <c r="G16" s="111"/>
      <c r="H16" s="111"/>
      <c r="I16" s="111"/>
      <c r="J16" s="111"/>
      <c r="K16" s="111">
        <v>-50.840567153734703</v>
      </c>
      <c r="L16" s="111">
        <v>-33.683286320076299</v>
      </c>
      <c r="M16" s="111">
        <v>-9.7261088547470305</v>
      </c>
      <c r="N16" s="111">
        <v>-12.009223024564999</v>
      </c>
      <c r="O16" s="111"/>
      <c r="P16" s="111"/>
      <c r="Q16" s="111">
        <v>-5.9417126269956499</v>
      </c>
    </row>
    <row r="17" spans="1:17" x14ac:dyDescent="0.25">
      <c r="A17" s="109" t="s">
        <v>23</v>
      </c>
      <c r="B17" s="110">
        <v>43983</v>
      </c>
      <c r="C17" s="111">
        <v>8.7352000000000007</v>
      </c>
      <c r="D17" s="111"/>
      <c r="E17" s="111"/>
      <c r="F17" s="111"/>
      <c r="G17" s="111"/>
      <c r="H17" s="111"/>
      <c r="I17" s="111"/>
      <c r="J17" s="111"/>
      <c r="K17" s="111">
        <v>-46.6176492651676</v>
      </c>
      <c r="L17" s="111">
        <v>-30.946131166204101</v>
      </c>
      <c r="M17" s="111">
        <v>-8.3844188718914392</v>
      </c>
      <c r="N17" s="111">
        <v>-11.4285675633389</v>
      </c>
      <c r="O17" s="111"/>
      <c r="P17" s="111"/>
      <c r="Q17" s="111">
        <v>-6.9109580838323303</v>
      </c>
    </row>
    <row r="18" spans="1:17" x14ac:dyDescent="0.25">
      <c r="A18" s="109" t="s">
        <v>24</v>
      </c>
      <c r="B18" s="110">
        <v>43983</v>
      </c>
      <c r="C18" s="111">
        <v>195.14429999999999</v>
      </c>
      <c r="D18" s="111"/>
      <c r="E18" s="111"/>
      <c r="F18" s="111"/>
      <c r="G18" s="111"/>
      <c r="H18" s="111"/>
      <c r="I18" s="111"/>
      <c r="J18" s="111"/>
      <c r="K18" s="111">
        <v>-61.258881892269201</v>
      </c>
      <c r="L18" s="111">
        <v>-46.508690798227001</v>
      </c>
      <c r="M18" s="111">
        <v>-21.956070189059499</v>
      </c>
      <c r="N18" s="111">
        <v>-26.838474981423701</v>
      </c>
      <c r="O18" s="111">
        <v>-7.2718718916128502</v>
      </c>
      <c r="P18" s="111">
        <v>0.89424849066487699</v>
      </c>
      <c r="Q18" s="111">
        <v>7.4086657542641596</v>
      </c>
    </row>
    <row r="19" spans="1:17" x14ac:dyDescent="0.25">
      <c r="A19" s="109" t="s">
        <v>25</v>
      </c>
      <c r="B19" s="110">
        <v>43983</v>
      </c>
      <c r="C19" s="111">
        <v>9.23</v>
      </c>
      <c r="D19" s="111"/>
      <c r="E19" s="111"/>
      <c r="F19" s="111"/>
      <c r="G19" s="111"/>
      <c r="H19" s="111"/>
      <c r="I19" s="111"/>
      <c r="J19" s="111"/>
      <c r="K19" s="111">
        <v>-30.970917036125599</v>
      </c>
      <c r="L19" s="111">
        <v>-29.148261835242401</v>
      </c>
      <c r="M19" s="111">
        <v>-8.1982001885236109</v>
      </c>
      <c r="N19" s="111">
        <v>-14.849508406685199</v>
      </c>
      <c r="O19" s="111"/>
      <c r="P19" s="111"/>
      <c r="Q19" s="111">
        <v>-5.1663602941176396</v>
      </c>
    </row>
    <row r="20" spans="1:17" x14ac:dyDescent="0.25">
      <c r="A20" s="109" t="s">
        <v>26</v>
      </c>
      <c r="B20" s="110">
        <v>43983</v>
      </c>
      <c r="C20" s="111">
        <v>57.1434</v>
      </c>
      <c r="D20" s="111"/>
      <c r="E20" s="111"/>
      <c r="F20" s="111"/>
      <c r="G20" s="111"/>
      <c r="H20" s="111"/>
      <c r="I20" s="111"/>
      <c r="J20" s="111"/>
      <c r="K20" s="111">
        <v>-51.344836948382699</v>
      </c>
      <c r="L20" s="111">
        <v>-29.457208296912</v>
      </c>
      <c r="M20" s="111">
        <v>-7.9117709784585504</v>
      </c>
      <c r="N20" s="111">
        <v>-12.156989340373601</v>
      </c>
      <c r="O20" s="111">
        <v>1.0545318314105101</v>
      </c>
      <c r="P20" s="111">
        <v>2.98576915237145</v>
      </c>
      <c r="Q20" s="111">
        <v>10.330135222444699</v>
      </c>
    </row>
    <row r="21" spans="1:17" x14ac:dyDescent="0.25">
      <c r="A21" s="131"/>
      <c r="B21" s="131"/>
      <c r="C21" s="131"/>
      <c r="D21" s="113"/>
      <c r="E21" s="113"/>
      <c r="F21" s="113"/>
      <c r="G21" s="113"/>
      <c r="H21" s="113"/>
      <c r="I21" s="113"/>
      <c r="J21" s="113"/>
      <c r="K21" s="113" t="s">
        <v>1</v>
      </c>
      <c r="L21" s="113" t="s">
        <v>2</v>
      </c>
      <c r="M21" s="113" t="s">
        <v>3</v>
      </c>
      <c r="N21" s="113" t="s">
        <v>4</v>
      </c>
      <c r="O21" s="113" t="s">
        <v>5</v>
      </c>
      <c r="P21" s="113" t="s">
        <v>6</v>
      </c>
      <c r="Q21" s="113" t="s">
        <v>46</v>
      </c>
    </row>
    <row r="22" spans="1:17" x14ac:dyDescent="0.25">
      <c r="A22" s="131"/>
      <c r="B22" s="131"/>
      <c r="C22" s="131"/>
      <c r="D22" s="113"/>
      <c r="E22" s="113"/>
      <c r="F22" s="113"/>
      <c r="G22" s="113"/>
      <c r="H22" s="113"/>
      <c r="I22" s="113"/>
      <c r="J22" s="113"/>
      <c r="K22" s="113" t="s">
        <v>0</v>
      </c>
      <c r="L22" s="113" t="s">
        <v>0</v>
      </c>
      <c r="M22" s="113" t="s">
        <v>0</v>
      </c>
      <c r="N22" s="113" t="s">
        <v>0</v>
      </c>
      <c r="O22" s="113" t="s">
        <v>0</v>
      </c>
      <c r="P22" s="113" t="s">
        <v>0</v>
      </c>
      <c r="Q22" s="113" t="s">
        <v>0</v>
      </c>
    </row>
    <row r="23" spans="1:17" x14ac:dyDescent="0.25">
      <c r="A23" s="113" t="s">
        <v>7</v>
      </c>
      <c r="B23" s="113" t="s">
        <v>8</v>
      </c>
      <c r="C23" s="113" t="s">
        <v>9</v>
      </c>
      <c r="D23" s="113"/>
      <c r="E23" s="113"/>
      <c r="F23" s="113"/>
      <c r="G23" s="113"/>
      <c r="H23" s="113"/>
      <c r="I23" s="113"/>
      <c r="J23" s="113"/>
      <c r="K23" s="113"/>
      <c r="L23" s="113"/>
      <c r="M23" s="113"/>
      <c r="N23" s="113"/>
      <c r="O23" s="113"/>
      <c r="P23" s="113"/>
      <c r="Q23" s="113"/>
    </row>
    <row r="24" spans="1:17" x14ac:dyDescent="0.25">
      <c r="A24" s="108" t="s">
        <v>390</v>
      </c>
      <c r="B24" s="108"/>
      <c r="C24" s="108"/>
      <c r="D24" s="108"/>
      <c r="E24" s="108"/>
      <c r="F24" s="108"/>
      <c r="G24" s="108"/>
      <c r="H24" s="108"/>
      <c r="I24" s="108"/>
      <c r="J24" s="108"/>
      <c r="K24" s="108"/>
      <c r="L24" s="108"/>
      <c r="M24" s="108"/>
      <c r="N24" s="108"/>
      <c r="O24" s="108"/>
      <c r="P24" s="108"/>
      <c r="Q24" s="108"/>
    </row>
    <row r="25" spans="1:17" x14ac:dyDescent="0.25">
      <c r="A25" s="109" t="s">
        <v>30</v>
      </c>
      <c r="B25" s="110">
        <v>43983</v>
      </c>
      <c r="C25" s="111">
        <v>36.9405</v>
      </c>
      <c r="D25" s="111"/>
      <c r="E25" s="111"/>
      <c r="F25" s="111"/>
      <c r="G25" s="111"/>
      <c r="H25" s="111"/>
      <c r="I25" s="111"/>
      <c r="J25" s="111"/>
      <c r="K25" s="111">
        <v>-50.901896624619503</v>
      </c>
      <c r="L25" s="111">
        <v>-42.345615685015296</v>
      </c>
      <c r="M25" s="111">
        <v>-22.4758993598324</v>
      </c>
      <c r="N25" s="111">
        <v>-28.6450652467982</v>
      </c>
      <c r="O25" s="111">
        <v>-10.106373556825901</v>
      </c>
      <c r="P25" s="111">
        <v>-0.20998660342473</v>
      </c>
      <c r="Q25" s="111">
        <v>22.1022308383906</v>
      </c>
    </row>
    <row r="26" spans="1:17" x14ac:dyDescent="0.25">
      <c r="A26" s="109" t="s">
        <v>31</v>
      </c>
      <c r="B26" s="110">
        <v>43983</v>
      </c>
      <c r="C26" s="111">
        <v>224.785</v>
      </c>
      <c r="D26" s="111"/>
      <c r="E26" s="111"/>
      <c r="F26" s="111"/>
      <c r="G26" s="111"/>
      <c r="H26" s="111"/>
      <c r="I26" s="111"/>
      <c r="J26" s="111"/>
      <c r="K26" s="111">
        <v>-59.909958263950699</v>
      </c>
      <c r="L26" s="111">
        <v>-42.447948220563099</v>
      </c>
      <c r="M26" s="111">
        <v>-20.132472185555301</v>
      </c>
      <c r="N26" s="111">
        <v>-25.295451932852501</v>
      </c>
      <c r="O26" s="111">
        <v>-3.8481178313202098</v>
      </c>
      <c r="P26" s="111">
        <v>2.3141678224226299</v>
      </c>
      <c r="Q26" s="111">
        <v>81.518690859935504</v>
      </c>
    </row>
    <row r="27" spans="1:17" x14ac:dyDescent="0.25">
      <c r="A27" s="109" t="s">
        <v>32</v>
      </c>
      <c r="B27" s="110">
        <v>43983</v>
      </c>
      <c r="C27" s="111">
        <v>128.91</v>
      </c>
      <c r="D27" s="111"/>
      <c r="E27" s="111"/>
      <c r="F27" s="111"/>
      <c r="G27" s="111"/>
      <c r="H27" s="111"/>
      <c r="I27" s="111"/>
      <c r="J27" s="111"/>
      <c r="K27" s="111">
        <v>-5.0833667256326001</v>
      </c>
      <c r="L27" s="111">
        <v>-18.8284558504192</v>
      </c>
      <c r="M27" s="111">
        <v>-7.2802396265582203</v>
      </c>
      <c r="N27" s="111">
        <v>-11.9593108589605</v>
      </c>
      <c r="O27" s="111">
        <v>-1.2912920921762101</v>
      </c>
      <c r="P27" s="111">
        <v>2.2983203205651401</v>
      </c>
      <c r="Q27" s="111">
        <v>75.246445908460501</v>
      </c>
    </row>
    <row r="28" spans="1:17" x14ac:dyDescent="0.25">
      <c r="A28" s="109" t="s">
        <v>33</v>
      </c>
      <c r="B28" s="110">
        <v>43983</v>
      </c>
      <c r="C28" s="111">
        <v>8.67</v>
      </c>
      <c r="D28" s="111"/>
      <c r="E28" s="111"/>
      <c r="F28" s="111"/>
      <c r="G28" s="111"/>
      <c r="H28" s="111"/>
      <c r="I28" s="111"/>
      <c r="J28" s="111"/>
      <c r="K28" s="111">
        <v>-53.318513813909199</v>
      </c>
      <c r="L28" s="111">
        <v>-32.977646234130397</v>
      </c>
      <c r="M28" s="111">
        <v>-15.4871011541073</v>
      </c>
      <c r="N28" s="111">
        <v>-17.9545489664835</v>
      </c>
      <c r="O28" s="111"/>
      <c r="P28" s="111"/>
      <c r="Q28" s="111">
        <v>-7.4569892473118298</v>
      </c>
    </row>
    <row r="29" spans="1:17" x14ac:dyDescent="0.25">
      <c r="A29" s="109" t="s">
        <v>34</v>
      </c>
      <c r="B29" s="110">
        <v>43983</v>
      </c>
      <c r="C29" s="111">
        <v>34.46</v>
      </c>
      <c r="D29" s="111"/>
      <c r="E29" s="111"/>
      <c r="F29" s="111"/>
      <c r="G29" s="111"/>
      <c r="H29" s="111"/>
      <c r="I29" s="111"/>
      <c r="J29" s="111"/>
      <c r="K29" s="111">
        <v>-97.664842782409394</v>
      </c>
      <c r="L29" s="111">
        <v>-54.763442687971001</v>
      </c>
      <c r="M29" s="111">
        <v>-29.188707319791</v>
      </c>
      <c r="N29" s="111">
        <v>-33.483516166508899</v>
      </c>
      <c r="O29" s="111">
        <v>-9.3690680567393798</v>
      </c>
      <c r="P29" s="111">
        <v>-0.75760886561029595</v>
      </c>
      <c r="Q29" s="111">
        <v>19.977399865741798</v>
      </c>
    </row>
    <row r="30" spans="1:17" x14ac:dyDescent="0.25">
      <c r="A30" s="109" t="s">
        <v>35</v>
      </c>
      <c r="B30" s="110">
        <v>43983</v>
      </c>
      <c r="C30" s="111">
        <v>9.7548999999999992</v>
      </c>
      <c r="D30" s="111"/>
      <c r="E30" s="111"/>
      <c r="F30" s="111"/>
      <c r="G30" s="111"/>
      <c r="H30" s="111"/>
      <c r="I30" s="111"/>
      <c r="J30" s="111"/>
      <c r="K30" s="111">
        <v>-50.700664264273598</v>
      </c>
      <c r="L30" s="111">
        <v>-33.267109250847902</v>
      </c>
      <c r="M30" s="111">
        <v>-12.814979503841601</v>
      </c>
      <c r="N30" s="111">
        <v>-18.657707688371399</v>
      </c>
      <c r="O30" s="111">
        <v>-8.7869021805710101</v>
      </c>
      <c r="P30" s="111"/>
      <c r="Q30" s="111">
        <v>-0.51741758241758296</v>
      </c>
    </row>
    <row r="31" spans="1:17" x14ac:dyDescent="0.25">
      <c r="A31" s="109" t="s">
        <v>36</v>
      </c>
      <c r="B31" s="110">
        <v>43983</v>
      </c>
      <c r="C31" s="111">
        <v>26.881399999999999</v>
      </c>
      <c r="D31" s="111"/>
      <c r="E31" s="111"/>
      <c r="F31" s="111"/>
      <c r="G31" s="111"/>
      <c r="H31" s="111"/>
      <c r="I31" s="111"/>
      <c r="J31" s="111"/>
      <c r="K31" s="111">
        <v>-68.140633046381893</v>
      </c>
      <c r="L31" s="111">
        <v>-39.263573691957397</v>
      </c>
      <c r="M31" s="111">
        <v>-12.9517565738355</v>
      </c>
      <c r="N31" s="111">
        <v>-17.4586987251833</v>
      </c>
      <c r="O31" s="111">
        <v>-2.9649118174411702</v>
      </c>
      <c r="P31" s="111">
        <v>4.7888599509211502</v>
      </c>
      <c r="Q31" s="111">
        <v>89.860468489663702</v>
      </c>
    </row>
    <row r="32" spans="1:17" x14ac:dyDescent="0.25">
      <c r="A32" s="109" t="s">
        <v>37</v>
      </c>
      <c r="B32" s="110">
        <v>43983</v>
      </c>
      <c r="C32" s="111">
        <v>28.923999999999999</v>
      </c>
      <c r="D32" s="111"/>
      <c r="E32" s="111"/>
      <c r="F32" s="111"/>
      <c r="G32" s="111"/>
      <c r="H32" s="111"/>
      <c r="I32" s="111"/>
      <c r="J32" s="111"/>
      <c r="K32" s="111">
        <v>-62.795679563516501</v>
      </c>
      <c r="L32" s="111">
        <v>-38.263018473703198</v>
      </c>
      <c r="M32" s="111">
        <v>-17.475187334321301</v>
      </c>
      <c r="N32" s="111">
        <v>-21.402195879943399</v>
      </c>
      <c r="O32" s="111">
        <v>-5.07487933658867</v>
      </c>
      <c r="P32" s="111">
        <v>4.1390366904154297</v>
      </c>
      <c r="Q32" s="111">
        <v>18.191361601264202</v>
      </c>
    </row>
    <row r="33" spans="1:17" x14ac:dyDescent="0.25">
      <c r="A33" s="109" t="s">
        <v>38</v>
      </c>
      <c r="B33" s="110">
        <v>43983</v>
      </c>
      <c r="C33" s="111">
        <v>60.304400000000001</v>
      </c>
      <c r="D33" s="111"/>
      <c r="E33" s="111"/>
      <c r="F33" s="111"/>
      <c r="G33" s="111"/>
      <c r="H33" s="111"/>
      <c r="I33" s="111"/>
      <c r="J33" s="111"/>
      <c r="K33" s="111">
        <v>-61.242254995943298</v>
      </c>
      <c r="L33" s="111">
        <v>-37.850833411808999</v>
      </c>
      <c r="M33" s="111">
        <v>-15.3197593716942</v>
      </c>
      <c r="N33" s="111">
        <v>-20.727573353475499</v>
      </c>
      <c r="O33" s="111">
        <v>-2.313884674254</v>
      </c>
      <c r="P33" s="111">
        <v>2.8762127221581899</v>
      </c>
      <c r="Q33" s="111">
        <v>33.554652777777797</v>
      </c>
    </row>
    <row r="34" spans="1:17" x14ac:dyDescent="0.25">
      <c r="A34" s="109" t="s">
        <v>39</v>
      </c>
      <c r="B34" s="110">
        <v>43983</v>
      </c>
      <c r="C34" s="111">
        <v>42.26</v>
      </c>
      <c r="D34" s="111"/>
      <c r="E34" s="111"/>
      <c r="F34" s="111"/>
      <c r="G34" s="111"/>
      <c r="H34" s="111"/>
      <c r="I34" s="111"/>
      <c r="J34" s="111"/>
      <c r="K34" s="111">
        <v>-48.416594687020698</v>
      </c>
      <c r="L34" s="111">
        <v>-40.395080816608903</v>
      </c>
      <c r="M34" s="111">
        <v>-23.346690840082701</v>
      </c>
      <c r="N34" s="111">
        <v>-24.602502541605901</v>
      </c>
      <c r="O34" s="111">
        <v>-5.2058666662780704</v>
      </c>
      <c r="P34" s="111">
        <v>1.7088901514528401</v>
      </c>
      <c r="Q34" s="111">
        <v>21.8613140873411</v>
      </c>
    </row>
    <row r="35" spans="1:17" x14ac:dyDescent="0.25">
      <c r="A35" s="109" t="s">
        <v>40</v>
      </c>
      <c r="B35" s="110">
        <v>43983</v>
      </c>
      <c r="C35" s="111">
        <v>115.4806</v>
      </c>
      <c r="D35" s="111"/>
      <c r="E35" s="111"/>
      <c r="F35" s="111"/>
      <c r="G35" s="111"/>
      <c r="H35" s="111"/>
      <c r="I35" s="111"/>
      <c r="J35" s="111"/>
      <c r="K35" s="111">
        <v>-37.021336933036203</v>
      </c>
      <c r="L35" s="111">
        <v>-32.380886295803499</v>
      </c>
      <c r="M35" s="111">
        <v>-12.8291191897835</v>
      </c>
      <c r="N35" s="111">
        <v>-15.392383651149601</v>
      </c>
      <c r="O35" s="111">
        <v>-1.9665453635655099</v>
      </c>
      <c r="P35" s="111">
        <v>5.6905244716856904</v>
      </c>
      <c r="Q35" s="111">
        <v>66.197419188445707</v>
      </c>
    </row>
    <row r="36" spans="1:17" x14ac:dyDescent="0.25">
      <c r="A36" s="109" t="s">
        <v>41</v>
      </c>
      <c r="B36" s="110">
        <v>43983</v>
      </c>
      <c r="C36" s="111">
        <v>8.6142000000000003</v>
      </c>
      <c r="D36" s="111"/>
      <c r="E36" s="111"/>
      <c r="F36" s="111"/>
      <c r="G36" s="111"/>
      <c r="H36" s="111"/>
      <c r="I36" s="111"/>
      <c r="J36" s="111"/>
      <c r="K36" s="111">
        <v>-51.940170325734499</v>
      </c>
      <c r="L36" s="111">
        <v>-34.664800777735302</v>
      </c>
      <c r="M36" s="111">
        <v>-10.805893784694801</v>
      </c>
      <c r="N36" s="111">
        <v>-13.068059225819299</v>
      </c>
      <c r="O36" s="111"/>
      <c r="P36" s="111"/>
      <c r="Q36" s="111">
        <v>-7.3413207547169801</v>
      </c>
    </row>
    <row r="37" spans="1:17" x14ac:dyDescent="0.25">
      <c r="A37" s="109" t="s">
        <v>42</v>
      </c>
      <c r="B37" s="110">
        <v>43983</v>
      </c>
      <c r="C37" s="111">
        <v>8.4643999999999995</v>
      </c>
      <c r="D37" s="111"/>
      <c r="E37" s="111"/>
      <c r="F37" s="111"/>
      <c r="G37" s="111"/>
      <c r="H37" s="111"/>
      <c r="I37" s="111"/>
      <c r="J37" s="111"/>
      <c r="K37" s="111">
        <v>-47.727492194289802</v>
      </c>
      <c r="L37" s="111">
        <v>-31.942255637488099</v>
      </c>
      <c r="M37" s="111">
        <v>-9.4635767190115008</v>
      </c>
      <c r="N37" s="111">
        <v>-12.535210621714899</v>
      </c>
      <c r="O37" s="111"/>
      <c r="P37" s="111"/>
      <c r="Q37" s="111">
        <v>-8.3906287425149699</v>
      </c>
    </row>
    <row r="38" spans="1:17" x14ac:dyDescent="0.25">
      <c r="A38" s="109" t="s">
        <v>43</v>
      </c>
      <c r="B38" s="110">
        <v>43983</v>
      </c>
      <c r="C38" s="111">
        <v>184.89269999999999</v>
      </c>
      <c r="D38" s="111"/>
      <c r="E38" s="111"/>
      <c r="F38" s="111"/>
      <c r="G38" s="111"/>
      <c r="H38" s="111"/>
      <c r="I38" s="111"/>
      <c r="J38" s="111"/>
      <c r="K38" s="111">
        <v>-62.134687618992999</v>
      </c>
      <c r="L38" s="111">
        <v>-47.284898670974599</v>
      </c>
      <c r="M38" s="111">
        <v>-22.763163400358099</v>
      </c>
      <c r="N38" s="111">
        <v>-27.5122842614979</v>
      </c>
      <c r="O38" s="111">
        <v>-7.9109063787451497</v>
      </c>
      <c r="P38" s="111">
        <v>9.3664725223564005E-2</v>
      </c>
      <c r="Q38" s="111">
        <v>47.638248302489103</v>
      </c>
    </row>
    <row r="39" spans="1:17" x14ac:dyDescent="0.25">
      <c r="A39" s="109" t="s">
        <v>44</v>
      </c>
      <c r="B39" s="110">
        <v>43983</v>
      </c>
      <c r="C39" s="111">
        <v>9.11</v>
      </c>
      <c r="D39" s="111"/>
      <c r="E39" s="111"/>
      <c r="F39" s="111"/>
      <c r="G39" s="111"/>
      <c r="H39" s="111"/>
      <c r="I39" s="111"/>
      <c r="J39" s="111"/>
      <c r="K39" s="111">
        <v>-31.345943276724601</v>
      </c>
      <c r="L39" s="111">
        <v>-29.6314037918516</v>
      </c>
      <c r="M39" s="111">
        <v>-8.9337368163410602</v>
      </c>
      <c r="N39" s="111">
        <v>-15.4851222117563</v>
      </c>
      <c r="O39" s="111"/>
      <c r="P39" s="111"/>
      <c r="Q39" s="111">
        <v>-5.9715073529411802</v>
      </c>
    </row>
    <row r="40" spans="1:17" x14ac:dyDescent="0.25">
      <c r="A40" s="109" t="s">
        <v>45</v>
      </c>
      <c r="B40" s="110">
        <v>43983</v>
      </c>
      <c r="C40" s="111">
        <v>54.133000000000003</v>
      </c>
      <c r="D40" s="111"/>
      <c r="E40" s="111"/>
      <c r="F40" s="111"/>
      <c r="G40" s="111"/>
      <c r="H40" s="111"/>
      <c r="I40" s="111"/>
      <c r="J40" s="111"/>
      <c r="K40" s="111">
        <v>-51.903631071196898</v>
      </c>
      <c r="L40" s="111">
        <v>-29.999711695229099</v>
      </c>
      <c r="M40" s="111">
        <v>-8.4958605410360093</v>
      </c>
      <c r="N40" s="111">
        <v>-12.7051918918885</v>
      </c>
      <c r="O40" s="111">
        <v>0.33028674842053302</v>
      </c>
      <c r="P40" s="111">
        <v>2.1769071741309798</v>
      </c>
      <c r="Q40" s="111">
        <v>29.665828729281799</v>
      </c>
    </row>
    <row r="41" spans="1:17" x14ac:dyDescent="0.25">
      <c r="A41" s="131"/>
      <c r="B41" s="131"/>
      <c r="C41" s="131"/>
      <c r="D41" s="113"/>
      <c r="E41" s="113"/>
      <c r="F41" s="113"/>
      <c r="G41" s="113"/>
      <c r="H41" s="113"/>
      <c r="I41" s="113" t="s">
        <v>47</v>
      </c>
      <c r="J41" s="113" t="s">
        <v>48</v>
      </c>
      <c r="K41" s="113" t="s">
        <v>1</v>
      </c>
      <c r="L41" s="113" t="s">
        <v>2</v>
      </c>
      <c r="M41" s="113" t="s">
        <v>3</v>
      </c>
      <c r="O41" s="109"/>
      <c r="P41" s="109"/>
      <c r="Q41" s="113" t="s">
        <v>46</v>
      </c>
    </row>
    <row r="42" spans="1:17" x14ac:dyDescent="0.25">
      <c r="A42" s="131"/>
      <c r="B42" s="131"/>
      <c r="C42" s="131"/>
      <c r="D42" s="113"/>
      <c r="E42" s="113"/>
      <c r="F42" s="113"/>
      <c r="G42" s="113"/>
      <c r="H42" s="113"/>
      <c r="I42" s="113" t="s">
        <v>0</v>
      </c>
      <c r="J42" s="113" t="s">
        <v>0</v>
      </c>
      <c r="K42" s="113" t="s">
        <v>0</v>
      </c>
      <c r="L42" s="113" t="s">
        <v>0</v>
      </c>
      <c r="M42" s="113" t="s">
        <v>0</v>
      </c>
      <c r="O42" s="109"/>
      <c r="P42" s="109"/>
      <c r="Q42" s="113" t="s">
        <v>0</v>
      </c>
    </row>
    <row r="43" spans="1:17" x14ac:dyDescent="0.25">
      <c r="A43" s="113" t="s">
        <v>7</v>
      </c>
      <c r="B43" s="113" t="s">
        <v>8</v>
      </c>
      <c r="C43" s="113" t="s">
        <v>9</v>
      </c>
      <c r="D43" s="113"/>
      <c r="E43" s="113"/>
      <c r="F43" s="113"/>
      <c r="G43" s="113"/>
      <c r="H43" s="113"/>
      <c r="I43" s="113"/>
      <c r="J43" s="113"/>
      <c r="K43" s="113"/>
      <c r="L43" s="113"/>
      <c r="M43" s="113"/>
      <c r="O43" s="109"/>
      <c r="P43" s="109"/>
      <c r="Q43" s="113"/>
    </row>
    <row r="44" spans="1:17" x14ac:dyDescent="0.25">
      <c r="A44" s="108" t="s">
        <v>389</v>
      </c>
      <c r="B44" s="108"/>
      <c r="C44" s="108"/>
      <c r="D44" s="108"/>
      <c r="E44" s="108"/>
      <c r="F44" s="108"/>
      <c r="G44" s="108"/>
      <c r="H44" s="108"/>
      <c r="I44" s="108"/>
      <c r="J44" s="108"/>
      <c r="K44" s="108"/>
      <c r="L44" s="108"/>
      <c r="M44" s="108"/>
      <c r="O44" s="109"/>
      <c r="P44" s="109"/>
      <c r="Q44" s="108"/>
    </row>
    <row r="45" spans="1:17" x14ac:dyDescent="0.25">
      <c r="A45" s="109" t="s">
        <v>379</v>
      </c>
      <c r="B45" s="110">
        <v>43983</v>
      </c>
      <c r="C45" s="111">
        <v>9.69</v>
      </c>
      <c r="D45" s="111"/>
      <c r="E45" s="111"/>
      <c r="F45" s="111"/>
      <c r="G45" s="111"/>
      <c r="H45" s="111"/>
      <c r="I45" s="111">
        <v>181.29139072847599</v>
      </c>
      <c r="J45" s="111">
        <v>-20.801671732522699</v>
      </c>
      <c r="K45" s="111">
        <v>-12.4131187960975</v>
      </c>
      <c r="L45" s="111"/>
      <c r="M45" s="111"/>
      <c r="O45" s="109"/>
      <c r="P45" s="109"/>
      <c r="Q45" s="111">
        <v>-10.2863636363636</v>
      </c>
    </row>
    <row r="46" spans="1:17" x14ac:dyDescent="0.25">
      <c r="A46" s="109" t="s">
        <v>49</v>
      </c>
      <c r="B46" s="110">
        <v>43983</v>
      </c>
      <c r="C46" s="111">
        <v>9.2200000000000006</v>
      </c>
      <c r="D46" s="111"/>
      <c r="E46" s="111"/>
      <c r="F46" s="111"/>
      <c r="G46" s="111"/>
      <c r="H46" s="111"/>
      <c r="I46" s="111">
        <v>268.19890635680201</v>
      </c>
      <c r="J46" s="111">
        <v>25.2910199556541</v>
      </c>
      <c r="K46" s="111">
        <v>-34.881644998004703</v>
      </c>
      <c r="L46" s="111">
        <v>-25.361467327440799</v>
      </c>
      <c r="M46" s="111">
        <v>-7.8268263827270097</v>
      </c>
      <c r="O46" s="109"/>
      <c r="P46" s="109"/>
      <c r="Q46" s="111">
        <v>-8.7599999999999891</v>
      </c>
    </row>
    <row r="47" spans="1:17" x14ac:dyDescent="0.25">
      <c r="A47" s="109" t="s">
        <v>50</v>
      </c>
      <c r="B47" s="110">
        <v>43983</v>
      </c>
      <c r="C47" s="111">
        <v>96.305199999999999</v>
      </c>
      <c r="D47" s="111"/>
      <c r="E47" s="111"/>
      <c r="F47" s="111"/>
      <c r="G47" s="111"/>
      <c r="H47" s="111"/>
      <c r="I47" s="111">
        <v>267.60913891067003</v>
      </c>
      <c r="J47" s="111">
        <v>-4.8741483015142899</v>
      </c>
      <c r="K47" s="111">
        <v>-57.349002180353203</v>
      </c>
      <c r="L47" s="111">
        <v>-36.488718960603997</v>
      </c>
      <c r="M47" s="111">
        <v>-13.656770634475899</v>
      </c>
      <c r="O47" s="109"/>
      <c r="P47" s="109"/>
      <c r="Q47" s="111">
        <v>13.4353208453707</v>
      </c>
    </row>
    <row r="48" spans="1:17" x14ac:dyDescent="0.25">
      <c r="A48" s="131"/>
      <c r="B48" s="131"/>
      <c r="C48" s="131"/>
      <c r="D48" s="113"/>
      <c r="E48" s="113"/>
      <c r="F48" s="113"/>
      <c r="G48" s="113"/>
      <c r="H48" s="113"/>
      <c r="I48" s="113" t="s">
        <v>47</v>
      </c>
      <c r="J48" s="113" t="s">
        <v>48</v>
      </c>
      <c r="K48" s="113" t="s">
        <v>1</v>
      </c>
      <c r="L48" s="113" t="s">
        <v>2</v>
      </c>
      <c r="M48" s="113" t="s">
        <v>3</v>
      </c>
      <c r="Q48" s="113" t="s">
        <v>46</v>
      </c>
    </row>
    <row r="49" spans="1:17" x14ac:dyDescent="0.25">
      <c r="A49" s="131"/>
      <c r="B49" s="131"/>
      <c r="C49" s="131"/>
      <c r="D49" s="113"/>
      <c r="E49" s="113"/>
      <c r="F49" s="113"/>
      <c r="G49" s="113"/>
      <c r="H49" s="113"/>
      <c r="I49" s="113" t="s">
        <v>0</v>
      </c>
      <c r="J49" s="113" t="s">
        <v>0</v>
      </c>
      <c r="K49" s="113" t="s">
        <v>0</v>
      </c>
      <c r="L49" s="113" t="s">
        <v>0</v>
      </c>
      <c r="M49" s="113" t="s">
        <v>0</v>
      </c>
      <c r="Q49" s="113" t="s">
        <v>0</v>
      </c>
    </row>
    <row r="50" spans="1:17" x14ac:dyDescent="0.25">
      <c r="A50" s="113" t="s">
        <v>7</v>
      </c>
      <c r="B50" s="113" t="s">
        <v>8</v>
      </c>
      <c r="C50" s="113" t="s">
        <v>9</v>
      </c>
      <c r="D50" s="113"/>
      <c r="E50" s="113"/>
      <c r="F50" s="113"/>
      <c r="G50" s="113"/>
      <c r="H50" s="113"/>
      <c r="I50" s="113"/>
      <c r="J50" s="113"/>
      <c r="K50" s="113"/>
      <c r="L50" s="113"/>
      <c r="M50" s="113"/>
      <c r="Q50" s="113"/>
    </row>
    <row r="51" spans="1:17" x14ac:dyDescent="0.25">
      <c r="A51" s="108" t="s">
        <v>389</v>
      </c>
      <c r="B51" s="108"/>
      <c r="C51" s="108"/>
      <c r="D51" s="108"/>
      <c r="E51" s="108"/>
      <c r="F51" s="108"/>
      <c r="G51" s="108"/>
      <c r="H51" s="108"/>
      <c r="I51" s="108"/>
      <c r="J51" s="108"/>
      <c r="K51" s="108"/>
      <c r="L51" s="108"/>
      <c r="M51" s="108"/>
      <c r="Q51" s="108"/>
    </row>
    <row r="52" spans="1:17" x14ac:dyDescent="0.25">
      <c r="A52" s="109" t="s">
        <v>381</v>
      </c>
      <c r="B52" s="110">
        <v>43983</v>
      </c>
      <c r="C52" s="111">
        <v>9.64</v>
      </c>
      <c r="D52" s="111"/>
      <c r="E52" s="111"/>
      <c r="F52" s="111"/>
      <c r="G52" s="111"/>
      <c r="H52" s="111"/>
      <c r="I52" s="111">
        <v>179.204941400064</v>
      </c>
      <c r="J52" s="111">
        <v>-22.046668362156598</v>
      </c>
      <c r="K52" s="111">
        <v>-13.9787234042553</v>
      </c>
      <c r="L52" s="111"/>
      <c r="M52" s="111"/>
      <c r="Q52" s="111">
        <v>-11.945454545454499</v>
      </c>
    </row>
    <row r="53" spans="1:17" x14ac:dyDescent="0.25">
      <c r="A53" s="109" t="s">
        <v>51</v>
      </c>
      <c r="B53" s="110">
        <v>43983</v>
      </c>
      <c r="C53" s="111">
        <v>9.17</v>
      </c>
      <c r="D53" s="111"/>
      <c r="E53" s="111"/>
      <c r="F53" s="111"/>
      <c r="G53" s="111"/>
      <c r="H53" s="111"/>
      <c r="I53" s="111">
        <v>266.35473901098902</v>
      </c>
      <c r="J53" s="111">
        <v>24.1334910913139</v>
      </c>
      <c r="K53" s="111">
        <v>-35.404761402694902</v>
      </c>
      <c r="L53" s="111">
        <v>-25.9700040950041</v>
      </c>
      <c r="M53" s="111">
        <v>-8.5015527950310705</v>
      </c>
      <c r="Q53" s="111">
        <v>-9.3215384615384593</v>
      </c>
    </row>
    <row r="54" spans="1:17" x14ac:dyDescent="0.25">
      <c r="A54" s="109" t="s">
        <v>52</v>
      </c>
      <c r="B54" s="110">
        <v>43983</v>
      </c>
      <c r="C54" s="111">
        <v>91.006799999999998</v>
      </c>
      <c r="D54" s="111"/>
      <c r="E54" s="111"/>
      <c r="F54" s="111"/>
      <c r="G54" s="111"/>
      <c r="H54" s="111"/>
      <c r="I54" s="111">
        <v>266.638569762305</v>
      </c>
      <c r="J54" s="111">
        <v>-5.7537414642460902</v>
      </c>
      <c r="K54" s="111">
        <v>-58.0623209874799</v>
      </c>
      <c r="L54" s="111">
        <v>-37.1664158104835</v>
      </c>
      <c r="M54" s="111">
        <v>-14.3821206566444</v>
      </c>
      <c r="Q54" s="111">
        <v>133.035938824737</v>
      </c>
    </row>
    <row r="55" spans="1:17" x14ac:dyDescent="0.25">
      <c r="A55" s="131"/>
      <c r="B55" s="131"/>
      <c r="C55" s="131"/>
      <c r="D55" s="113"/>
      <c r="E55" s="113"/>
      <c r="F55" s="113"/>
      <c r="G55" s="113"/>
      <c r="H55" s="113"/>
      <c r="I55" s="113"/>
      <c r="J55" s="113" t="s">
        <v>48</v>
      </c>
      <c r="K55" s="113" t="s">
        <v>1</v>
      </c>
      <c r="L55" s="113" t="s">
        <v>2</v>
      </c>
      <c r="M55" s="113" t="s">
        <v>3</v>
      </c>
      <c r="N55" s="113" t="s">
        <v>4</v>
      </c>
      <c r="O55" s="113" t="s">
        <v>5</v>
      </c>
      <c r="Q55" s="113" t="s">
        <v>46</v>
      </c>
    </row>
    <row r="56" spans="1:17" x14ac:dyDescent="0.25">
      <c r="A56" s="131"/>
      <c r="B56" s="131"/>
      <c r="C56" s="131"/>
      <c r="D56" s="113"/>
      <c r="E56" s="113"/>
      <c r="F56" s="113"/>
      <c r="G56" s="113"/>
      <c r="H56" s="113"/>
      <c r="I56" s="113"/>
      <c r="J56" s="113" t="s">
        <v>0</v>
      </c>
      <c r="K56" s="113" t="s">
        <v>0</v>
      </c>
      <c r="L56" s="113" t="s">
        <v>0</v>
      </c>
      <c r="M56" s="113" t="s">
        <v>0</v>
      </c>
      <c r="N56" s="113" t="s">
        <v>0</v>
      </c>
      <c r="O56" s="113" t="s">
        <v>0</v>
      </c>
      <c r="Q56" s="113" t="s">
        <v>0</v>
      </c>
    </row>
    <row r="57" spans="1:17" x14ac:dyDescent="0.25">
      <c r="A57" s="113" t="s">
        <v>7</v>
      </c>
      <c r="B57" s="113" t="s">
        <v>8</v>
      </c>
      <c r="C57" s="113" t="s">
        <v>9</v>
      </c>
      <c r="D57" s="113"/>
      <c r="E57" s="113"/>
      <c r="F57" s="113"/>
      <c r="G57" s="113"/>
      <c r="H57" s="113"/>
      <c r="I57" s="113"/>
      <c r="J57" s="113"/>
      <c r="K57" s="113"/>
      <c r="L57" s="113"/>
      <c r="M57" s="113"/>
      <c r="N57" s="113"/>
      <c r="O57" s="113"/>
      <c r="Q57" s="113"/>
    </row>
    <row r="58" spans="1:17" x14ac:dyDescent="0.25">
      <c r="A58" s="108" t="s">
        <v>386</v>
      </c>
      <c r="B58" s="108"/>
      <c r="C58" s="108"/>
      <c r="D58" s="108"/>
      <c r="E58" s="108"/>
      <c r="F58" s="108"/>
      <c r="G58" s="108"/>
      <c r="H58" s="108"/>
      <c r="I58" s="108"/>
      <c r="J58" s="108"/>
      <c r="K58" s="108"/>
      <c r="L58" s="108"/>
      <c r="M58" s="108"/>
      <c r="N58" s="108"/>
      <c r="O58" s="108"/>
      <c r="Q58" s="108"/>
    </row>
    <row r="59" spans="1:17" x14ac:dyDescent="0.25">
      <c r="A59" s="109" t="s">
        <v>53</v>
      </c>
      <c r="B59" s="110">
        <v>43983</v>
      </c>
      <c r="C59" s="111">
        <v>33.422199999999997</v>
      </c>
      <c r="D59" s="111"/>
      <c r="E59" s="111"/>
      <c r="F59" s="111"/>
      <c r="G59" s="111"/>
      <c r="H59" s="111"/>
      <c r="I59" s="111"/>
      <c r="J59" s="111">
        <v>29.920134165850399</v>
      </c>
      <c r="K59" s="111">
        <v>3.2356203566168902</v>
      </c>
      <c r="L59" s="111">
        <v>5.7158219756891704</v>
      </c>
      <c r="M59" s="111">
        <v>-2.9267190411629098</v>
      </c>
      <c r="N59" s="111">
        <v>1.0482689289329199</v>
      </c>
      <c r="O59" s="111">
        <v>3.44278668023698</v>
      </c>
      <c r="Q59" s="111">
        <v>9.7037577778478106</v>
      </c>
    </row>
    <row r="60" spans="1:17" x14ac:dyDescent="0.25">
      <c r="A60" s="109" t="s">
        <v>54</v>
      </c>
      <c r="B60" s="110">
        <v>43983</v>
      </c>
      <c r="C60" s="111">
        <v>1.4522999999999999</v>
      </c>
      <c r="D60" s="111"/>
      <c r="E60" s="111"/>
      <c r="F60" s="111"/>
      <c r="G60" s="111"/>
      <c r="H60" s="111"/>
      <c r="I60" s="111"/>
      <c r="J60" s="111">
        <v>0</v>
      </c>
      <c r="K60" s="111">
        <v>-99.963175541161803</v>
      </c>
      <c r="L60" s="111">
        <v>-47.381080656861599</v>
      </c>
      <c r="M60" s="111"/>
      <c r="N60" s="111"/>
      <c r="O60" s="111"/>
      <c r="Q60" s="111">
        <v>-46.232285495928501</v>
      </c>
    </row>
    <row r="61" spans="1:17" x14ac:dyDescent="0.25">
      <c r="A61" s="109" t="s">
        <v>55</v>
      </c>
      <c r="B61" s="110">
        <v>43983</v>
      </c>
      <c r="C61" s="111">
        <v>23.540299999999998</v>
      </c>
      <c r="D61" s="111"/>
      <c r="E61" s="111"/>
      <c r="F61" s="111"/>
      <c r="G61" s="111"/>
      <c r="H61" s="111"/>
      <c r="I61" s="111"/>
      <c r="J61" s="111">
        <v>28.5281656717132</v>
      </c>
      <c r="K61" s="111">
        <v>12.072176684138901</v>
      </c>
      <c r="L61" s="111">
        <v>13.6754100019054</v>
      </c>
      <c r="M61" s="111">
        <v>12.548526680371999</v>
      </c>
      <c r="N61" s="111">
        <v>13.050257072658599</v>
      </c>
      <c r="O61" s="111">
        <v>10.100230544315201</v>
      </c>
      <c r="Q61" s="111">
        <v>13.7472514999826</v>
      </c>
    </row>
    <row r="62" spans="1:17" x14ac:dyDescent="0.25">
      <c r="A62" s="109" t="s">
        <v>56</v>
      </c>
      <c r="B62" s="110">
        <v>43983</v>
      </c>
      <c r="C62" s="111">
        <v>18.131900000000002</v>
      </c>
      <c r="D62" s="111"/>
      <c r="E62" s="111"/>
      <c r="F62" s="111"/>
      <c r="G62" s="111"/>
      <c r="H62" s="111"/>
      <c r="I62" s="111"/>
      <c r="J62" s="111">
        <v>-10.1130624080986</v>
      </c>
      <c r="K62" s="111">
        <v>5.4242403582710699</v>
      </c>
      <c r="L62" s="111">
        <v>7.2526978347780098</v>
      </c>
      <c r="M62" s="111">
        <v>6.1409125935725104</v>
      </c>
      <c r="N62" s="111">
        <v>-0.79604515103039097</v>
      </c>
      <c r="O62" s="111">
        <v>3.59813748823909</v>
      </c>
      <c r="Q62" s="111">
        <v>9.7296817704745298</v>
      </c>
    </row>
    <row r="63" spans="1:17" x14ac:dyDescent="0.25">
      <c r="A63" s="109" t="s">
        <v>57</v>
      </c>
      <c r="B63" s="110">
        <v>43983</v>
      </c>
      <c r="C63" s="111">
        <v>37.141800000000003</v>
      </c>
      <c r="D63" s="111"/>
      <c r="E63" s="111"/>
      <c r="F63" s="111"/>
      <c r="G63" s="111"/>
      <c r="H63" s="111"/>
      <c r="I63" s="111"/>
      <c r="J63" s="111">
        <v>14.423411172910299</v>
      </c>
      <c r="K63" s="111">
        <v>12.106414168109399</v>
      </c>
      <c r="L63" s="111">
        <v>12.7076822196083</v>
      </c>
      <c r="M63" s="111">
        <v>10.603617321303799</v>
      </c>
      <c r="N63" s="111">
        <v>10.8605384603442</v>
      </c>
      <c r="O63" s="111">
        <v>8.4028436721713895</v>
      </c>
      <c r="Q63" s="111">
        <v>12.6109751544784</v>
      </c>
    </row>
    <row r="64" spans="1:17" x14ac:dyDescent="0.25">
      <c r="A64" s="109" t="s">
        <v>58</v>
      </c>
      <c r="B64" s="110">
        <v>43983</v>
      </c>
      <c r="C64" s="111">
        <v>24.338899999999999</v>
      </c>
      <c r="D64" s="111"/>
      <c r="E64" s="111"/>
      <c r="F64" s="111"/>
      <c r="G64" s="111"/>
      <c r="H64" s="111"/>
      <c r="I64" s="111"/>
      <c r="J64" s="111">
        <v>20.625776459220202</v>
      </c>
      <c r="K64" s="111">
        <v>16.081190819318699</v>
      </c>
      <c r="L64" s="111">
        <v>13.0132278304433</v>
      </c>
      <c r="M64" s="111">
        <v>10.210663011535001</v>
      </c>
      <c r="N64" s="111">
        <v>11.528897867849199</v>
      </c>
      <c r="O64" s="111">
        <v>7.8721743953637198</v>
      </c>
      <c r="Q64" s="111">
        <v>12.630585683773999</v>
      </c>
    </row>
    <row r="65" spans="1:17" x14ac:dyDescent="0.25">
      <c r="A65" s="109" t="s">
        <v>59</v>
      </c>
      <c r="B65" s="110">
        <v>43983</v>
      </c>
      <c r="C65" s="111">
        <v>2609.9861999999998</v>
      </c>
      <c r="D65" s="111"/>
      <c r="E65" s="111"/>
      <c r="F65" s="111"/>
      <c r="G65" s="111"/>
      <c r="H65" s="111"/>
      <c r="I65" s="111"/>
      <c r="J65" s="111">
        <v>19.002259245573899</v>
      </c>
      <c r="K65" s="111">
        <v>18.434045061950599</v>
      </c>
      <c r="L65" s="111">
        <v>17.187773996755599</v>
      </c>
      <c r="M65" s="111">
        <v>17.4558607285602</v>
      </c>
      <c r="N65" s="111">
        <v>15.8253724648409</v>
      </c>
      <c r="O65" s="111">
        <v>9.7805722261553996</v>
      </c>
      <c r="Q65" s="111">
        <v>12.889476280241499</v>
      </c>
    </row>
    <row r="66" spans="1:17" x14ac:dyDescent="0.25">
      <c r="A66" s="109" t="s">
        <v>60</v>
      </c>
      <c r="B66" s="110">
        <v>43983</v>
      </c>
      <c r="C66" s="111">
        <v>23.5929</v>
      </c>
      <c r="D66" s="111"/>
      <c r="E66" s="111"/>
      <c r="F66" s="111"/>
      <c r="G66" s="111"/>
      <c r="H66" s="111"/>
      <c r="I66" s="111"/>
      <c r="J66" s="111">
        <v>7.8960242331640096</v>
      </c>
      <c r="K66" s="111">
        <v>9.7500473789064408</v>
      </c>
      <c r="L66" s="111">
        <v>9.4161791531030499</v>
      </c>
      <c r="M66" s="111">
        <v>8.6574425594236892</v>
      </c>
      <c r="N66" s="111">
        <v>10.8309086666262</v>
      </c>
      <c r="O66" s="111">
        <v>9.4411235510402207</v>
      </c>
      <c r="Q66" s="111">
        <v>11.567992606983101</v>
      </c>
    </row>
    <row r="67" spans="1:17" x14ac:dyDescent="0.25">
      <c r="A67" s="109" t="s">
        <v>61</v>
      </c>
      <c r="B67" s="110">
        <v>43983</v>
      </c>
      <c r="C67" s="111">
        <v>69.897199999999998</v>
      </c>
      <c r="D67" s="111"/>
      <c r="E67" s="111"/>
      <c r="F67" s="111"/>
      <c r="G67" s="111"/>
      <c r="H67" s="111"/>
      <c r="I67" s="111"/>
      <c r="J67" s="111">
        <v>14.635539154954801</v>
      </c>
      <c r="K67" s="111">
        <v>-11.429437907539</v>
      </c>
      <c r="L67" s="111">
        <v>-9.1129048319081196</v>
      </c>
      <c r="M67" s="111">
        <v>-3.5765747195124602</v>
      </c>
      <c r="N67" s="111">
        <v>-1.50863131187458</v>
      </c>
      <c r="O67" s="111">
        <v>5.76239228866904</v>
      </c>
      <c r="Q67" s="111">
        <v>10.692595242128199</v>
      </c>
    </row>
    <row r="68" spans="1:17" x14ac:dyDescent="0.25">
      <c r="A68" s="109" t="s">
        <v>62</v>
      </c>
      <c r="B68" s="110">
        <v>43983</v>
      </c>
      <c r="C68" s="111">
        <v>68.483900000000006</v>
      </c>
      <c r="D68" s="111"/>
      <c r="E68" s="111"/>
      <c r="F68" s="111"/>
      <c r="G68" s="111"/>
      <c r="H68" s="111"/>
      <c r="I68" s="111"/>
      <c r="J68" s="111">
        <v>25.838557929365301</v>
      </c>
      <c r="K68" s="111">
        <v>7.1521094363598996</v>
      </c>
      <c r="L68" s="111">
        <v>8.1161901662676996</v>
      </c>
      <c r="M68" s="111">
        <v>8.9399148588144293</v>
      </c>
      <c r="N68" s="111">
        <v>9.0066543295795203</v>
      </c>
      <c r="O68" s="111">
        <v>4.9865119053266298</v>
      </c>
      <c r="Q68" s="111">
        <v>10.5149160754366</v>
      </c>
    </row>
    <row r="69" spans="1:17" x14ac:dyDescent="0.25">
      <c r="A69" s="109" t="s">
        <v>63</v>
      </c>
      <c r="B69" s="110">
        <v>43983</v>
      </c>
      <c r="C69" s="111">
        <v>28.9132</v>
      </c>
      <c r="D69" s="111"/>
      <c r="E69" s="111"/>
      <c r="F69" s="111"/>
      <c r="G69" s="111"/>
      <c r="H69" s="111"/>
      <c r="I69" s="111"/>
      <c r="J69" s="111">
        <v>18.591111003708299</v>
      </c>
      <c r="K69" s="111">
        <v>10.172196711793999</v>
      </c>
      <c r="L69" s="111">
        <v>9.8978289636433008</v>
      </c>
      <c r="M69" s="111">
        <v>8.6798199873983393</v>
      </c>
      <c r="N69" s="111">
        <v>10.9910542405224</v>
      </c>
      <c r="O69" s="111">
        <v>8.0134266366887594</v>
      </c>
      <c r="Q69" s="111">
        <v>10.7586103492768</v>
      </c>
    </row>
    <row r="70" spans="1:17" x14ac:dyDescent="0.25">
      <c r="A70" s="109" t="s">
        <v>64</v>
      </c>
      <c r="B70" s="110">
        <v>43983</v>
      </c>
      <c r="C70" s="111">
        <v>27.5243</v>
      </c>
      <c r="D70" s="111"/>
      <c r="E70" s="111"/>
      <c r="F70" s="111"/>
      <c r="G70" s="111"/>
      <c r="H70" s="111"/>
      <c r="I70" s="111"/>
      <c r="J70" s="111">
        <v>30.376618314602901</v>
      </c>
      <c r="K70" s="111">
        <v>14.519350794466201</v>
      </c>
      <c r="L70" s="111">
        <v>14.5342039626595</v>
      </c>
      <c r="M70" s="111">
        <v>12.907847997705399</v>
      </c>
      <c r="N70" s="111">
        <v>12.954941859456801</v>
      </c>
      <c r="O70" s="111">
        <v>9.8747129691279696</v>
      </c>
      <c r="Q70" s="111">
        <v>16.1417836551731</v>
      </c>
    </row>
    <row r="71" spans="1:17" x14ac:dyDescent="0.25">
      <c r="A71" s="109" t="s">
        <v>65</v>
      </c>
      <c r="B71" s="110">
        <v>43983</v>
      </c>
      <c r="C71" s="111">
        <v>17.3171</v>
      </c>
      <c r="D71" s="111"/>
      <c r="E71" s="111"/>
      <c r="F71" s="111"/>
      <c r="G71" s="111"/>
      <c r="H71" s="111"/>
      <c r="I71" s="111"/>
      <c r="J71" s="111">
        <v>25.804502037321399</v>
      </c>
      <c r="K71" s="111">
        <v>6.5252482877493003</v>
      </c>
      <c r="L71" s="111">
        <v>9.5347381427484201</v>
      </c>
      <c r="M71" s="111">
        <v>8.3572487169644507</v>
      </c>
      <c r="N71" s="111">
        <v>6.6184528572561696</v>
      </c>
      <c r="O71" s="111">
        <v>6.0301947547330297</v>
      </c>
      <c r="Q71" s="111">
        <v>8.0523110436476895</v>
      </c>
    </row>
    <row r="72" spans="1:17" x14ac:dyDescent="0.25">
      <c r="A72" s="109" t="s">
        <v>66</v>
      </c>
      <c r="B72" s="110">
        <v>43983</v>
      </c>
      <c r="C72" s="111">
        <v>27.807700000000001</v>
      </c>
      <c r="D72" s="111"/>
      <c r="E72" s="111"/>
      <c r="F72" s="111"/>
      <c r="G72" s="111"/>
      <c r="H72" s="111"/>
      <c r="I72" s="111"/>
      <c r="J72" s="111">
        <v>22.324112979808401</v>
      </c>
      <c r="K72" s="111">
        <v>18.837229321302299</v>
      </c>
      <c r="L72" s="111">
        <v>17.034673436445502</v>
      </c>
      <c r="M72" s="111">
        <v>13.4074402219834</v>
      </c>
      <c r="N72" s="111">
        <v>15.308426414461801</v>
      </c>
      <c r="O72" s="111">
        <v>10.2755620604201</v>
      </c>
      <c r="Q72" s="111">
        <v>13.970856968012001</v>
      </c>
    </row>
    <row r="73" spans="1:17" x14ac:dyDescent="0.25">
      <c r="A73" s="109" t="s">
        <v>67</v>
      </c>
      <c r="B73" s="110">
        <v>43983</v>
      </c>
      <c r="C73" s="111">
        <v>16.511500000000002</v>
      </c>
      <c r="D73" s="111"/>
      <c r="E73" s="111"/>
      <c r="F73" s="111"/>
      <c r="G73" s="111"/>
      <c r="H73" s="111"/>
      <c r="I73" s="111"/>
      <c r="J73" s="111">
        <v>5.6370699256863004</v>
      </c>
      <c r="K73" s="111">
        <v>2.6661751962346298</v>
      </c>
      <c r="L73" s="111">
        <v>5.9377142956383304</v>
      </c>
      <c r="M73" s="111">
        <v>6.9250679219374103</v>
      </c>
      <c r="N73" s="111">
        <v>7.1276768889286499</v>
      </c>
      <c r="O73" s="111">
        <v>7.4534718127443096</v>
      </c>
      <c r="Q73" s="111">
        <v>9.37923243883189</v>
      </c>
    </row>
    <row r="74" spans="1:17" x14ac:dyDescent="0.25">
      <c r="A74" s="109" t="s">
        <v>68</v>
      </c>
      <c r="B74" s="110">
        <v>43983</v>
      </c>
      <c r="C74" s="111">
        <v>1143.4032</v>
      </c>
      <c r="D74" s="111"/>
      <c r="E74" s="111"/>
      <c r="F74" s="111"/>
      <c r="G74" s="111"/>
      <c r="H74" s="111"/>
      <c r="I74" s="111"/>
      <c r="J74" s="111">
        <v>5.1728106924964496</v>
      </c>
      <c r="K74" s="111">
        <v>6.2591321074474804</v>
      </c>
      <c r="L74" s="111">
        <v>6.9380707373259503</v>
      </c>
      <c r="M74" s="111">
        <v>7.4344593235747496</v>
      </c>
      <c r="N74" s="111">
        <v>8.3673996871181799</v>
      </c>
      <c r="O74" s="111"/>
      <c r="Q74" s="111">
        <v>9.6040675229357806</v>
      </c>
    </row>
    <row r="75" spans="1:17" x14ac:dyDescent="0.25">
      <c r="A75" s="109" t="s">
        <v>69</v>
      </c>
      <c r="B75" s="110">
        <v>43983</v>
      </c>
      <c r="C75" s="111">
        <v>32.141399999999997</v>
      </c>
      <c r="D75" s="111"/>
      <c r="E75" s="111"/>
      <c r="F75" s="111"/>
      <c r="G75" s="111"/>
      <c r="H75" s="111"/>
      <c r="I75" s="111"/>
      <c r="J75" s="111">
        <v>15.3281194821411</v>
      </c>
      <c r="K75" s="111">
        <v>6.5602062754224502</v>
      </c>
      <c r="L75" s="111">
        <v>6.9540289570501397</v>
      </c>
      <c r="M75" s="111">
        <v>6.5268953932322802</v>
      </c>
      <c r="N75" s="111">
        <v>6.6622512980057502</v>
      </c>
      <c r="O75" s="111">
        <v>8.0266373247613707</v>
      </c>
      <c r="Q75" s="111">
        <v>11.081377589944299</v>
      </c>
    </row>
    <row r="76" spans="1:17" x14ac:dyDescent="0.25">
      <c r="A76" s="109" t="s">
        <v>70</v>
      </c>
      <c r="B76" s="110">
        <v>43983</v>
      </c>
      <c r="C76" s="111">
        <v>28.775099999999998</v>
      </c>
      <c r="D76" s="111"/>
      <c r="E76" s="111"/>
      <c r="F76" s="111"/>
      <c r="G76" s="111"/>
      <c r="H76" s="111"/>
      <c r="I76" s="111"/>
      <c r="J76" s="111">
        <v>27.178996296085401</v>
      </c>
      <c r="K76" s="111">
        <v>10.3289353579985</v>
      </c>
      <c r="L76" s="111">
        <v>10.6171476522721</v>
      </c>
      <c r="M76" s="111">
        <v>10.593708672858501</v>
      </c>
      <c r="N76" s="111">
        <v>11.6442458525757</v>
      </c>
      <c r="O76" s="111">
        <v>10.4105235089158</v>
      </c>
      <c r="Q76" s="111">
        <v>13.8454010219438</v>
      </c>
    </row>
    <row r="77" spans="1:17" x14ac:dyDescent="0.25">
      <c r="A77" s="109" t="s">
        <v>71</v>
      </c>
      <c r="B77" s="110">
        <v>43983</v>
      </c>
      <c r="C77" s="111">
        <v>23.751300000000001</v>
      </c>
      <c r="D77" s="111"/>
      <c r="E77" s="111"/>
      <c r="F77" s="111"/>
      <c r="G77" s="111"/>
      <c r="H77" s="111"/>
      <c r="I77" s="111"/>
      <c r="J77" s="111">
        <v>20.055460586352702</v>
      </c>
      <c r="K77" s="111">
        <v>13.965831346504901</v>
      </c>
      <c r="L77" s="111">
        <v>12.533501503437799</v>
      </c>
      <c r="M77" s="111">
        <v>10.8500300677892</v>
      </c>
      <c r="N77" s="111">
        <v>12.0024987750145</v>
      </c>
      <c r="O77" s="111">
        <v>9.5172833452621592</v>
      </c>
      <c r="Q77" s="111">
        <v>13.050234846626701</v>
      </c>
    </row>
    <row r="78" spans="1:17" x14ac:dyDescent="0.25">
      <c r="A78" s="109" t="s">
        <v>72</v>
      </c>
      <c r="B78" s="110">
        <v>43983</v>
      </c>
      <c r="C78" s="111">
        <v>13.439399999999999</v>
      </c>
      <c r="D78" s="111"/>
      <c r="E78" s="111"/>
      <c r="F78" s="111"/>
      <c r="G78" s="111"/>
      <c r="H78" s="111"/>
      <c r="I78" s="111"/>
      <c r="J78" s="111">
        <v>12.5186886448262</v>
      </c>
      <c r="K78" s="111">
        <v>20.915256499559899</v>
      </c>
      <c r="L78" s="111">
        <v>16.4621184984926</v>
      </c>
      <c r="M78" s="111">
        <v>13.2548435240346</v>
      </c>
      <c r="N78" s="111">
        <v>15.715876046274699</v>
      </c>
      <c r="O78" s="111">
        <v>10.542227149738</v>
      </c>
      <c r="Q78" s="111">
        <v>10.775802575107299</v>
      </c>
    </row>
    <row r="79" spans="1:17" x14ac:dyDescent="0.25">
      <c r="A79" s="109" t="s">
        <v>73</v>
      </c>
      <c r="B79" s="110">
        <v>43983</v>
      </c>
      <c r="C79" s="111">
        <v>29.243600000000001</v>
      </c>
      <c r="D79" s="111"/>
      <c r="E79" s="111"/>
      <c r="F79" s="111"/>
      <c r="G79" s="111"/>
      <c r="H79" s="111"/>
      <c r="I79" s="111"/>
      <c r="J79" s="111">
        <v>13.3894978428815</v>
      </c>
      <c r="K79" s="111">
        <v>17.114213716408401</v>
      </c>
      <c r="L79" s="111">
        <v>13.0470828178058</v>
      </c>
      <c r="M79" s="111">
        <v>10.142235550707699</v>
      </c>
      <c r="N79" s="111">
        <v>11.3395098523348</v>
      </c>
      <c r="O79" s="111">
        <v>8.2700738962993992</v>
      </c>
      <c r="Q79" s="111">
        <v>12.1308376259407</v>
      </c>
    </row>
    <row r="80" spans="1:17" x14ac:dyDescent="0.25">
      <c r="A80" s="109" t="s">
        <v>74</v>
      </c>
      <c r="B80" s="110">
        <v>43983</v>
      </c>
      <c r="C80" s="111">
        <v>2152.0943000000002</v>
      </c>
      <c r="D80" s="111"/>
      <c r="E80" s="111"/>
      <c r="F80" s="111"/>
      <c r="G80" s="111"/>
      <c r="H80" s="111"/>
      <c r="I80" s="111"/>
      <c r="J80" s="111">
        <v>18.7826585341538</v>
      </c>
      <c r="K80" s="111">
        <v>9.4243847388868005</v>
      </c>
      <c r="L80" s="111">
        <v>11.5422151713838</v>
      </c>
      <c r="M80" s="111">
        <v>9.9635636759326598</v>
      </c>
      <c r="N80" s="111">
        <v>11.5663945113462</v>
      </c>
      <c r="O80" s="111">
        <v>9.8645398025064406</v>
      </c>
      <c r="Q80" s="111">
        <v>13.026823784962801</v>
      </c>
    </row>
    <row r="81" spans="1:17" x14ac:dyDescent="0.25">
      <c r="A81" s="109" t="s">
        <v>75</v>
      </c>
      <c r="B81" s="110">
        <v>43983</v>
      </c>
      <c r="C81" s="111">
        <v>31.814800000000002</v>
      </c>
      <c r="D81" s="111"/>
      <c r="E81" s="111"/>
      <c r="F81" s="111"/>
      <c r="G81" s="111"/>
      <c r="H81" s="111"/>
      <c r="I81" s="111"/>
      <c r="J81" s="111">
        <v>13.322253358772601</v>
      </c>
      <c r="K81" s="111">
        <v>-3.7577954258004902</v>
      </c>
      <c r="L81" s="111">
        <v>1.94388977670042</v>
      </c>
      <c r="M81" s="111">
        <v>2.8835545212244398</v>
      </c>
      <c r="N81" s="111">
        <v>-3.95481196140243</v>
      </c>
      <c r="O81" s="111">
        <v>2.46926914316979</v>
      </c>
      <c r="Q81" s="111">
        <v>8.1582591145689793</v>
      </c>
    </row>
    <row r="82" spans="1:17" x14ac:dyDescent="0.25">
      <c r="A82" s="109" t="s">
        <v>76</v>
      </c>
      <c r="B82" s="110">
        <v>43983</v>
      </c>
      <c r="C82" s="111">
        <v>63.8523</v>
      </c>
      <c r="D82" s="111"/>
      <c r="E82" s="111"/>
      <c r="F82" s="111"/>
      <c r="G82" s="111"/>
      <c r="H82" s="111"/>
      <c r="I82" s="111"/>
      <c r="J82" s="111">
        <v>6.4745463594569399</v>
      </c>
      <c r="K82" s="111">
        <v>6.0574752183658997</v>
      </c>
      <c r="L82" s="111">
        <v>6.3220164262999203</v>
      </c>
      <c r="M82" s="111">
        <v>6.1446887582280203</v>
      </c>
      <c r="N82" s="111">
        <v>6.2371894692704002</v>
      </c>
      <c r="O82" s="111">
        <v>4.4166655046243504</v>
      </c>
      <c r="Q82" s="111">
        <v>9.1938648691206595</v>
      </c>
    </row>
    <row r="83" spans="1:17" x14ac:dyDescent="0.25">
      <c r="A83" s="109" t="s">
        <v>77</v>
      </c>
      <c r="B83" s="110">
        <v>43983</v>
      </c>
      <c r="C83" s="111">
        <v>15.7608</v>
      </c>
      <c r="D83" s="111"/>
      <c r="E83" s="111"/>
      <c r="F83" s="111"/>
      <c r="G83" s="111"/>
      <c r="H83" s="111"/>
      <c r="I83" s="111"/>
      <c r="J83" s="111">
        <v>6.9315889592481996</v>
      </c>
      <c r="K83" s="111">
        <v>10.5606088654909</v>
      </c>
      <c r="L83" s="111">
        <v>12.7260208106904</v>
      </c>
      <c r="M83" s="111">
        <v>10.4636645197244</v>
      </c>
      <c r="N83" s="111">
        <v>11.841617594426801</v>
      </c>
      <c r="O83" s="111">
        <v>8.4583470149396796</v>
      </c>
      <c r="Q83" s="111">
        <v>11.427673913043501</v>
      </c>
    </row>
    <row r="84" spans="1:17" x14ac:dyDescent="0.25">
      <c r="A84" s="109" t="s">
        <v>78</v>
      </c>
      <c r="B84" s="110">
        <v>43983</v>
      </c>
      <c r="C84" s="111">
        <v>28.1981</v>
      </c>
      <c r="D84" s="111"/>
      <c r="E84" s="111"/>
      <c r="F84" s="111"/>
      <c r="G84" s="111"/>
      <c r="H84" s="111"/>
      <c r="I84" s="111"/>
      <c r="J84" s="111">
        <v>20.363965744400701</v>
      </c>
      <c r="K84" s="111">
        <v>16.208605151337899</v>
      </c>
      <c r="L84" s="111">
        <v>15.1284438822765</v>
      </c>
      <c r="M84" s="111">
        <v>12.416165830398199</v>
      </c>
      <c r="N84" s="111">
        <v>14.857123379402299</v>
      </c>
      <c r="O84" s="111">
        <v>10.2001521294145</v>
      </c>
      <c r="Q84" s="111">
        <v>12.978582930433999</v>
      </c>
    </row>
    <row r="85" spans="1:17" x14ac:dyDescent="0.25">
      <c r="A85" s="109" t="s">
        <v>79</v>
      </c>
      <c r="B85" s="110">
        <v>43983</v>
      </c>
      <c r="C85" s="111">
        <v>33.131</v>
      </c>
      <c r="D85" s="111"/>
      <c r="E85" s="111"/>
      <c r="F85" s="111"/>
      <c r="G85" s="111"/>
      <c r="H85" s="111"/>
      <c r="I85" s="111"/>
      <c r="J85" s="111">
        <v>18.372689828190101</v>
      </c>
      <c r="K85" s="111">
        <v>9.66591592209247</v>
      </c>
      <c r="L85" s="111">
        <v>9.7817357368773408</v>
      </c>
      <c r="M85" s="111">
        <v>9.11777669326408</v>
      </c>
      <c r="N85" s="111">
        <v>9.1181703842045696</v>
      </c>
      <c r="O85" s="111">
        <v>7.5275993275559996</v>
      </c>
      <c r="Q85" s="111">
        <v>12.976485856203899</v>
      </c>
    </row>
    <row r="86" spans="1:17" x14ac:dyDescent="0.25">
      <c r="A86" s="109" t="s">
        <v>80</v>
      </c>
      <c r="B86" s="110">
        <v>43983</v>
      </c>
      <c r="C86" s="111">
        <v>18.931999999999999</v>
      </c>
      <c r="D86" s="111"/>
      <c r="E86" s="111"/>
      <c r="F86" s="111"/>
      <c r="G86" s="111"/>
      <c r="H86" s="111"/>
      <c r="I86" s="111"/>
      <c r="J86" s="111">
        <v>18.6393443062979</v>
      </c>
      <c r="K86" s="111">
        <v>12.916771902932901</v>
      </c>
      <c r="L86" s="111">
        <v>12.0872810969284</v>
      </c>
      <c r="M86" s="111">
        <v>10.494451678386</v>
      </c>
      <c r="N86" s="111">
        <v>12.069669269417799</v>
      </c>
      <c r="O86" s="111">
        <v>7.9584920293866199</v>
      </c>
      <c r="Q86" s="111">
        <v>10.0858164390319</v>
      </c>
    </row>
    <row r="87" spans="1:17" x14ac:dyDescent="0.25">
      <c r="A87" s="109" t="s">
        <v>365</v>
      </c>
      <c r="B87" s="110">
        <v>43983</v>
      </c>
      <c r="C87" s="111">
        <v>0.3831</v>
      </c>
      <c r="D87" s="111"/>
      <c r="E87" s="111"/>
      <c r="F87" s="111"/>
      <c r="G87" s="111"/>
      <c r="H87" s="111"/>
      <c r="I87" s="111"/>
      <c r="J87" s="111">
        <v>8.7001906891109808</v>
      </c>
      <c r="K87" s="111">
        <v>8.9168536772434397</v>
      </c>
      <c r="L87" s="111"/>
      <c r="M87" s="111"/>
      <c r="N87" s="111"/>
      <c r="O87" s="111"/>
      <c r="Q87" s="111">
        <v>8.83934944427447</v>
      </c>
    </row>
    <row r="88" spans="1:17" x14ac:dyDescent="0.25">
      <c r="A88" s="109" t="s">
        <v>81</v>
      </c>
      <c r="B88" s="110">
        <v>43983</v>
      </c>
      <c r="C88" s="111">
        <v>21.351299999999998</v>
      </c>
      <c r="D88" s="111"/>
      <c r="E88" s="111"/>
      <c r="F88" s="111"/>
      <c r="G88" s="111"/>
      <c r="H88" s="111"/>
      <c r="I88" s="111"/>
      <c r="J88" s="111">
        <v>19.489829154082699</v>
      </c>
      <c r="K88" s="111">
        <v>15.9650462967045</v>
      </c>
      <c r="L88" s="111">
        <v>4.72330416652572</v>
      </c>
      <c r="M88" s="111">
        <v>3.6848815933830901</v>
      </c>
      <c r="N88" s="111">
        <v>0.477399922300354</v>
      </c>
      <c r="O88" s="111">
        <v>2.2440687820296898</v>
      </c>
      <c r="Q88" s="111">
        <v>9.4918651943288594</v>
      </c>
    </row>
    <row r="89" spans="1:17" x14ac:dyDescent="0.25">
      <c r="A89" s="131"/>
      <c r="B89" s="131"/>
      <c r="C89" s="131"/>
      <c r="D89" s="113"/>
      <c r="E89" s="113"/>
      <c r="F89" s="113"/>
      <c r="G89" s="113"/>
      <c r="H89" s="113"/>
      <c r="I89" s="113"/>
      <c r="J89" s="113" t="s">
        <v>48</v>
      </c>
      <c r="K89" s="113" t="s">
        <v>1</v>
      </c>
      <c r="L89" s="113" t="s">
        <v>2</v>
      </c>
      <c r="M89" s="113" t="s">
        <v>3</v>
      </c>
      <c r="N89" s="113" t="s">
        <v>4</v>
      </c>
      <c r="O89" s="113" t="s">
        <v>5</v>
      </c>
      <c r="Q89" s="113" t="s">
        <v>46</v>
      </c>
    </row>
    <row r="90" spans="1:17" x14ac:dyDescent="0.25">
      <c r="A90" s="131"/>
      <c r="B90" s="131"/>
      <c r="C90" s="131"/>
      <c r="D90" s="113"/>
      <c r="E90" s="113"/>
      <c r="F90" s="113"/>
      <c r="G90" s="113"/>
      <c r="H90" s="113"/>
      <c r="I90" s="113"/>
      <c r="J90" s="113" t="s">
        <v>0</v>
      </c>
      <c r="K90" s="113" t="s">
        <v>0</v>
      </c>
      <c r="L90" s="113" t="s">
        <v>0</v>
      </c>
      <c r="M90" s="113" t="s">
        <v>0</v>
      </c>
      <c r="N90" s="113" t="s">
        <v>0</v>
      </c>
      <c r="O90" s="113" t="s">
        <v>0</v>
      </c>
      <c r="Q90" s="113" t="s">
        <v>0</v>
      </c>
    </row>
    <row r="91" spans="1:17" x14ac:dyDescent="0.25">
      <c r="A91" s="113" t="s">
        <v>7</v>
      </c>
      <c r="B91" s="113" t="s">
        <v>8</v>
      </c>
      <c r="C91" s="113" t="s">
        <v>9</v>
      </c>
      <c r="D91" s="113"/>
      <c r="E91" s="113"/>
      <c r="F91" s="113"/>
      <c r="G91" s="113"/>
      <c r="H91" s="113"/>
      <c r="I91" s="113"/>
      <c r="J91" s="113"/>
      <c r="K91" s="113"/>
      <c r="L91" s="113"/>
      <c r="M91" s="113"/>
      <c r="N91" s="113"/>
      <c r="O91" s="113"/>
      <c r="Q91" s="113"/>
    </row>
    <row r="92" spans="1:17" x14ac:dyDescent="0.25">
      <c r="A92" s="108" t="s">
        <v>386</v>
      </c>
      <c r="B92" s="108"/>
      <c r="C92" s="108"/>
      <c r="D92" s="108"/>
      <c r="E92" s="108"/>
      <c r="F92" s="108"/>
      <c r="G92" s="108"/>
      <c r="H92" s="108"/>
      <c r="I92" s="108"/>
      <c r="J92" s="108"/>
      <c r="K92" s="108"/>
      <c r="L92" s="108"/>
      <c r="M92" s="108"/>
      <c r="N92" s="108"/>
      <c r="O92" s="108"/>
      <c r="Q92" s="108"/>
    </row>
    <row r="93" spans="1:17" x14ac:dyDescent="0.25">
      <c r="A93" s="109" t="s">
        <v>82</v>
      </c>
      <c r="B93" s="110">
        <v>43983</v>
      </c>
      <c r="C93" s="111">
        <v>22.196899999999999</v>
      </c>
      <c r="D93" s="111"/>
      <c r="E93" s="111"/>
      <c r="F93" s="111"/>
      <c r="G93" s="111"/>
      <c r="H93" s="111"/>
      <c r="I93" s="111"/>
      <c r="J93" s="111">
        <v>29.348293214911099</v>
      </c>
      <c r="K93" s="111">
        <v>2.6737740822802101</v>
      </c>
      <c r="L93" s="111">
        <v>5.1382022001662797</v>
      </c>
      <c r="M93" s="111">
        <v>-3.4868539828690799</v>
      </c>
      <c r="N93" s="111">
        <v>0.46862641923016501</v>
      </c>
      <c r="O93" s="111">
        <v>2.8504919978198</v>
      </c>
      <c r="Q93" s="111">
        <v>10.932879420432201</v>
      </c>
    </row>
    <row r="94" spans="1:17" x14ac:dyDescent="0.25">
      <c r="A94" s="109" t="s">
        <v>83</v>
      </c>
      <c r="B94" s="110">
        <v>43983</v>
      </c>
      <c r="C94" s="111">
        <v>32.0899</v>
      </c>
      <c r="D94" s="111"/>
      <c r="E94" s="111"/>
      <c r="F94" s="111"/>
      <c r="G94" s="111"/>
      <c r="H94" s="111"/>
      <c r="I94" s="111"/>
      <c r="J94" s="111">
        <v>29.353461984733801</v>
      </c>
      <c r="K94" s="111">
        <v>2.69026016463493</v>
      </c>
      <c r="L94" s="111">
        <v>5.1472425933639601</v>
      </c>
      <c r="M94" s="111">
        <v>-3.4809703400164498</v>
      </c>
      <c r="N94" s="111">
        <v>0.473017117804719</v>
      </c>
      <c r="O94" s="111">
        <v>2.8524403321182499</v>
      </c>
      <c r="Q94" s="111">
        <v>14.081057457212699</v>
      </c>
    </row>
    <row r="95" spans="1:17" x14ac:dyDescent="0.25">
      <c r="A95" s="109" t="s">
        <v>84</v>
      </c>
      <c r="B95" s="110">
        <v>43983</v>
      </c>
      <c r="C95" s="111">
        <v>0.96740000000000004</v>
      </c>
      <c r="D95" s="111"/>
      <c r="E95" s="111"/>
      <c r="F95" s="111"/>
      <c r="G95" s="111"/>
      <c r="H95" s="111"/>
      <c r="I95" s="111"/>
      <c r="J95" s="111">
        <v>0</v>
      </c>
      <c r="K95" s="111">
        <v>-99.965540668543696</v>
      </c>
      <c r="L95" s="111">
        <v>-47.375527282840103</v>
      </c>
      <c r="M95" s="111"/>
      <c r="N95" s="111"/>
      <c r="O95" s="111"/>
      <c r="Q95" s="111">
        <v>-46.2228678929418</v>
      </c>
    </row>
    <row r="96" spans="1:17" x14ac:dyDescent="0.25">
      <c r="A96" s="109" t="s">
        <v>85</v>
      </c>
      <c r="B96" s="110">
        <v>43983</v>
      </c>
      <c r="C96" s="111">
        <v>1.3985000000000001</v>
      </c>
      <c r="D96" s="111"/>
      <c r="E96" s="111"/>
      <c r="F96" s="111"/>
      <c r="G96" s="111"/>
      <c r="H96" s="111"/>
      <c r="I96" s="111"/>
      <c r="J96" s="111">
        <v>0</v>
      </c>
      <c r="K96" s="111">
        <v>-99.955826745945004</v>
      </c>
      <c r="L96" s="111">
        <v>-47.381366696770101</v>
      </c>
      <c r="M96" s="111"/>
      <c r="N96" s="111"/>
      <c r="O96" s="111"/>
      <c r="Q96" s="111">
        <v>-46.226942860250801</v>
      </c>
    </row>
    <row r="97" spans="1:17" x14ac:dyDescent="0.25">
      <c r="A97" s="109" t="s">
        <v>86</v>
      </c>
      <c r="B97" s="110">
        <v>43983</v>
      </c>
      <c r="C97" s="111">
        <v>21.834599999999998</v>
      </c>
      <c r="D97" s="111"/>
      <c r="E97" s="111"/>
      <c r="F97" s="111"/>
      <c r="G97" s="111"/>
      <c r="H97" s="111"/>
      <c r="I97" s="111"/>
      <c r="J97" s="111">
        <v>28.084877803274502</v>
      </c>
      <c r="K97" s="111">
        <v>11.6251802873819</v>
      </c>
      <c r="L97" s="111">
        <v>13.2203863509512</v>
      </c>
      <c r="M97" s="111">
        <v>11.962236067858599</v>
      </c>
      <c r="N97" s="111">
        <v>12.3761811477347</v>
      </c>
      <c r="O97" s="111">
        <v>9.1119293436413304</v>
      </c>
      <c r="Q97" s="111">
        <v>12.999184471862799</v>
      </c>
    </row>
    <row r="98" spans="1:17" x14ac:dyDescent="0.25">
      <c r="A98" s="109" t="s">
        <v>87</v>
      </c>
      <c r="B98" s="110">
        <v>43983</v>
      </c>
      <c r="C98" s="111">
        <v>17.209</v>
      </c>
      <c r="D98" s="111"/>
      <c r="E98" s="111"/>
      <c r="F98" s="111"/>
      <c r="G98" s="111"/>
      <c r="H98" s="111"/>
      <c r="I98" s="111"/>
      <c r="J98" s="111">
        <v>-10.474691971097201</v>
      </c>
      <c r="K98" s="111">
        <v>5.0630156717235897</v>
      </c>
      <c r="L98" s="111">
        <v>6.8925493592172096</v>
      </c>
      <c r="M98" s="111">
        <v>5.7269054275932003</v>
      </c>
      <c r="N98" s="111">
        <v>-1.1961897443907601</v>
      </c>
      <c r="O98" s="111">
        <v>3.0799312750382102</v>
      </c>
      <c r="Q98" s="111">
        <v>9.0953508468717601</v>
      </c>
    </row>
    <row r="99" spans="1:17" x14ac:dyDescent="0.25">
      <c r="A99" s="109" t="s">
        <v>88</v>
      </c>
      <c r="B99" s="110">
        <v>43983</v>
      </c>
      <c r="C99" s="111">
        <v>35.197099999999999</v>
      </c>
      <c r="D99" s="111"/>
      <c r="E99" s="111"/>
      <c r="F99" s="111"/>
      <c r="G99" s="111"/>
      <c r="H99" s="111"/>
      <c r="I99" s="111"/>
      <c r="J99" s="111">
        <v>13.410207082307</v>
      </c>
      <c r="K99" s="111">
        <v>11.3663888634307</v>
      </c>
      <c r="L99" s="111">
        <v>12.0585837361338</v>
      </c>
      <c r="M99" s="111">
        <v>9.7978215470940295</v>
      </c>
      <c r="N99" s="111">
        <v>9.9170090777171591</v>
      </c>
      <c r="O99" s="111">
        <v>7.2588501973103696</v>
      </c>
      <c r="Q99" s="111">
        <v>16.0505087260035</v>
      </c>
    </row>
    <row r="100" spans="1:17" x14ac:dyDescent="0.25">
      <c r="A100" s="109" t="s">
        <v>89</v>
      </c>
      <c r="B100" s="110">
        <v>43983</v>
      </c>
      <c r="C100" s="111">
        <v>23.2835</v>
      </c>
      <c r="D100" s="111"/>
      <c r="E100" s="111"/>
      <c r="F100" s="111"/>
      <c r="G100" s="111"/>
      <c r="H100" s="111"/>
      <c r="I100" s="111"/>
      <c r="J100" s="111">
        <v>19.7655372724134</v>
      </c>
      <c r="K100" s="111">
        <v>15.2990148667089</v>
      </c>
      <c r="L100" s="111">
        <v>12.1645960524641</v>
      </c>
      <c r="M100" s="111">
        <v>9.3358467514019701</v>
      </c>
      <c r="N100" s="111">
        <v>10.6279348521564</v>
      </c>
      <c r="O100" s="111">
        <v>6.94521718924927</v>
      </c>
      <c r="Q100" s="111">
        <v>12.057889828400899</v>
      </c>
    </row>
    <row r="101" spans="1:17" x14ac:dyDescent="0.25">
      <c r="A101" s="109" t="s">
        <v>90</v>
      </c>
      <c r="B101" s="110">
        <v>43983</v>
      </c>
      <c r="C101" s="111">
        <v>2530.9477000000002</v>
      </c>
      <c r="D101" s="111"/>
      <c r="E101" s="111"/>
      <c r="F101" s="111"/>
      <c r="G101" s="111"/>
      <c r="H101" s="111"/>
      <c r="I101" s="111"/>
      <c r="J101" s="111">
        <v>18.382253199366101</v>
      </c>
      <c r="K101" s="111">
        <v>17.7687248174243</v>
      </c>
      <c r="L101" s="111">
        <v>16.469862672480701</v>
      </c>
      <c r="M101" s="111">
        <v>16.728002405775001</v>
      </c>
      <c r="N101" s="111">
        <v>15.0910094910152</v>
      </c>
      <c r="O101" s="111">
        <v>9.1411701035757797</v>
      </c>
      <c r="Q101" s="111">
        <v>11.7098891554904</v>
      </c>
    </row>
    <row r="102" spans="1:17" x14ac:dyDescent="0.25">
      <c r="A102" s="109" t="s">
        <v>91</v>
      </c>
      <c r="B102" s="110">
        <v>43983</v>
      </c>
      <c r="C102" s="111">
        <v>22.2029</v>
      </c>
      <c r="D102" s="111"/>
      <c r="E102" s="111"/>
      <c r="F102" s="111"/>
      <c r="G102" s="111"/>
      <c r="H102" s="111"/>
      <c r="I102" s="111"/>
      <c r="J102" s="111">
        <v>7.1441884548624</v>
      </c>
      <c r="K102" s="111">
        <v>8.9878630672236799</v>
      </c>
      <c r="L102" s="111">
        <v>8.6389160474203894</v>
      </c>
      <c r="M102" s="111">
        <v>7.8346818976407597</v>
      </c>
      <c r="N102" s="111">
        <v>9.9420058097998005</v>
      </c>
      <c r="O102" s="111">
        <v>8.6048900848409797</v>
      </c>
      <c r="Q102" s="111">
        <v>10.2227645168694</v>
      </c>
    </row>
    <row r="103" spans="1:17" x14ac:dyDescent="0.25">
      <c r="A103" s="109" t="s">
        <v>92</v>
      </c>
      <c r="B103" s="110">
        <v>43983</v>
      </c>
      <c r="C103" s="111">
        <v>65.795000000000002</v>
      </c>
      <c r="D103" s="111"/>
      <c r="E103" s="111"/>
      <c r="F103" s="111"/>
      <c r="G103" s="111"/>
      <c r="H103" s="111"/>
      <c r="I103" s="111"/>
      <c r="J103" s="111">
        <v>13.8246197338445</v>
      </c>
      <c r="K103" s="111">
        <v>-12.232208042613401</v>
      </c>
      <c r="L103" s="111">
        <v>-9.9233168893024892</v>
      </c>
      <c r="M103" s="111">
        <v>-4.4089767933931396</v>
      </c>
      <c r="N103" s="111">
        <v>-2.3487343446689</v>
      </c>
      <c r="O103" s="111">
        <v>4.7198645118820801</v>
      </c>
      <c r="Q103" s="111">
        <v>23.990075391683401</v>
      </c>
    </row>
    <row r="104" spans="1:17" x14ac:dyDescent="0.25">
      <c r="A104" s="109" t="s">
        <v>93</v>
      </c>
      <c r="B104" s="110">
        <v>43983</v>
      </c>
      <c r="C104" s="111">
        <v>64.806399999999996</v>
      </c>
      <c r="D104" s="111"/>
      <c r="E104" s="111"/>
      <c r="F104" s="111"/>
      <c r="G104" s="111"/>
      <c r="H104" s="111"/>
      <c r="I104" s="111"/>
      <c r="J104" s="111">
        <v>25.175567446129701</v>
      </c>
      <c r="K104" s="111">
        <v>6.2580867060016097</v>
      </c>
      <c r="L104" s="111">
        <v>7.1626477195420399</v>
      </c>
      <c r="M104" s="111">
        <v>8.0534541524648802</v>
      </c>
      <c r="N104" s="111">
        <v>8.1644936533015802</v>
      </c>
      <c r="O104" s="111">
        <v>4.2303588290402896</v>
      </c>
      <c r="Q104" s="111">
        <v>23.7158695909899</v>
      </c>
    </row>
    <row r="105" spans="1:17" x14ac:dyDescent="0.25">
      <c r="A105" s="109" t="s">
        <v>94</v>
      </c>
      <c r="B105" s="110">
        <v>43983</v>
      </c>
      <c r="C105" s="111">
        <v>64.806399999999996</v>
      </c>
      <c r="D105" s="111"/>
      <c r="E105" s="111"/>
      <c r="F105" s="111"/>
      <c r="G105" s="111"/>
      <c r="H105" s="111"/>
      <c r="I105" s="111"/>
      <c r="J105" s="111">
        <v>25.175567446129701</v>
      </c>
      <c r="K105" s="111">
        <v>6.2580867060016097</v>
      </c>
      <c r="L105" s="111">
        <v>7.1626477195420399</v>
      </c>
      <c r="M105" s="111">
        <v>8.0534541524648802</v>
      </c>
      <c r="N105" s="111">
        <v>8.1644936533015802</v>
      </c>
      <c r="O105" s="111">
        <v>4.2303588290402896</v>
      </c>
      <c r="Q105" s="111">
        <v>23.7158695909899</v>
      </c>
    </row>
    <row r="106" spans="1:17" x14ac:dyDescent="0.25">
      <c r="A106" s="109" t="s">
        <v>95</v>
      </c>
      <c r="B106" s="110">
        <v>43983</v>
      </c>
      <c r="C106" s="111">
        <v>64.806399999999996</v>
      </c>
      <c r="D106" s="111"/>
      <c r="E106" s="111"/>
      <c r="F106" s="111"/>
      <c r="G106" s="111"/>
      <c r="H106" s="111"/>
      <c r="I106" s="111"/>
      <c r="J106" s="111">
        <v>25.175567446129701</v>
      </c>
      <c r="K106" s="111">
        <v>6.2580867060016097</v>
      </c>
      <c r="L106" s="111">
        <v>7.1626477195420399</v>
      </c>
      <c r="M106" s="111">
        <v>8.0534541524648802</v>
      </c>
      <c r="N106" s="111">
        <v>8.1644936533015802</v>
      </c>
      <c r="O106" s="111">
        <v>4.2303588290402896</v>
      </c>
      <c r="Q106" s="111">
        <v>23.7158695909899</v>
      </c>
    </row>
    <row r="107" spans="1:17" x14ac:dyDescent="0.25">
      <c r="A107" s="109" t="s">
        <v>96</v>
      </c>
      <c r="B107" s="110">
        <v>43983</v>
      </c>
      <c r="C107" s="111">
        <v>27.3216</v>
      </c>
      <c r="D107" s="111"/>
      <c r="E107" s="111"/>
      <c r="F107" s="111"/>
      <c r="G107" s="111"/>
      <c r="H107" s="111"/>
      <c r="I107" s="111"/>
      <c r="J107" s="111">
        <v>17.799343352489402</v>
      </c>
      <c r="K107" s="111">
        <v>9.3646067224861493</v>
      </c>
      <c r="L107" s="111">
        <v>9.0770700562468303</v>
      </c>
      <c r="M107" s="111">
        <v>7.85213343046009</v>
      </c>
      <c r="N107" s="111">
        <v>10.1331006180513</v>
      </c>
      <c r="O107" s="111">
        <v>7.0843594595758397</v>
      </c>
      <c r="Q107" s="111">
        <v>13.6759333765953</v>
      </c>
    </row>
    <row r="108" spans="1:17" x14ac:dyDescent="0.25">
      <c r="A108" s="109" t="s">
        <v>97</v>
      </c>
      <c r="B108" s="110">
        <v>43983</v>
      </c>
      <c r="C108" s="111">
        <v>26.4512</v>
      </c>
      <c r="D108" s="111"/>
      <c r="E108" s="111"/>
      <c r="F108" s="111"/>
      <c r="G108" s="111"/>
      <c r="H108" s="111"/>
      <c r="I108" s="111"/>
      <c r="J108" s="111">
        <v>29.7922954352372</v>
      </c>
      <c r="K108" s="111">
        <v>13.9117148296447</v>
      </c>
      <c r="L108" s="111">
        <v>13.8624687638028</v>
      </c>
      <c r="M108" s="111">
        <v>12.206685722219801</v>
      </c>
      <c r="N108" s="111">
        <v>12.225628570224201</v>
      </c>
      <c r="O108" s="111">
        <v>8.9843096563448697</v>
      </c>
      <c r="Q108" s="111">
        <v>15.8644332892999</v>
      </c>
    </row>
    <row r="109" spans="1:17" x14ac:dyDescent="0.25">
      <c r="A109" s="109" t="s">
        <v>98</v>
      </c>
      <c r="B109" s="110">
        <v>43983</v>
      </c>
      <c r="C109" s="111">
        <v>16.2987</v>
      </c>
      <c r="D109" s="111"/>
      <c r="E109" s="111"/>
      <c r="F109" s="111"/>
      <c r="G109" s="111"/>
      <c r="H109" s="111"/>
      <c r="I109" s="111"/>
      <c r="J109" s="111">
        <v>25.0021944811932</v>
      </c>
      <c r="K109" s="111">
        <v>5.7320208156046002</v>
      </c>
      <c r="L109" s="111">
        <v>8.7204272849550009</v>
      </c>
      <c r="M109" s="111">
        <v>7.5287335418978802</v>
      </c>
      <c r="N109" s="111">
        <v>5.7840942688116401</v>
      </c>
      <c r="O109" s="111">
        <v>4.7009659602143596</v>
      </c>
      <c r="Q109" s="111">
        <v>7.6051124710552402</v>
      </c>
    </row>
    <row r="110" spans="1:17" x14ac:dyDescent="0.25">
      <c r="A110" s="109" t="s">
        <v>99</v>
      </c>
      <c r="B110" s="110">
        <v>43983</v>
      </c>
      <c r="C110" s="111">
        <v>26.140599999999999</v>
      </c>
      <c r="D110" s="111"/>
      <c r="E110" s="111"/>
      <c r="F110" s="111"/>
      <c r="G110" s="111"/>
      <c r="H110" s="111"/>
      <c r="I110" s="111"/>
      <c r="J110" s="111">
        <v>21.5445461100716</v>
      </c>
      <c r="K110" s="111">
        <v>18.0131217753523</v>
      </c>
      <c r="L110" s="111">
        <v>16.181200737808599</v>
      </c>
      <c r="M110" s="111">
        <v>12.557910672537201</v>
      </c>
      <c r="N110" s="111">
        <v>14.4325458713442</v>
      </c>
      <c r="O110" s="111">
        <v>9.3228216226914995</v>
      </c>
      <c r="Q110" s="111">
        <v>14.026949999999999</v>
      </c>
    </row>
    <row r="111" spans="1:17" x14ac:dyDescent="0.25">
      <c r="A111" s="109" t="s">
        <v>100</v>
      </c>
      <c r="B111" s="110">
        <v>43983</v>
      </c>
      <c r="C111" s="111">
        <v>15.885999999999999</v>
      </c>
      <c r="D111" s="111"/>
      <c r="E111" s="111"/>
      <c r="F111" s="111"/>
      <c r="G111" s="111"/>
      <c r="H111" s="111"/>
      <c r="I111" s="111"/>
      <c r="J111" s="111">
        <v>4.9830995643899403</v>
      </c>
      <c r="K111" s="111">
        <v>2.0147067534747398</v>
      </c>
      <c r="L111" s="111">
        <v>5.2714283767888297</v>
      </c>
      <c r="M111" s="111">
        <v>6.2436456032685799</v>
      </c>
      <c r="N111" s="111">
        <v>6.4342792867411402</v>
      </c>
      <c r="O111" s="111">
        <v>6.6914999351358704</v>
      </c>
      <c r="Q111" s="111">
        <v>8.4782557221783694</v>
      </c>
    </row>
    <row r="112" spans="1:17" x14ac:dyDescent="0.25">
      <c r="A112" s="109" t="s">
        <v>101</v>
      </c>
      <c r="B112" s="110">
        <v>43983</v>
      </c>
      <c r="C112" s="111">
        <v>1134.6424999999999</v>
      </c>
      <c r="D112" s="111"/>
      <c r="E112" s="111"/>
      <c r="F112" s="111"/>
      <c r="G112" s="111"/>
      <c r="H112" s="111"/>
      <c r="I112" s="111"/>
      <c r="J112" s="111">
        <v>4.64855036617812</v>
      </c>
      <c r="K112" s="111">
        <v>5.7243245279265</v>
      </c>
      <c r="L112" s="111">
        <v>6.3980305875691696</v>
      </c>
      <c r="M112" s="111">
        <v>6.8842043430956803</v>
      </c>
      <c r="N112" s="111">
        <v>7.8122979382360596</v>
      </c>
      <c r="O112" s="111"/>
      <c r="Q112" s="111">
        <v>9.0173417431192693</v>
      </c>
    </row>
    <row r="113" spans="1:17" x14ac:dyDescent="0.25">
      <c r="A113" s="109" t="s">
        <v>102</v>
      </c>
      <c r="B113" s="110">
        <v>43983</v>
      </c>
      <c r="C113" s="111">
        <v>30.8992</v>
      </c>
      <c r="D113" s="111"/>
      <c r="E113" s="111"/>
      <c r="F113" s="111"/>
      <c r="G113" s="111"/>
      <c r="H113" s="111"/>
      <c r="I113" s="111"/>
      <c r="J113" s="111">
        <v>14.5882157723949</v>
      </c>
      <c r="K113" s="111">
        <v>5.8187921480045599</v>
      </c>
      <c r="L113" s="111">
        <v>6.2964138345856</v>
      </c>
      <c r="M113" s="111">
        <v>5.9086266665941398</v>
      </c>
      <c r="N113" s="111">
        <v>6.0581144102818296</v>
      </c>
      <c r="O113" s="111">
        <v>7.3830485050624697</v>
      </c>
      <c r="Q113" s="111">
        <v>12.3314064015519</v>
      </c>
    </row>
    <row r="114" spans="1:17" x14ac:dyDescent="0.25">
      <c r="A114" s="109" t="s">
        <v>103</v>
      </c>
      <c r="B114" s="110">
        <v>43983</v>
      </c>
      <c r="C114" s="111">
        <v>27.493200000000002</v>
      </c>
      <c r="D114" s="111"/>
      <c r="E114" s="111"/>
      <c r="F114" s="111"/>
      <c r="G114" s="111"/>
      <c r="H114" s="111"/>
      <c r="I114" s="111"/>
      <c r="J114" s="111">
        <v>26.5198443344438</v>
      </c>
      <c r="K114" s="111">
        <v>9.6634431130885403</v>
      </c>
      <c r="L114" s="111">
        <v>9.9353036881451509</v>
      </c>
      <c r="M114" s="111">
        <v>9.8899664131077891</v>
      </c>
      <c r="N114" s="111">
        <v>10.913089910689299</v>
      </c>
      <c r="O114" s="111">
        <v>9.6213083818501008</v>
      </c>
      <c r="Q114" s="111">
        <v>14.5489176511474</v>
      </c>
    </row>
    <row r="115" spans="1:17" x14ac:dyDescent="0.25">
      <c r="A115" s="109" t="s">
        <v>104</v>
      </c>
      <c r="B115" s="110">
        <v>43983</v>
      </c>
      <c r="C115" s="111">
        <v>22.630500000000001</v>
      </c>
      <c r="D115" s="111"/>
      <c r="E115" s="111"/>
      <c r="F115" s="111"/>
      <c r="G115" s="111"/>
      <c r="H115" s="111"/>
      <c r="I115" s="111"/>
      <c r="J115" s="111">
        <v>19.386057845705899</v>
      </c>
      <c r="K115" s="111">
        <v>13.284028682794601</v>
      </c>
      <c r="L115" s="111">
        <v>11.836155935604699</v>
      </c>
      <c r="M115" s="111">
        <v>10.143903583812801</v>
      </c>
      <c r="N115" s="111">
        <v>11.239966281716001</v>
      </c>
      <c r="O115" s="111">
        <v>8.5149038154861199</v>
      </c>
      <c r="Q115" s="111">
        <v>9.1762191480891708</v>
      </c>
    </row>
    <row r="116" spans="1:17" x14ac:dyDescent="0.25">
      <c r="A116" s="109" t="s">
        <v>105</v>
      </c>
      <c r="B116" s="110">
        <v>43983</v>
      </c>
      <c r="C116" s="111">
        <v>12.884399999999999</v>
      </c>
      <c r="D116" s="111"/>
      <c r="E116" s="111"/>
      <c r="F116" s="111"/>
      <c r="G116" s="111"/>
      <c r="H116" s="111"/>
      <c r="I116" s="111"/>
      <c r="J116" s="111">
        <v>11.553621268188699</v>
      </c>
      <c r="K116" s="111">
        <v>20.0057493049523</v>
      </c>
      <c r="L116" s="111">
        <v>15.459209732824201</v>
      </c>
      <c r="M116" s="111">
        <v>12.160560608215601</v>
      </c>
      <c r="N116" s="111">
        <v>14.479210804988501</v>
      </c>
      <c r="O116" s="111">
        <v>8.8285682085235404</v>
      </c>
      <c r="Q116" s="111">
        <v>9.0369613733905592</v>
      </c>
    </row>
    <row r="117" spans="1:17" x14ac:dyDescent="0.25">
      <c r="A117" s="109" t="s">
        <v>106</v>
      </c>
      <c r="B117" s="110">
        <v>43983</v>
      </c>
      <c r="C117" s="111">
        <v>27.8291</v>
      </c>
      <c r="D117" s="111"/>
      <c r="E117" s="111"/>
      <c r="F117" s="111"/>
      <c r="G117" s="111"/>
      <c r="H117" s="111"/>
      <c r="I117" s="111"/>
      <c r="J117" s="111">
        <v>12.9035229015401</v>
      </c>
      <c r="K117" s="111">
        <v>16.5220757045496</v>
      </c>
      <c r="L117" s="111">
        <v>12.374261784840501</v>
      </c>
      <c r="M117" s="111">
        <v>9.4397692876372101</v>
      </c>
      <c r="N117" s="111">
        <v>10.601435004429501</v>
      </c>
      <c r="O117" s="111">
        <v>7.4331450469371703</v>
      </c>
      <c r="Q117" s="111">
        <v>11.463134578122199</v>
      </c>
    </row>
    <row r="118" spans="1:17" x14ac:dyDescent="0.25">
      <c r="A118" s="109" t="s">
        <v>107</v>
      </c>
      <c r="B118" s="110">
        <v>43983</v>
      </c>
      <c r="C118" s="111">
        <v>2014.6823999999999</v>
      </c>
      <c r="D118" s="111"/>
      <c r="E118" s="111"/>
      <c r="F118" s="111"/>
      <c r="G118" s="111"/>
      <c r="H118" s="111"/>
      <c r="I118" s="111"/>
      <c r="J118" s="111">
        <v>17.8192208154741</v>
      </c>
      <c r="K118" s="111">
        <v>8.4646026566440806</v>
      </c>
      <c r="L118" s="111">
        <v>10.5417956996298</v>
      </c>
      <c r="M118" s="111">
        <v>8.9008961063431702</v>
      </c>
      <c r="N118" s="111">
        <v>10.721791884314699</v>
      </c>
      <c r="O118" s="111">
        <v>8.6919038286302399</v>
      </c>
      <c r="Q118" s="111">
        <v>12.0913834802481</v>
      </c>
    </row>
    <row r="119" spans="1:17" x14ac:dyDescent="0.25">
      <c r="A119" s="109" t="s">
        <v>108</v>
      </c>
      <c r="B119" s="110">
        <v>43983</v>
      </c>
      <c r="C119" s="111">
        <v>30.210100000000001</v>
      </c>
      <c r="D119" s="111"/>
      <c r="E119" s="111"/>
      <c r="F119" s="111"/>
      <c r="G119" s="111"/>
      <c r="H119" s="111"/>
      <c r="I119" s="111"/>
      <c r="J119" s="111">
        <v>12.929234387292199</v>
      </c>
      <c r="K119" s="111">
        <v>-4.1605205381545396</v>
      </c>
      <c r="L119" s="111">
        <v>1.6197761699879301</v>
      </c>
      <c r="M119" s="111">
        <v>2.59505288717566</v>
      </c>
      <c r="N119" s="111">
        <v>-4.2874119250423099</v>
      </c>
      <c r="O119" s="111">
        <v>1.80109369986306</v>
      </c>
      <c r="Q119" s="111">
        <v>11.7988735035717</v>
      </c>
    </row>
    <row r="120" spans="1:17" x14ac:dyDescent="0.25">
      <c r="A120" s="109" t="s">
        <v>109</v>
      </c>
      <c r="B120" s="110">
        <v>43983</v>
      </c>
      <c r="C120" s="111">
        <v>62.964700000000001</v>
      </c>
      <c r="D120" s="111"/>
      <c r="E120" s="111"/>
      <c r="F120" s="111"/>
      <c r="G120" s="111"/>
      <c r="H120" s="111"/>
      <c r="I120" s="111"/>
      <c r="J120" s="111">
        <v>6.3739672968690204</v>
      </c>
      <c r="K120" s="111">
        <v>5.9559440471866703</v>
      </c>
      <c r="L120" s="111">
        <v>6.2221357132701502</v>
      </c>
      <c r="M120" s="111">
        <v>6.0311835691031499</v>
      </c>
      <c r="N120" s="111">
        <v>6.1220411461708704</v>
      </c>
      <c r="O120" s="111">
        <v>4.2183888988109297</v>
      </c>
      <c r="Q120" s="111">
        <v>24.0269891871738</v>
      </c>
    </row>
    <row r="121" spans="1:17" x14ac:dyDescent="0.25">
      <c r="A121" s="109" t="s">
        <v>110</v>
      </c>
      <c r="B121" s="110">
        <v>43983</v>
      </c>
      <c r="C121" s="111">
        <v>15.706300000000001</v>
      </c>
      <c r="D121" s="111"/>
      <c r="E121" s="111"/>
      <c r="F121" s="111"/>
      <c r="G121" s="111"/>
      <c r="H121" s="111"/>
      <c r="I121" s="111"/>
      <c r="J121" s="111">
        <v>6.7940874126546102</v>
      </c>
      <c r="K121" s="111">
        <v>10.3948524347187</v>
      </c>
      <c r="L121" s="111">
        <v>12.5766988517664</v>
      </c>
      <c r="M121" s="111">
        <v>10.3215931603975</v>
      </c>
      <c r="N121" s="111">
        <v>11.6974708652156</v>
      </c>
      <c r="O121" s="111">
        <v>8.3189061555526091</v>
      </c>
      <c r="Q121" s="111">
        <v>11.2614085573022</v>
      </c>
    </row>
    <row r="122" spans="1:17" x14ac:dyDescent="0.25">
      <c r="A122" s="109" t="s">
        <v>111</v>
      </c>
      <c r="B122" s="110">
        <v>43983</v>
      </c>
      <c r="C122" s="111">
        <v>26.822500000000002</v>
      </c>
      <c r="D122" s="111"/>
      <c r="E122" s="111"/>
      <c r="F122" s="111"/>
      <c r="G122" s="111"/>
      <c r="H122" s="111"/>
      <c r="I122" s="111"/>
      <c r="J122" s="111">
        <v>19.735538357676401</v>
      </c>
      <c r="K122" s="111">
        <v>15.578351813191601</v>
      </c>
      <c r="L122" s="111">
        <v>14.485475835169099</v>
      </c>
      <c r="M122" s="111">
        <v>11.7640506114912</v>
      </c>
      <c r="N122" s="111">
        <v>14.171491840120799</v>
      </c>
      <c r="O122" s="111">
        <v>9.2482199145372608</v>
      </c>
      <c r="Q122" s="111">
        <v>10.261050300802101</v>
      </c>
    </row>
    <row r="123" spans="1:17" x14ac:dyDescent="0.25">
      <c r="A123" s="109" t="s">
        <v>112</v>
      </c>
      <c r="B123" s="110">
        <v>43983</v>
      </c>
      <c r="C123" s="111">
        <v>30.723700000000001</v>
      </c>
      <c r="D123" s="111"/>
      <c r="E123" s="111"/>
      <c r="F123" s="111"/>
      <c r="G123" s="111"/>
      <c r="H123" s="111"/>
      <c r="I123" s="111"/>
      <c r="J123" s="111">
        <v>17.092361769535099</v>
      </c>
      <c r="K123" s="111">
        <v>8.5218130771527694</v>
      </c>
      <c r="L123" s="111">
        <v>8.6498093123242494</v>
      </c>
      <c r="M123" s="111">
        <v>7.98085302527873</v>
      </c>
      <c r="N123" s="111">
        <v>7.9589344661323302</v>
      </c>
      <c r="O123" s="111">
        <v>6.2658454652630198</v>
      </c>
      <c r="Q123" s="111">
        <v>12.3678065729235</v>
      </c>
    </row>
    <row r="124" spans="1:17" x14ac:dyDescent="0.25">
      <c r="A124" s="109" t="s">
        <v>113</v>
      </c>
      <c r="B124" s="110">
        <v>43983</v>
      </c>
      <c r="C124" s="111">
        <v>18.150500000000001</v>
      </c>
      <c r="D124" s="111"/>
      <c r="E124" s="111"/>
      <c r="F124" s="111"/>
      <c r="G124" s="111"/>
      <c r="H124" s="111"/>
      <c r="I124" s="111"/>
      <c r="J124" s="111">
        <v>18.221805363530098</v>
      </c>
      <c r="K124" s="111">
        <v>12.6305542164241</v>
      </c>
      <c r="L124" s="111">
        <v>11.7830522318016</v>
      </c>
      <c r="M124" s="111">
        <v>10.149443410443199</v>
      </c>
      <c r="N124" s="111">
        <v>11.7445599132349</v>
      </c>
      <c r="O124" s="111">
        <v>7.5688351526189699</v>
      </c>
      <c r="Q124" s="111">
        <v>9.8150197954470499</v>
      </c>
    </row>
    <row r="125" spans="1:17" x14ac:dyDescent="0.25">
      <c r="A125" s="109" t="s">
        <v>369</v>
      </c>
      <c r="B125" s="110">
        <v>43983</v>
      </c>
      <c r="C125" s="111">
        <v>0.36599999999999999</v>
      </c>
      <c r="D125" s="111"/>
      <c r="E125" s="111"/>
      <c r="F125" s="111"/>
      <c r="G125" s="111"/>
      <c r="H125" s="111"/>
      <c r="I125" s="111"/>
      <c r="J125" s="111">
        <v>8.4769818331955697</v>
      </c>
      <c r="K125" s="111">
        <v>8.7879652583331396</v>
      </c>
      <c r="L125" s="111"/>
      <c r="M125" s="111"/>
      <c r="N125" s="111"/>
      <c r="O125" s="111"/>
      <c r="Q125" s="111">
        <v>8.7635054021609093</v>
      </c>
    </row>
    <row r="126" spans="1:17" x14ac:dyDescent="0.25">
      <c r="A126" s="109" t="s">
        <v>114</v>
      </c>
      <c r="B126" s="110">
        <v>43983</v>
      </c>
      <c r="C126" s="111">
        <v>20.366900000000001</v>
      </c>
      <c r="D126" s="111"/>
      <c r="E126" s="111"/>
      <c r="F126" s="111"/>
      <c r="G126" s="111"/>
      <c r="H126" s="111"/>
      <c r="I126" s="111"/>
      <c r="J126" s="111">
        <v>18.895604567007901</v>
      </c>
      <c r="K126" s="111">
        <v>15.3476009871342</v>
      </c>
      <c r="L126" s="111">
        <v>4.1179215856542202</v>
      </c>
      <c r="M126" s="111">
        <v>3.07356570756287</v>
      </c>
      <c r="N126" s="111">
        <v>-0.13264508420163901</v>
      </c>
      <c r="O126" s="111">
        <v>1.5137379963174999</v>
      </c>
      <c r="Q126" s="111">
        <v>10.4211470669237</v>
      </c>
    </row>
    <row r="127" spans="1:17" x14ac:dyDescent="0.25">
      <c r="A127" s="131"/>
      <c r="B127" s="131"/>
      <c r="C127" s="131"/>
      <c r="D127" s="113"/>
      <c r="E127" s="113"/>
      <c r="F127" s="113" t="s">
        <v>115</v>
      </c>
      <c r="G127" s="113" t="s">
        <v>116</v>
      </c>
      <c r="H127" s="113" t="s">
        <v>117</v>
      </c>
      <c r="I127" s="113" t="s">
        <v>47</v>
      </c>
      <c r="J127" s="113" t="s">
        <v>48</v>
      </c>
      <c r="K127" s="113" t="s">
        <v>1</v>
      </c>
      <c r="L127" s="113" t="s">
        <v>2</v>
      </c>
      <c r="M127" s="113" t="s">
        <v>3</v>
      </c>
      <c r="N127" s="113" t="s">
        <v>4</v>
      </c>
      <c r="O127" s="113" t="s">
        <v>5</v>
      </c>
      <c r="Q127" s="113" t="s">
        <v>46</v>
      </c>
    </row>
    <row r="128" spans="1:17" x14ac:dyDescent="0.25">
      <c r="A128" s="131"/>
      <c r="B128" s="131"/>
      <c r="C128" s="131"/>
      <c r="D128" s="113"/>
      <c r="E128" s="113"/>
      <c r="F128" s="113" t="s">
        <v>0</v>
      </c>
      <c r="G128" s="113" t="s">
        <v>0</v>
      </c>
      <c r="H128" s="113" t="s">
        <v>0</v>
      </c>
      <c r="I128" s="113" t="s">
        <v>0</v>
      </c>
      <c r="J128" s="113" t="s">
        <v>0</v>
      </c>
      <c r="K128" s="113" t="s">
        <v>0</v>
      </c>
      <c r="L128" s="113" t="s">
        <v>0</v>
      </c>
      <c r="M128" s="113" t="s">
        <v>0</v>
      </c>
      <c r="N128" s="113" t="s">
        <v>0</v>
      </c>
      <c r="O128" s="113" t="s">
        <v>0</v>
      </c>
      <c r="Q128" s="113" t="s">
        <v>0</v>
      </c>
    </row>
    <row r="129" spans="1:17" x14ac:dyDescent="0.25">
      <c r="A129" s="113" t="s">
        <v>7</v>
      </c>
      <c r="B129" s="113" t="s">
        <v>8</v>
      </c>
      <c r="C129" s="113" t="s">
        <v>9</v>
      </c>
      <c r="D129" s="113"/>
      <c r="E129" s="113"/>
      <c r="F129" s="113"/>
      <c r="G129" s="113"/>
      <c r="H129" s="113"/>
      <c r="I129" s="113"/>
      <c r="J129" s="113"/>
      <c r="K129" s="113"/>
      <c r="L129" s="113"/>
      <c r="M129" s="113"/>
      <c r="N129" s="113"/>
      <c r="O129" s="113"/>
      <c r="Q129" s="113"/>
    </row>
    <row r="130" spans="1:17" x14ac:dyDescent="0.25">
      <c r="A130" s="108" t="s">
        <v>388</v>
      </c>
      <c r="B130" s="108"/>
      <c r="C130" s="108"/>
      <c r="D130" s="108"/>
      <c r="E130" s="108"/>
      <c r="F130" s="108"/>
      <c r="G130" s="108"/>
      <c r="H130" s="108"/>
      <c r="I130" s="108"/>
      <c r="J130" s="108"/>
      <c r="K130" s="108"/>
      <c r="L130" s="108"/>
      <c r="M130" s="108"/>
      <c r="N130" s="108"/>
      <c r="O130" s="108"/>
      <c r="Q130" s="108"/>
    </row>
    <row r="131" spans="1:17" x14ac:dyDescent="0.25">
      <c r="A131" s="109" t="s">
        <v>118</v>
      </c>
      <c r="B131" s="110">
        <v>43983</v>
      </c>
      <c r="C131" s="111">
        <v>322.4169</v>
      </c>
      <c r="D131" s="111"/>
      <c r="E131" s="111"/>
      <c r="F131" s="111">
        <v>3.6909365623557502</v>
      </c>
      <c r="G131" s="111">
        <v>3.7974085290337598</v>
      </c>
      <c r="H131" s="111">
        <v>3.18469092577197</v>
      </c>
      <c r="I131" s="111">
        <v>4.4152782922532099</v>
      </c>
      <c r="J131" s="111">
        <v>5.3659098099435996</v>
      </c>
      <c r="K131" s="111">
        <v>5.7563575125055202</v>
      </c>
      <c r="L131" s="111">
        <v>5.5132806480745096</v>
      </c>
      <c r="M131" s="111">
        <v>5.6001883343193901</v>
      </c>
      <c r="N131" s="111">
        <v>5.9833239353863599</v>
      </c>
      <c r="O131" s="111">
        <v>7.3321081158997501</v>
      </c>
      <c r="Q131" s="111">
        <v>10.1394929724456</v>
      </c>
    </row>
    <row r="132" spans="1:17" x14ac:dyDescent="0.25">
      <c r="A132" s="109" t="s">
        <v>119</v>
      </c>
      <c r="B132" s="110">
        <v>43983</v>
      </c>
      <c r="C132" s="111">
        <v>2223.6255999999998</v>
      </c>
      <c r="D132" s="111"/>
      <c r="E132" s="111"/>
      <c r="F132" s="111">
        <v>3.4818759533422599</v>
      </c>
      <c r="G132" s="111">
        <v>3.60353195194722</v>
      </c>
      <c r="H132" s="111">
        <v>3.1565678602416698</v>
      </c>
      <c r="I132" s="111">
        <v>4.18787520913612</v>
      </c>
      <c r="J132" s="111">
        <v>4.99521331819943</v>
      </c>
      <c r="K132" s="111">
        <v>5.8313388282945304</v>
      </c>
      <c r="L132" s="111">
        <v>5.5511984711151197</v>
      </c>
      <c r="M132" s="111">
        <v>5.6226832243856801</v>
      </c>
      <c r="N132" s="111">
        <v>5.9207144314921702</v>
      </c>
      <c r="O132" s="111">
        <v>7.30788896384529</v>
      </c>
      <c r="Q132" s="111">
        <v>10.0621784158305</v>
      </c>
    </row>
    <row r="133" spans="1:17" x14ac:dyDescent="0.25">
      <c r="A133" s="109" t="s">
        <v>120</v>
      </c>
      <c r="B133" s="110">
        <v>43983</v>
      </c>
      <c r="C133" s="111">
        <v>2306.5423000000001</v>
      </c>
      <c r="D133" s="111"/>
      <c r="E133" s="111"/>
      <c r="F133" s="111">
        <v>3.5877787064363398</v>
      </c>
      <c r="G133" s="111">
        <v>3.4681478044201701</v>
      </c>
      <c r="H133" s="111">
        <v>2.8705708286543201</v>
      </c>
      <c r="I133" s="111">
        <v>3.6635512912716601</v>
      </c>
      <c r="J133" s="111">
        <v>3.9993349663986502</v>
      </c>
      <c r="K133" s="111">
        <v>5.6076324225990701</v>
      </c>
      <c r="L133" s="111">
        <v>5.4667815451080797</v>
      </c>
      <c r="M133" s="111">
        <v>5.59600450266983</v>
      </c>
      <c r="N133" s="111">
        <v>5.8926839051862201</v>
      </c>
      <c r="O133" s="111">
        <v>7.3199630453876203</v>
      </c>
      <c r="Q133" s="111">
        <v>10.138285483800299</v>
      </c>
    </row>
    <row r="134" spans="1:17" x14ac:dyDescent="0.25">
      <c r="A134" s="109" t="s">
        <v>121</v>
      </c>
      <c r="B134" s="110">
        <v>43983</v>
      </c>
      <c r="C134" s="111">
        <v>3081.6042000000002</v>
      </c>
      <c r="D134" s="111"/>
      <c r="E134" s="111"/>
      <c r="F134" s="111">
        <v>3.3404491098021301</v>
      </c>
      <c r="G134" s="111">
        <v>3.52475371194542</v>
      </c>
      <c r="H134" s="111">
        <v>3.5310294025725302</v>
      </c>
      <c r="I134" s="111">
        <v>3.87339191144379</v>
      </c>
      <c r="J134" s="111">
        <v>4.3349471002156799</v>
      </c>
      <c r="K134" s="111">
        <v>5.4724110408231104</v>
      </c>
      <c r="L134" s="111">
        <v>5.4238792662606903</v>
      </c>
      <c r="M134" s="111">
        <v>5.6077885022507896</v>
      </c>
      <c r="N134" s="111">
        <v>5.9262933155016997</v>
      </c>
      <c r="O134" s="111">
        <v>7.3182457245332602</v>
      </c>
      <c r="Q134" s="111">
        <v>10.0192200830442</v>
      </c>
    </row>
    <row r="135" spans="1:17" x14ac:dyDescent="0.25">
      <c r="A135" s="109" t="s">
        <v>122</v>
      </c>
      <c r="B135" s="110">
        <v>43983</v>
      </c>
      <c r="C135" s="111">
        <v>2304.8018000000002</v>
      </c>
      <c r="D135" s="111"/>
      <c r="E135" s="111"/>
      <c r="F135" s="111">
        <v>3.6285034531543499</v>
      </c>
      <c r="G135" s="111">
        <v>3.8917452900344398</v>
      </c>
      <c r="H135" s="111">
        <v>2.7334551495972002</v>
      </c>
      <c r="I135" s="111">
        <v>4.6502981607442297</v>
      </c>
      <c r="J135" s="111">
        <v>5.1209166626828599</v>
      </c>
      <c r="K135" s="111">
        <v>5.6234349329408904</v>
      </c>
      <c r="L135" s="111">
        <v>5.3144212922704099</v>
      </c>
      <c r="M135" s="111">
        <v>5.3962512373665996</v>
      </c>
      <c r="N135" s="111">
        <v>5.6815587710598399</v>
      </c>
      <c r="O135" s="111">
        <v>7.2092328027083301</v>
      </c>
      <c r="Q135" s="111">
        <v>10.014855688822299</v>
      </c>
    </row>
    <row r="136" spans="1:17" x14ac:dyDescent="0.25">
      <c r="A136" s="109" t="s">
        <v>123</v>
      </c>
      <c r="B136" s="110">
        <v>43983</v>
      </c>
      <c r="C136" s="111">
        <v>2404.3002999999999</v>
      </c>
      <c r="D136" s="111"/>
      <c r="E136" s="111"/>
      <c r="F136" s="111">
        <v>2.7813952989206299</v>
      </c>
      <c r="G136" s="111">
        <v>2.9762297259937598</v>
      </c>
      <c r="H136" s="111">
        <v>2.5664401107547201</v>
      </c>
      <c r="I136" s="111">
        <v>3.1295471837323401</v>
      </c>
      <c r="J136" s="111">
        <v>3.30591247461876</v>
      </c>
      <c r="K136" s="111">
        <v>3.9675842995305199</v>
      </c>
      <c r="L136" s="111">
        <v>4.5165245424449703</v>
      </c>
      <c r="M136" s="111">
        <v>4.8158114294525296</v>
      </c>
      <c r="N136" s="111">
        <v>5.1827654504299696</v>
      </c>
      <c r="O136" s="111">
        <v>6.9056620989057196</v>
      </c>
      <c r="Q136" s="111">
        <v>9.7170743653078606</v>
      </c>
    </row>
    <row r="137" spans="1:17" x14ac:dyDescent="0.25">
      <c r="A137" s="109" t="s">
        <v>124</v>
      </c>
      <c r="B137" s="110">
        <v>43983</v>
      </c>
      <c r="C137" s="111">
        <v>2863.4812000000002</v>
      </c>
      <c r="D137" s="111"/>
      <c r="E137" s="111"/>
      <c r="F137" s="111">
        <v>2.6107154726622301</v>
      </c>
      <c r="G137" s="111">
        <v>3.1314007635474899</v>
      </c>
      <c r="H137" s="111">
        <v>2.9560008840609302</v>
      </c>
      <c r="I137" s="111">
        <v>3.70654607194512</v>
      </c>
      <c r="J137" s="111">
        <v>4.3912797369937397</v>
      </c>
      <c r="K137" s="111">
        <v>5.65784970248618</v>
      </c>
      <c r="L137" s="111">
        <v>5.4333192384770399</v>
      </c>
      <c r="M137" s="111">
        <v>5.48941204423042</v>
      </c>
      <c r="N137" s="111">
        <v>5.8126452832674804</v>
      </c>
      <c r="O137" s="111">
        <v>7.2475570437866503</v>
      </c>
      <c r="Q137" s="111">
        <v>9.9994600016678703</v>
      </c>
    </row>
    <row r="138" spans="1:17" x14ac:dyDescent="0.25">
      <c r="A138" s="109" t="s">
        <v>125</v>
      </c>
      <c r="B138" s="110">
        <v>43983</v>
      </c>
      <c r="C138" s="111">
        <v>2581.4322000000002</v>
      </c>
      <c r="D138" s="111"/>
      <c r="E138" s="111"/>
      <c r="F138" s="111">
        <v>4.4572950393176898</v>
      </c>
      <c r="G138" s="111">
        <v>3.9872137593555501</v>
      </c>
      <c r="H138" s="111">
        <v>3.2393364423061</v>
      </c>
      <c r="I138" s="111">
        <v>4.3878712864965097</v>
      </c>
      <c r="J138" s="111">
        <v>5.2595890543969199</v>
      </c>
      <c r="K138" s="111">
        <v>6.0140595358181201</v>
      </c>
      <c r="L138" s="111">
        <v>5.6539161869125696</v>
      </c>
      <c r="M138" s="111">
        <v>5.7627251466268499</v>
      </c>
      <c r="N138" s="111">
        <v>6.0762753323657499</v>
      </c>
      <c r="O138" s="111">
        <v>7.37678298172965</v>
      </c>
      <c r="Q138" s="111">
        <v>9.8846882729741399</v>
      </c>
    </row>
    <row r="139" spans="1:17" x14ac:dyDescent="0.25">
      <c r="A139" s="109" t="s">
        <v>126</v>
      </c>
      <c r="B139" s="110">
        <v>43983</v>
      </c>
      <c r="C139" s="111">
        <v>2192.9283999999998</v>
      </c>
      <c r="D139" s="111"/>
      <c r="E139" s="111"/>
      <c r="F139" s="111">
        <v>1.78436800957094</v>
      </c>
      <c r="G139" s="111">
        <v>2.5526783723142499</v>
      </c>
      <c r="H139" s="111">
        <v>2.4333589459688998</v>
      </c>
      <c r="I139" s="111">
        <v>2.8651515842506998</v>
      </c>
      <c r="J139" s="111">
        <v>3.28442611742619</v>
      </c>
      <c r="K139" s="111">
        <v>4.3585357535775104</v>
      </c>
      <c r="L139" s="111">
        <v>4.6195164151344104</v>
      </c>
      <c r="M139" s="111">
        <v>4.7783837384359096</v>
      </c>
      <c r="N139" s="111">
        <v>5.1388117723055098</v>
      </c>
      <c r="O139" s="111">
        <v>7.02667013733471</v>
      </c>
      <c r="Q139" s="111">
        <v>10.043274788290599</v>
      </c>
    </row>
    <row r="140" spans="1:17" x14ac:dyDescent="0.25">
      <c r="A140" s="109" t="s">
        <v>127</v>
      </c>
      <c r="B140" s="110">
        <v>43983</v>
      </c>
      <c r="C140" s="111">
        <v>3009.9533000000001</v>
      </c>
      <c r="D140" s="111"/>
      <c r="E140" s="111"/>
      <c r="F140" s="111">
        <v>1.38610404078088</v>
      </c>
      <c r="G140" s="111">
        <v>3.3797673253512399</v>
      </c>
      <c r="H140" s="111">
        <v>3.7454256442513501</v>
      </c>
      <c r="I140" s="111">
        <v>4.2915816838943703</v>
      </c>
      <c r="J140" s="111">
        <v>5.1502688373418497</v>
      </c>
      <c r="K140" s="111">
        <v>6.05509478971417</v>
      </c>
      <c r="L140" s="111">
        <v>5.8030487303066796</v>
      </c>
      <c r="M140" s="111">
        <v>5.9293584787245202</v>
      </c>
      <c r="N140" s="111">
        <v>6.2049503568073803</v>
      </c>
      <c r="O140" s="111">
        <v>7.4441503429144902</v>
      </c>
      <c r="Q140" s="111">
        <v>10.249407370922601</v>
      </c>
    </row>
    <row r="141" spans="1:17" x14ac:dyDescent="0.25">
      <c r="A141" s="109" t="s">
        <v>128</v>
      </c>
      <c r="B141" s="110">
        <v>43983</v>
      </c>
      <c r="C141" s="111">
        <v>3939.8105</v>
      </c>
      <c r="D141" s="111"/>
      <c r="E141" s="111"/>
      <c r="F141" s="111">
        <v>3.6422010016024</v>
      </c>
      <c r="G141" s="111">
        <v>3.4896667263146002</v>
      </c>
      <c r="H141" s="111">
        <v>2.4953037280462098</v>
      </c>
      <c r="I141" s="111">
        <v>3.92049474573269</v>
      </c>
      <c r="J141" s="111">
        <v>4.8796788314567197</v>
      </c>
      <c r="K141" s="111">
        <v>5.5919251891928496</v>
      </c>
      <c r="L141" s="111">
        <v>5.3478985816603704</v>
      </c>
      <c r="M141" s="111">
        <v>5.4597368059142504</v>
      </c>
      <c r="N141" s="111">
        <v>5.7901842769382199</v>
      </c>
      <c r="O141" s="111">
        <v>7.1392183155634799</v>
      </c>
      <c r="Q141" s="111">
        <v>9.9598543156062096</v>
      </c>
    </row>
    <row r="142" spans="1:17" x14ac:dyDescent="0.25">
      <c r="A142" s="109" t="s">
        <v>129</v>
      </c>
      <c r="B142" s="110">
        <v>43983</v>
      </c>
      <c r="C142" s="111">
        <v>1994.4184</v>
      </c>
      <c r="D142" s="111"/>
      <c r="E142" s="111"/>
      <c r="F142" s="111">
        <v>4.1420031701075999</v>
      </c>
      <c r="G142" s="111">
        <v>3.8133086500672699</v>
      </c>
      <c r="H142" s="111">
        <v>3.1742917992453799</v>
      </c>
      <c r="I142" s="111">
        <v>4.2178900430244202</v>
      </c>
      <c r="J142" s="111">
        <v>4.6225218091467104</v>
      </c>
      <c r="K142" s="111">
        <v>5.0466316127430497</v>
      </c>
      <c r="L142" s="111">
        <v>5.1606332035823401</v>
      </c>
      <c r="M142" s="111">
        <v>5.3997804991035201</v>
      </c>
      <c r="N142" s="111">
        <v>5.77260429719672</v>
      </c>
      <c r="O142" s="111">
        <v>7.2411871083761099</v>
      </c>
      <c r="Q142" s="111">
        <v>9.9855623334112291</v>
      </c>
    </row>
    <row r="143" spans="1:17" x14ac:dyDescent="0.25">
      <c r="A143" s="109" t="s">
        <v>130</v>
      </c>
      <c r="B143" s="110">
        <v>43983</v>
      </c>
      <c r="C143" s="111">
        <v>296.4205</v>
      </c>
      <c r="D143" s="111"/>
      <c r="E143" s="111"/>
      <c r="F143" s="111">
        <v>3.5959220125568701</v>
      </c>
      <c r="G143" s="111">
        <v>3.81019616683498</v>
      </c>
      <c r="H143" s="111">
        <v>3.20702237739961</v>
      </c>
      <c r="I143" s="111">
        <v>4.4536799901513398</v>
      </c>
      <c r="J143" s="111">
        <v>5.3319882388516202</v>
      </c>
      <c r="K143" s="111">
        <v>5.8962167428661303</v>
      </c>
      <c r="L143" s="111">
        <v>5.54274699924086</v>
      </c>
      <c r="M143" s="111">
        <v>5.6046250569145899</v>
      </c>
      <c r="N143" s="111">
        <v>5.9104275611717298</v>
      </c>
      <c r="O143" s="111">
        <v>7.2567007119687403</v>
      </c>
      <c r="Q143" s="111">
        <v>10.038263340097901</v>
      </c>
    </row>
    <row r="144" spans="1:17" x14ac:dyDescent="0.25">
      <c r="A144" s="109" t="s">
        <v>131</v>
      </c>
      <c r="B144" s="110">
        <v>43983</v>
      </c>
      <c r="C144" s="111">
        <v>2150.1287000000002</v>
      </c>
      <c r="D144" s="111"/>
      <c r="E144" s="111"/>
      <c r="F144" s="111">
        <v>3.8708764549007002</v>
      </c>
      <c r="G144" s="111">
        <v>4.0851655053393303</v>
      </c>
      <c r="H144" s="111">
        <v>3.5085746183005</v>
      </c>
      <c r="I144" s="111">
        <v>4.2839410508722997</v>
      </c>
      <c r="J144" s="111">
        <v>5.21212248469815</v>
      </c>
      <c r="K144" s="111">
        <v>6.0040924719411501</v>
      </c>
      <c r="L144" s="111">
        <v>5.67489660856433</v>
      </c>
      <c r="M144" s="111">
        <v>5.7681313248181603</v>
      </c>
      <c r="N144" s="111">
        <v>6.0460663555733802</v>
      </c>
      <c r="O144" s="111">
        <v>7.3778643236341299</v>
      </c>
      <c r="Q144" s="111">
        <v>10.027784175515499</v>
      </c>
    </row>
    <row r="145" spans="1:17" x14ac:dyDescent="0.25">
      <c r="A145" s="109" t="s">
        <v>132</v>
      </c>
      <c r="B145" s="110">
        <v>43983</v>
      </c>
      <c r="C145" s="111">
        <v>2421.5</v>
      </c>
      <c r="D145" s="111"/>
      <c r="E145" s="111"/>
      <c r="F145" s="111">
        <v>3.3480873880673601</v>
      </c>
      <c r="G145" s="111">
        <v>3.3823840640663998</v>
      </c>
      <c r="H145" s="111">
        <v>2.8683035903359202</v>
      </c>
      <c r="I145" s="111">
        <v>3.8920216373970402</v>
      </c>
      <c r="J145" s="111">
        <v>4.5497635139694497</v>
      </c>
      <c r="K145" s="111">
        <v>5.2671034398710104</v>
      </c>
      <c r="L145" s="111">
        <v>5.1567022892540697</v>
      </c>
      <c r="M145" s="111">
        <v>5.2537197399911602</v>
      </c>
      <c r="N145" s="111">
        <v>5.5632345706691</v>
      </c>
      <c r="O145" s="111">
        <v>7.0678669106138701</v>
      </c>
      <c r="Q145" s="111">
        <v>9.8891791840252807</v>
      </c>
    </row>
    <row r="146" spans="1:17" x14ac:dyDescent="0.25">
      <c r="A146" s="109" t="s">
        <v>133</v>
      </c>
      <c r="B146" s="110">
        <v>43983</v>
      </c>
      <c r="C146" s="111">
        <v>1552.7932000000001</v>
      </c>
      <c r="D146" s="111"/>
      <c r="E146" s="111"/>
      <c r="F146" s="111">
        <v>2.5976009135667599</v>
      </c>
      <c r="G146" s="111">
        <v>3.0275460211707199</v>
      </c>
      <c r="H146" s="111">
        <v>2.72106665065234</v>
      </c>
      <c r="I146" s="111">
        <v>3.0622304425692901</v>
      </c>
      <c r="J146" s="111">
        <v>3.5486633782460602</v>
      </c>
      <c r="K146" s="111">
        <v>3.8099274748977598</v>
      </c>
      <c r="L146" s="111">
        <v>4.2826915715109202</v>
      </c>
      <c r="M146" s="111">
        <v>4.5709961070631397</v>
      </c>
      <c r="N146" s="111">
        <v>4.9615161864852402</v>
      </c>
      <c r="O146" s="111">
        <v>6.4649073458757602</v>
      </c>
      <c r="Q146" s="111">
        <v>8.4296752244143001</v>
      </c>
    </row>
    <row r="147" spans="1:17" x14ac:dyDescent="0.25">
      <c r="A147" s="109" t="s">
        <v>134</v>
      </c>
      <c r="B147" s="110">
        <v>43983</v>
      </c>
      <c r="C147" s="111">
        <v>1953.1703</v>
      </c>
      <c r="D147" s="111"/>
      <c r="E147" s="111"/>
      <c r="F147" s="111">
        <v>2.40151030049807</v>
      </c>
      <c r="G147" s="111">
        <v>2.8044041674096398</v>
      </c>
      <c r="H147" s="111">
        <v>2.4358603425731</v>
      </c>
      <c r="I147" s="111">
        <v>3.12991592926373</v>
      </c>
      <c r="J147" s="111">
        <v>3.5989801451638899</v>
      </c>
      <c r="K147" s="111">
        <v>4.9013759640768297</v>
      </c>
      <c r="L147" s="111">
        <v>5.1212345745427603</v>
      </c>
      <c r="M147" s="111">
        <v>5.3229469624153296</v>
      </c>
      <c r="N147" s="111">
        <v>5.67110410615064</v>
      </c>
      <c r="O147" s="111">
        <v>7.1794068782826397</v>
      </c>
      <c r="Q147" s="111">
        <v>10.083543350798699</v>
      </c>
    </row>
    <row r="148" spans="1:17" x14ac:dyDescent="0.25">
      <c r="A148" s="109" t="s">
        <v>135</v>
      </c>
      <c r="B148" s="110">
        <v>43983</v>
      </c>
      <c r="C148" s="111">
        <v>1952.0300999999999</v>
      </c>
      <c r="D148" s="111"/>
      <c r="E148" s="111"/>
      <c r="F148" s="111">
        <v>2.8124684118566701</v>
      </c>
      <c r="G148" s="111">
        <v>2.8129019021455601</v>
      </c>
      <c r="H148" s="111">
        <v>2.81350187420326</v>
      </c>
      <c r="I148" s="111">
        <v>3.5195251985971101</v>
      </c>
      <c r="J148" s="111">
        <v>3.63938364364612</v>
      </c>
      <c r="K148" s="111">
        <v>4.6432771901324799</v>
      </c>
      <c r="L148" s="111"/>
      <c r="M148" s="111"/>
      <c r="N148" s="111"/>
      <c r="O148" s="111"/>
      <c r="Q148" s="111">
        <v>4.8702723627238598</v>
      </c>
    </row>
    <row r="149" spans="1:17" x14ac:dyDescent="0.25">
      <c r="A149" s="109" t="s">
        <v>136</v>
      </c>
      <c r="B149" s="110">
        <v>43983</v>
      </c>
      <c r="C149" s="111">
        <v>1953.8358000000001</v>
      </c>
      <c r="D149" s="111"/>
      <c r="E149" s="111"/>
      <c r="F149" s="111">
        <v>2.5146629382234398</v>
      </c>
      <c r="G149" s="111">
        <v>2.8501734414070699</v>
      </c>
      <c r="H149" s="111">
        <v>2.4614756441641501</v>
      </c>
      <c r="I149" s="111">
        <v>3.1466384477983702</v>
      </c>
      <c r="J149" s="111">
        <v>3.6529877657032599</v>
      </c>
      <c r="K149" s="111">
        <v>4.9364194103575798</v>
      </c>
      <c r="L149" s="111"/>
      <c r="M149" s="111"/>
      <c r="N149" s="111"/>
      <c r="O149" s="111"/>
      <c r="Q149" s="111">
        <v>5.0826179480580898</v>
      </c>
    </row>
    <row r="150" spans="1:17" x14ac:dyDescent="0.25">
      <c r="A150" s="109" t="s">
        <v>137</v>
      </c>
      <c r="B150" s="110">
        <v>43983</v>
      </c>
      <c r="C150" s="111">
        <v>1953.5259000000001</v>
      </c>
      <c r="D150" s="111"/>
      <c r="E150" s="111"/>
      <c r="F150" s="111">
        <v>2.3244581311155899</v>
      </c>
      <c r="G150" s="111">
        <v>2.7764775523976999</v>
      </c>
      <c r="H150" s="111">
        <v>2.4231271275694199</v>
      </c>
      <c r="I150" s="111">
        <v>3.1270712681413499</v>
      </c>
      <c r="J150" s="111">
        <v>3.5955335669231401</v>
      </c>
      <c r="K150" s="111">
        <v>4.9008682073953604</v>
      </c>
      <c r="L150" s="111"/>
      <c r="M150" s="111"/>
      <c r="N150" s="111"/>
      <c r="O150" s="111"/>
      <c r="Q150" s="111">
        <v>5.04341149417347</v>
      </c>
    </row>
    <row r="151" spans="1:17" x14ac:dyDescent="0.25">
      <c r="A151" s="109" t="s">
        <v>138</v>
      </c>
      <c r="B151" s="110">
        <v>43983</v>
      </c>
      <c r="C151" s="111">
        <v>1953.6772000000001</v>
      </c>
      <c r="D151" s="111"/>
      <c r="E151" s="111"/>
      <c r="F151" s="111">
        <v>2.4868391760396502</v>
      </c>
      <c r="G151" s="111">
        <v>2.9021181681675099</v>
      </c>
      <c r="H151" s="111">
        <v>2.4881233511401901</v>
      </c>
      <c r="I151" s="111">
        <v>3.1678963118582999</v>
      </c>
      <c r="J151" s="111">
        <v>3.5958606199808698</v>
      </c>
      <c r="K151" s="111">
        <v>4.8689145522817503</v>
      </c>
      <c r="L151" s="111"/>
      <c r="M151" s="111"/>
      <c r="N151" s="111"/>
      <c r="O151" s="111"/>
      <c r="Q151" s="111">
        <v>5.05587801234139</v>
      </c>
    </row>
    <row r="152" spans="1:17" x14ac:dyDescent="0.25">
      <c r="A152" s="109" t="s">
        <v>139</v>
      </c>
      <c r="B152" s="110">
        <v>43983</v>
      </c>
      <c r="C152" s="111">
        <v>2751.4439000000002</v>
      </c>
      <c r="D152" s="111"/>
      <c r="E152" s="111"/>
      <c r="F152" s="111">
        <v>3.3512391522896299</v>
      </c>
      <c r="G152" s="111">
        <v>3.4191052565887299</v>
      </c>
      <c r="H152" s="111">
        <v>2.3386652266938701</v>
      </c>
      <c r="I152" s="111">
        <v>3.9131051374383401</v>
      </c>
      <c r="J152" s="111">
        <v>4.8665711422609998</v>
      </c>
      <c r="K152" s="111">
        <v>5.3683280562239499</v>
      </c>
      <c r="L152" s="111">
        <v>5.2187861140596699</v>
      </c>
      <c r="M152" s="111">
        <v>5.3420330543620604</v>
      </c>
      <c r="N152" s="111">
        <v>5.65373061941514</v>
      </c>
      <c r="O152" s="111">
        <v>7.1742354645758404</v>
      </c>
      <c r="Q152" s="111">
        <v>10.0027848408262</v>
      </c>
    </row>
    <row r="153" spans="1:17" x14ac:dyDescent="0.25">
      <c r="A153" s="109" t="s">
        <v>140</v>
      </c>
      <c r="B153" s="110">
        <v>43983</v>
      </c>
      <c r="C153" s="111">
        <v>1054.0413000000001</v>
      </c>
      <c r="D153" s="111"/>
      <c r="E153" s="111"/>
      <c r="F153" s="111">
        <v>2.9124996726627201</v>
      </c>
      <c r="G153" s="111">
        <v>2.9556937894930799</v>
      </c>
      <c r="H153" s="111">
        <v>2.8613990231742998</v>
      </c>
      <c r="I153" s="111">
        <v>2.77844206848936</v>
      </c>
      <c r="J153" s="111">
        <v>2.8746984521465802</v>
      </c>
      <c r="K153" s="111">
        <v>3.14136692967053</v>
      </c>
      <c r="L153" s="111">
        <v>3.9254271032798602</v>
      </c>
      <c r="M153" s="111">
        <v>4.3089904427269596</v>
      </c>
      <c r="N153" s="111">
        <v>4.6544995615854399</v>
      </c>
      <c r="O153" s="111"/>
      <c r="Q153" s="111">
        <v>4.8741409402565496</v>
      </c>
    </row>
    <row r="154" spans="1:17" x14ac:dyDescent="0.25">
      <c r="A154" s="109" t="s">
        <v>141</v>
      </c>
      <c r="B154" s="110">
        <v>43983</v>
      </c>
      <c r="C154" s="111">
        <v>54.754800000000003</v>
      </c>
      <c r="D154" s="111"/>
      <c r="E154" s="111"/>
      <c r="F154" s="111">
        <v>3.86673729200671</v>
      </c>
      <c r="G154" s="111">
        <v>3.6896841084792902</v>
      </c>
      <c r="H154" s="111">
        <v>3.1730803118656601</v>
      </c>
      <c r="I154" s="111">
        <v>3.6142107312026401</v>
      </c>
      <c r="J154" s="111">
        <v>4.2060017019471401</v>
      </c>
      <c r="K154" s="111">
        <v>4.9259258604219101</v>
      </c>
      <c r="L154" s="111">
        <v>5.0442093920162696</v>
      </c>
      <c r="M154" s="111">
        <v>5.2391786036457297</v>
      </c>
      <c r="N154" s="111">
        <v>5.62662931920321</v>
      </c>
      <c r="O154" s="111">
        <v>7.2010031539127102</v>
      </c>
      <c r="Q154" s="111">
        <v>10.086498283355599</v>
      </c>
    </row>
    <row r="155" spans="1:17" x14ac:dyDescent="0.25">
      <c r="A155" s="109" t="s">
        <v>142</v>
      </c>
      <c r="B155" s="110">
        <v>43983</v>
      </c>
      <c r="C155" s="111">
        <v>4047.8326999999999</v>
      </c>
      <c r="D155" s="111"/>
      <c r="E155" s="111"/>
      <c r="F155" s="111">
        <v>3.3700279607560302</v>
      </c>
      <c r="G155" s="111">
        <v>3.41485916575694</v>
      </c>
      <c r="H155" s="111">
        <v>2.72692973507068</v>
      </c>
      <c r="I155" s="111">
        <v>3.9427215641034401</v>
      </c>
      <c r="J155" s="111">
        <v>4.7201033967690904</v>
      </c>
      <c r="K155" s="111">
        <v>5.3322047609769703</v>
      </c>
      <c r="L155" s="111">
        <v>5.2208489515341201</v>
      </c>
      <c r="M155" s="111">
        <v>5.3607358630826498</v>
      </c>
      <c r="N155" s="111">
        <v>5.6801559733864799</v>
      </c>
      <c r="O155" s="111">
        <v>7.1299633899691903</v>
      </c>
      <c r="Q155" s="111">
        <v>9.9340507010860293</v>
      </c>
    </row>
    <row r="156" spans="1:17" x14ac:dyDescent="0.25">
      <c r="A156" s="109" t="s">
        <v>143</v>
      </c>
      <c r="B156" s="110">
        <v>43983</v>
      </c>
      <c r="C156" s="111">
        <v>2744.1817000000001</v>
      </c>
      <c r="D156" s="111"/>
      <c r="E156" s="111"/>
      <c r="F156" s="111">
        <v>2.3690384371224402</v>
      </c>
      <c r="G156" s="111">
        <v>3.02492602270932</v>
      </c>
      <c r="H156" s="111">
        <v>2.8003859313027499</v>
      </c>
      <c r="I156" s="111">
        <v>3.7539622433055801</v>
      </c>
      <c r="J156" s="111">
        <v>4.6368512098270598</v>
      </c>
      <c r="K156" s="111">
        <v>5.6520337788606696</v>
      </c>
      <c r="L156" s="111">
        <v>5.4263293401275101</v>
      </c>
      <c r="M156" s="111">
        <v>5.5097235476497604</v>
      </c>
      <c r="N156" s="111">
        <v>5.7906169715098201</v>
      </c>
      <c r="O156" s="111">
        <v>7.2277353870368097</v>
      </c>
      <c r="Q156" s="111">
        <v>9.9929906144078693</v>
      </c>
    </row>
    <row r="157" spans="1:17" x14ac:dyDescent="0.25">
      <c r="A157" s="109" t="s">
        <v>144</v>
      </c>
      <c r="B157" s="110">
        <v>43983</v>
      </c>
      <c r="C157" s="111">
        <v>3634.3346999999999</v>
      </c>
      <c r="D157" s="111"/>
      <c r="E157" s="111"/>
      <c r="F157" s="111">
        <v>3.27635447192465</v>
      </c>
      <c r="G157" s="111">
        <v>3.8035077022610801</v>
      </c>
      <c r="H157" s="111">
        <v>3.5127164871665602</v>
      </c>
      <c r="I157" s="111">
        <v>4.1977350097872499</v>
      </c>
      <c r="J157" s="111">
        <v>4.9559214500220001</v>
      </c>
      <c r="K157" s="111">
        <v>5.8987442002186397</v>
      </c>
      <c r="L157" s="111">
        <v>5.6166744621917699</v>
      </c>
      <c r="M157" s="111">
        <v>5.6765786502441902</v>
      </c>
      <c r="N157" s="111">
        <v>5.9404393985287296</v>
      </c>
      <c r="O157" s="111">
        <v>7.2859966258696698</v>
      </c>
      <c r="Q157" s="111">
        <v>10.013627958061299</v>
      </c>
    </row>
    <row r="158" spans="1:17" x14ac:dyDescent="0.25">
      <c r="A158" s="109" t="s">
        <v>145</v>
      </c>
      <c r="B158" s="110">
        <v>43983</v>
      </c>
      <c r="C158" s="111">
        <v>1299.8957</v>
      </c>
      <c r="D158" s="111"/>
      <c r="E158" s="111"/>
      <c r="F158" s="111">
        <v>3.2097320364769</v>
      </c>
      <c r="G158" s="111">
        <v>3.6523249046922901</v>
      </c>
      <c r="H158" s="111">
        <v>3.78460879638462</v>
      </c>
      <c r="I158" s="111">
        <v>4.1973631085892498</v>
      </c>
      <c r="J158" s="111">
        <v>4.9944618968660999</v>
      </c>
      <c r="K158" s="111">
        <v>5.5840437633302997</v>
      </c>
      <c r="L158" s="111">
        <v>5.4915990859692796</v>
      </c>
      <c r="M158" s="111">
        <v>5.6551093276365796</v>
      </c>
      <c r="N158" s="111">
        <v>5.9805377091586198</v>
      </c>
      <c r="O158" s="111">
        <v>7.3641946091238397</v>
      </c>
      <c r="Q158" s="111">
        <v>7.6601059749059202</v>
      </c>
    </row>
    <row r="159" spans="1:17" x14ac:dyDescent="0.25">
      <c r="A159" s="109" t="s">
        <v>146</v>
      </c>
      <c r="B159" s="110">
        <v>43983</v>
      </c>
      <c r="C159" s="111">
        <v>2111.8842</v>
      </c>
      <c r="D159" s="111"/>
      <c r="E159" s="111"/>
      <c r="F159" s="111">
        <v>3.33249451126638</v>
      </c>
      <c r="G159" s="111">
        <v>3.5008438259180101</v>
      </c>
      <c r="H159" s="111">
        <v>3.1652294899339801</v>
      </c>
      <c r="I159" s="111">
        <v>3.8456084012913201</v>
      </c>
      <c r="J159" s="111">
        <v>4.8324466210861496</v>
      </c>
      <c r="K159" s="111">
        <v>5.4540345507922998</v>
      </c>
      <c r="L159" s="111">
        <v>5.3744599419321402</v>
      </c>
      <c r="M159" s="111">
        <v>5.4866263254941003</v>
      </c>
      <c r="N159" s="111">
        <v>5.8017990252833798</v>
      </c>
      <c r="O159" s="111">
        <v>7.23796151327101</v>
      </c>
      <c r="Q159" s="111">
        <v>9.6199733026613892</v>
      </c>
    </row>
    <row r="160" spans="1:17" x14ac:dyDescent="0.25">
      <c r="A160" s="109" t="s">
        <v>147</v>
      </c>
      <c r="B160" s="110">
        <v>43983</v>
      </c>
      <c r="C160" s="111">
        <v>10.7705</v>
      </c>
      <c r="D160" s="111"/>
      <c r="E160" s="111"/>
      <c r="F160" s="111">
        <v>2.7113104357592301</v>
      </c>
      <c r="G160" s="111">
        <v>2.8247275879134501</v>
      </c>
      <c r="H160" s="111">
        <v>2.4702154256098598</v>
      </c>
      <c r="I160" s="111">
        <v>3.0535699346530198</v>
      </c>
      <c r="J160" s="111">
        <v>3.22855466895084</v>
      </c>
      <c r="K160" s="111">
        <v>3.8419784173834799</v>
      </c>
      <c r="L160" s="111">
        <v>4.2594274122794502</v>
      </c>
      <c r="M160" s="111">
        <v>4.5337260788149196</v>
      </c>
      <c r="N160" s="111">
        <v>4.8245212190655504</v>
      </c>
      <c r="O160" s="111"/>
      <c r="Q160" s="111">
        <v>5.3062735849056697</v>
      </c>
    </row>
    <row r="161" spans="1:17" x14ac:dyDescent="0.25">
      <c r="A161" s="109" t="s">
        <v>148</v>
      </c>
      <c r="B161" s="110">
        <v>43983</v>
      </c>
      <c r="C161" s="111">
        <v>4896.018</v>
      </c>
      <c r="D161" s="111"/>
      <c r="E161" s="111"/>
      <c r="F161" s="111">
        <v>2.7317303379971198</v>
      </c>
      <c r="G161" s="111">
        <v>3.3895072687168599</v>
      </c>
      <c r="H161" s="111">
        <v>2.9989686073594402</v>
      </c>
      <c r="I161" s="111">
        <v>4.2195535849237</v>
      </c>
      <c r="J161" s="111">
        <v>5.2621160489339598</v>
      </c>
      <c r="K161" s="111">
        <v>5.83969854850237</v>
      </c>
      <c r="L161" s="111">
        <v>5.5241195637528797</v>
      </c>
      <c r="M161" s="111">
        <v>5.6295250478909997</v>
      </c>
      <c r="N161" s="111">
        <v>5.9752789241402198</v>
      </c>
      <c r="O161" s="111">
        <v>7.3404898996154602</v>
      </c>
      <c r="Q161" s="111">
        <v>10.1062455176207</v>
      </c>
    </row>
    <row r="162" spans="1:17" x14ac:dyDescent="0.25">
      <c r="A162" s="109" t="s">
        <v>149</v>
      </c>
      <c r="B162" s="110">
        <v>43983</v>
      </c>
      <c r="C162" s="111">
        <v>1124.4042999999999</v>
      </c>
      <c r="D162" s="111"/>
      <c r="E162" s="111"/>
      <c r="F162" s="111">
        <v>4.5938992200044204</v>
      </c>
      <c r="G162" s="111">
        <v>3.5436780763544</v>
      </c>
      <c r="H162" s="111">
        <v>2.2296760129578099</v>
      </c>
      <c r="I162" s="111">
        <v>3.44222575803773</v>
      </c>
      <c r="J162" s="111">
        <v>3.6476349346907502</v>
      </c>
      <c r="K162" s="111">
        <v>4.3470815892936097</v>
      </c>
      <c r="L162" s="111">
        <v>4.60411053114822</v>
      </c>
      <c r="M162" s="111">
        <v>4.8362654128384097</v>
      </c>
      <c r="N162" s="111">
        <v>5.2130152326190196</v>
      </c>
      <c r="O162" s="111"/>
      <c r="Q162" s="111">
        <v>6.0382406250000003</v>
      </c>
    </row>
    <row r="163" spans="1:17" x14ac:dyDescent="0.25">
      <c r="A163" s="109" t="s">
        <v>150</v>
      </c>
      <c r="B163" s="110">
        <v>43983</v>
      </c>
      <c r="C163" s="111">
        <v>260.71230000000003</v>
      </c>
      <c r="D163" s="111"/>
      <c r="E163" s="111"/>
      <c r="F163" s="111">
        <v>3.1502958688848199</v>
      </c>
      <c r="G163" s="111">
        <v>3.6551255783982701</v>
      </c>
      <c r="H163" s="111">
        <v>3.8849218870053401</v>
      </c>
      <c r="I163" s="111">
        <v>5.0437771893492602</v>
      </c>
      <c r="J163" s="111">
        <v>5.5037130251194002</v>
      </c>
      <c r="K163" s="111">
        <v>5.6506315879279798</v>
      </c>
      <c r="L163" s="111">
        <v>5.5122750075482099</v>
      </c>
      <c r="M163" s="111">
        <v>5.6376450312791802</v>
      </c>
      <c r="N163" s="111">
        <v>5.9491911360028702</v>
      </c>
      <c r="O163" s="111">
        <v>7.32312656433563</v>
      </c>
      <c r="Q163" s="111">
        <v>10.0601142426595</v>
      </c>
    </row>
    <row r="164" spans="1:17" x14ac:dyDescent="0.25">
      <c r="A164" s="109" t="s">
        <v>151</v>
      </c>
      <c r="B164" s="110">
        <v>43983</v>
      </c>
      <c r="C164" s="111">
        <v>1770.5237</v>
      </c>
      <c r="D164" s="111"/>
      <c r="E164" s="111"/>
      <c r="F164" s="111">
        <v>3.42041026961315</v>
      </c>
      <c r="G164" s="111">
        <v>3.3956115726951501</v>
      </c>
      <c r="H164" s="111">
        <v>3.2781363092752498</v>
      </c>
      <c r="I164" s="111">
        <v>3.7449997429277899</v>
      </c>
      <c r="J164" s="111">
        <v>4.0091963548050398</v>
      </c>
      <c r="K164" s="111">
        <v>4.3885110112345398</v>
      </c>
      <c r="L164" s="111">
        <v>4.7352602700617403</v>
      </c>
      <c r="M164" s="111">
        <v>4.9852964595085396</v>
      </c>
      <c r="N164" s="111">
        <v>5.2438483614512599</v>
      </c>
      <c r="O164" s="111">
        <v>3.5070892936788902</v>
      </c>
      <c r="Q164" s="111">
        <v>7.8869231150870798</v>
      </c>
    </row>
    <row r="165" spans="1:17" x14ac:dyDescent="0.25">
      <c r="A165" s="109" t="s">
        <v>152</v>
      </c>
      <c r="B165" s="110">
        <v>43983</v>
      </c>
      <c r="C165" s="111">
        <v>31.657399999999999</v>
      </c>
      <c r="D165" s="111"/>
      <c r="E165" s="111"/>
      <c r="F165" s="111">
        <v>4.8431122287811998</v>
      </c>
      <c r="G165" s="111">
        <v>4.8443978157550402</v>
      </c>
      <c r="H165" s="111">
        <v>4.5994584621499301</v>
      </c>
      <c r="I165" s="111">
        <v>5.0581513902936504</v>
      </c>
      <c r="J165" s="111">
        <v>5.6449196863640703</v>
      </c>
      <c r="K165" s="111">
        <v>5.3677935034557303</v>
      </c>
      <c r="L165" s="111">
        <v>5.8402652048476602</v>
      </c>
      <c r="M165" s="111">
        <v>6.1958647204971697</v>
      </c>
      <c r="N165" s="111">
        <v>6.5850046259076196</v>
      </c>
      <c r="O165" s="111">
        <v>7.5394244283708796</v>
      </c>
      <c r="Q165" s="111">
        <v>10.615970144000901</v>
      </c>
    </row>
    <row r="166" spans="1:17" x14ac:dyDescent="0.25">
      <c r="A166" s="109" t="s">
        <v>153</v>
      </c>
      <c r="B166" s="110">
        <v>43983</v>
      </c>
      <c r="C166" s="111">
        <v>27.0929</v>
      </c>
      <c r="D166" s="111"/>
      <c r="E166" s="111"/>
      <c r="F166" s="111">
        <v>3.0988608594903999</v>
      </c>
      <c r="G166" s="111">
        <v>3.0544572062175201</v>
      </c>
      <c r="H166" s="111">
        <v>2.38759043803211</v>
      </c>
      <c r="I166" s="111">
        <v>3.2662752820555201</v>
      </c>
      <c r="J166" s="111">
        <v>3.3602200289485999</v>
      </c>
      <c r="K166" s="111">
        <v>4.1101517590754204</v>
      </c>
      <c r="L166" s="111">
        <v>4.4686471203089999</v>
      </c>
      <c r="M166" s="111">
        <v>4.73626589188558</v>
      </c>
      <c r="N166" s="111">
        <v>5.1007506903373603</v>
      </c>
      <c r="O166" s="111">
        <v>6.3790464342929596</v>
      </c>
      <c r="Q166" s="111">
        <v>12.0698558715419</v>
      </c>
    </row>
    <row r="167" spans="1:17" x14ac:dyDescent="0.25">
      <c r="A167" s="109" t="s">
        <v>156</v>
      </c>
      <c r="B167" s="110">
        <v>43983</v>
      </c>
      <c r="C167" s="111">
        <v>3135.3993999999998</v>
      </c>
      <c r="D167" s="111"/>
      <c r="E167" s="111"/>
      <c r="F167" s="111">
        <v>3.4112079896165799</v>
      </c>
      <c r="G167" s="111">
        <v>3.5982132112549401</v>
      </c>
      <c r="H167" s="111">
        <v>3.1800021981879398</v>
      </c>
      <c r="I167" s="111">
        <v>4.13904167384199</v>
      </c>
      <c r="J167" s="111">
        <v>5.0127603898979496</v>
      </c>
      <c r="K167" s="111">
        <v>5.6138608932334</v>
      </c>
      <c r="L167" s="111">
        <v>5.3856236984790797</v>
      </c>
      <c r="M167" s="111">
        <v>5.48324565813222</v>
      </c>
      <c r="N167" s="111">
        <v>5.7786241364885598</v>
      </c>
      <c r="O167" s="111">
        <v>7.1654993936414701</v>
      </c>
      <c r="Q167" s="111">
        <v>9.9245798912798993</v>
      </c>
    </row>
    <row r="168" spans="1:17" x14ac:dyDescent="0.25">
      <c r="A168" s="109" t="s">
        <v>157</v>
      </c>
      <c r="B168" s="110">
        <v>43983</v>
      </c>
      <c r="C168" s="111">
        <v>42.222200000000001</v>
      </c>
      <c r="D168" s="111"/>
      <c r="E168" s="111"/>
      <c r="F168" s="111">
        <v>3.80408263812848</v>
      </c>
      <c r="G168" s="111">
        <v>3.6607082923679801</v>
      </c>
      <c r="H168" s="111">
        <v>3.0892367943163701</v>
      </c>
      <c r="I168" s="111">
        <v>4.14989611492559</v>
      </c>
      <c r="J168" s="111">
        <v>4.8666651732519401</v>
      </c>
      <c r="K168" s="111">
        <v>5.4611416742881804</v>
      </c>
      <c r="L168" s="111">
        <v>5.3741425098929501</v>
      </c>
      <c r="M168" s="111">
        <v>5.4841452680146698</v>
      </c>
      <c r="N168" s="111">
        <v>5.81552258168914</v>
      </c>
      <c r="O168" s="111">
        <v>7.2462205433290601</v>
      </c>
      <c r="Q168" s="111">
        <v>10.015524178375999</v>
      </c>
    </row>
    <row r="169" spans="1:17" x14ac:dyDescent="0.25">
      <c r="A169" s="109" t="s">
        <v>158</v>
      </c>
      <c r="B169" s="110">
        <v>43983</v>
      </c>
      <c r="C169" s="111">
        <v>3160.5372000000002</v>
      </c>
      <c r="D169" s="111"/>
      <c r="E169" s="111"/>
      <c r="F169" s="111">
        <v>3.75485873242665</v>
      </c>
      <c r="G169" s="111">
        <v>3.61041527751504</v>
      </c>
      <c r="H169" s="111">
        <v>2.7460692679468699</v>
      </c>
      <c r="I169" s="111">
        <v>4.1946981780848196</v>
      </c>
      <c r="J169" s="111">
        <v>5.09276777637288</v>
      </c>
      <c r="K169" s="111">
        <v>6.1294836322803601</v>
      </c>
      <c r="L169" s="111">
        <v>5.6907348434922902</v>
      </c>
      <c r="M169" s="111">
        <v>5.7066704900813097</v>
      </c>
      <c r="N169" s="111">
        <v>5.9905370894378196</v>
      </c>
      <c r="O169" s="111">
        <v>7.31235446043015</v>
      </c>
      <c r="Q169" s="111">
        <v>10.1129266567327</v>
      </c>
    </row>
    <row r="170" spans="1:17" x14ac:dyDescent="0.25">
      <c r="A170" s="109" t="s">
        <v>159</v>
      </c>
      <c r="B170" s="110">
        <v>43983</v>
      </c>
      <c r="C170" s="111">
        <v>1968.6482000000001</v>
      </c>
      <c r="D170" s="111"/>
      <c r="E170" s="111"/>
      <c r="F170" s="111">
        <v>2.75720161473647</v>
      </c>
      <c r="G170" s="111">
        <v>2.8361430392147899</v>
      </c>
      <c r="H170" s="111">
        <v>2.71655902276924</v>
      </c>
      <c r="I170" s="111">
        <v>2.6358304976151898</v>
      </c>
      <c r="J170" s="111">
        <v>2.7157598432789301</v>
      </c>
      <c r="K170" s="111">
        <v>2.7218727259130899</v>
      </c>
      <c r="L170" s="111">
        <v>3.5602338392899102</v>
      </c>
      <c r="M170" s="111">
        <v>3.92293732420349</v>
      </c>
      <c r="N170" s="111">
        <v>4.2551921045021901</v>
      </c>
      <c r="O170" s="111">
        <v>6.3881885551167397</v>
      </c>
      <c r="Q170" s="111">
        <v>7.9356106674811304</v>
      </c>
    </row>
    <row r="171" spans="1:17" x14ac:dyDescent="0.25">
      <c r="A171" s="109" t="s">
        <v>160</v>
      </c>
      <c r="B171" s="110">
        <v>43983</v>
      </c>
      <c r="C171" s="111">
        <v>1928.5805</v>
      </c>
      <c r="D171" s="111"/>
      <c r="E171" s="111"/>
      <c r="F171" s="111">
        <v>2.3791327647441101</v>
      </c>
      <c r="G171" s="111">
        <v>3.2586399314563601</v>
      </c>
      <c r="H171" s="111">
        <v>2.7781700630214901</v>
      </c>
      <c r="I171" s="111">
        <v>4.1444416205518904</v>
      </c>
      <c r="J171" s="111">
        <v>5.1801644885307097</v>
      </c>
      <c r="K171" s="111">
        <v>6.10376023248996</v>
      </c>
      <c r="L171" s="111">
        <v>5.6767398763626504</v>
      </c>
      <c r="M171" s="111">
        <v>5.6422600687123898</v>
      </c>
      <c r="N171" s="111">
        <v>5.8997090555338696</v>
      </c>
      <c r="O171" s="111">
        <v>5.7851399675033397</v>
      </c>
      <c r="Q171" s="111">
        <v>9.1084868137130108</v>
      </c>
    </row>
    <row r="172" spans="1:17" x14ac:dyDescent="0.25">
      <c r="A172" s="109" t="s">
        <v>161</v>
      </c>
      <c r="B172" s="110">
        <v>43983</v>
      </c>
      <c r="C172" s="111">
        <v>3279.7624000000001</v>
      </c>
      <c r="D172" s="111"/>
      <c r="E172" s="111"/>
      <c r="F172" s="111">
        <v>3.2654981644905101</v>
      </c>
      <c r="G172" s="111">
        <v>3.4568623262477902</v>
      </c>
      <c r="H172" s="111">
        <v>2.95654540824889</v>
      </c>
      <c r="I172" s="111">
        <v>3.9644735162776601</v>
      </c>
      <c r="J172" s="111">
        <v>4.9973704434109596</v>
      </c>
      <c r="K172" s="111">
        <v>5.6121395418775997</v>
      </c>
      <c r="L172" s="111">
        <v>5.39045456896506</v>
      </c>
      <c r="M172" s="111">
        <v>5.5097546880017196</v>
      </c>
      <c r="N172" s="111">
        <v>5.8327096059074499</v>
      </c>
      <c r="O172" s="111">
        <v>7.25767569621057</v>
      </c>
      <c r="Q172" s="111">
        <v>9.9824277747826002</v>
      </c>
    </row>
    <row r="173" spans="1:17" x14ac:dyDescent="0.25">
      <c r="A173" s="109" t="s">
        <v>162</v>
      </c>
      <c r="B173" s="110">
        <v>43983</v>
      </c>
      <c r="C173" s="111">
        <v>1084.8335</v>
      </c>
      <c r="D173" s="111"/>
      <c r="E173" s="111"/>
      <c r="F173" s="111">
        <v>2.8937609904618999</v>
      </c>
      <c r="G173" s="111">
        <v>3.0165254026060002</v>
      </c>
      <c r="H173" s="111">
        <v>2.8345093139083799</v>
      </c>
      <c r="I173" s="111">
        <v>3.3082017800953798</v>
      </c>
      <c r="J173" s="111">
        <v>3.4291034733478098</v>
      </c>
      <c r="K173" s="111">
        <v>4.0920615478855602</v>
      </c>
      <c r="L173" s="111">
        <v>4.6479444325866801</v>
      </c>
      <c r="M173" s="111">
        <v>5.0782464894071504</v>
      </c>
      <c r="N173" s="111">
        <v>5.5438230159467503</v>
      </c>
      <c r="O173" s="111"/>
      <c r="Q173" s="111">
        <v>6.1516236701567202</v>
      </c>
    </row>
    <row r="174" spans="1:17" x14ac:dyDescent="0.25">
      <c r="A174" s="131"/>
      <c r="B174" s="131"/>
      <c r="C174" s="131"/>
      <c r="D174" s="113"/>
      <c r="E174" s="113"/>
      <c r="F174" s="113" t="s">
        <v>115</v>
      </c>
      <c r="G174" s="113" t="s">
        <v>116</v>
      </c>
      <c r="H174" s="113" t="s">
        <v>117</v>
      </c>
      <c r="I174" s="113" t="s">
        <v>47</v>
      </c>
      <c r="J174" s="113" t="s">
        <v>48</v>
      </c>
      <c r="K174" s="113" t="s">
        <v>1</v>
      </c>
      <c r="L174" s="113" t="s">
        <v>2</v>
      </c>
      <c r="M174" s="113" t="s">
        <v>3</v>
      </c>
      <c r="N174" s="113" t="s">
        <v>4</v>
      </c>
      <c r="O174" s="113" t="s">
        <v>5</v>
      </c>
      <c r="Q174" s="113" t="s">
        <v>46</v>
      </c>
    </row>
    <row r="175" spans="1:17" x14ac:dyDescent="0.25">
      <c r="A175" s="131"/>
      <c r="B175" s="131"/>
      <c r="C175" s="131"/>
      <c r="D175" s="113"/>
      <c r="E175" s="113"/>
      <c r="F175" s="113" t="s">
        <v>0</v>
      </c>
      <c r="G175" s="113" t="s">
        <v>0</v>
      </c>
      <c r="H175" s="113" t="s">
        <v>0</v>
      </c>
      <c r="I175" s="113" t="s">
        <v>0</v>
      </c>
      <c r="J175" s="113" t="s">
        <v>0</v>
      </c>
      <c r="K175" s="113" t="s">
        <v>0</v>
      </c>
      <c r="L175" s="113" t="s">
        <v>0</v>
      </c>
      <c r="M175" s="113" t="s">
        <v>0</v>
      </c>
      <c r="N175" s="113" t="s">
        <v>0</v>
      </c>
      <c r="O175" s="113" t="s">
        <v>0</v>
      </c>
      <c r="Q175" s="113" t="s">
        <v>0</v>
      </c>
    </row>
    <row r="176" spans="1:17" x14ac:dyDescent="0.25">
      <c r="A176" s="113" t="s">
        <v>7</v>
      </c>
      <c r="B176" s="113" t="s">
        <v>8</v>
      </c>
      <c r="C176" s="113" t="s">
        <v>9</v>
      </c>
      <c r="D176" s="113"/>
      <c r="E176" s="113"/>
      <c r="F176" s="113"/>
      <c r="G176" s="113"/>
      <c r="H176" s="113"/>
      <c r="I176" s="113"/>
      <c r="J176" s="113"/>
      <c r="K176" s="113"/>
      <c r="L176" s="113"/>
      <c r="M176" s="113"/>
      <c r="N176" s="113"/>
      <c r="O176" s="113"/>
      <c r="Q176" s="113"/>
    </row>
    <row r="177" spans="1:17" x14ac:dyDescent="0.25">
      <c r="A177" s="108" t="s">
        <v>388</v>
      </c>
      <c r="B177" s="108"/>
      <c r="C177" s="108"/>
      <c r="D177" s="108"/>
      <c r="E177" s="108"/>
      <c r="F177" s="108"/>
      <c r="G177" s="108"/>
      <c r="H177" s="108"/>
      <c r="I177" s="108"/>
      <c r="J177" s="108"/>
      <c r="K177" s="108"/>
      <c r="L177" s="108"/>
      <c r="M177" s="108"/>
      <c r="N177" s="108"/>
      <c r="O177" s="108"/>
      <c r="Q177" s="108"/>
    </row>
    <row r="178" spans="1:17" x14ac:dyDescent="0.25">
      <c r="A178" s="109" t="s">
        <v>227</v>
      </c>
      <c r="B178" s="110">
        <v>43983</v>
      </c>
      <c r="C178" s="111">
        <v>320.53820000000002</v>
      </c>
      <c r="D178" s="111"/>
      <c r="E178" s="111"/>
      <c r="F178" s="111">
        <v>3.5986778431422701</v>
      </c>
      <c r="G178" s="111">
        <v>3.70573100495678</v>
      </c>
      <c r="H178" s="111">
        <v>3.0958743081184799</v>
      </c>
      <c r="I178" s="111">
        <v>4.3253142751969698</v>
      </c>
      <c r="J178" s="111">
        <v>5.2755558723881704</v>
      </c>
      <c r="K178" s="111">
        <v>5.6655084948551204</v>
      </c>
      <c r="L178" s="111">
        <v>5.4179990091935597</v>
      </c>
      <c r="M178" s="111">
        <v>5.50458335428468</v>
      </c>
      <c r="N178" s="111">
        <v>5.8866277749822196</v>
      </c>
      <c r="O178" s="111">
        <v>7.2235784748265397</v>
      </c>
      <c r="Q178" s="111">
        <v>13.624920452240801</v>
      </c>
    </row>
    <row r="179" spans="1:17" x14ac:dyDescent="0.25">
      <c r="A179" s="109" t="s">
        <v>228</v>
      </c>
      <c r="B179" s="110">
        <v>43983</v>
      </c>
      <c r="C179" s="111">
        <v>2213.1939000000002</v>
      </c>
      <c r="D179" s="111"/>
      <c r="E179" s="111"/>
      <c r="F179" s="111">
        <v>3.4108648893693698</v>
      </c>
      <c r="G179" s="111">
        <v>3.5319628251861599</v>
      </c>
      <c r="H179" s="111">
        <v>3.0933777852080699</v>
      </c>
      <c r="I179" s="111">
        <v>4.1305948059625397</v>
      </c>
      <c r="J179" s="111">
        <v>4.9405814333049296</v>
      </c>
      <c r="K179" s="111">
        <v>5.77678864436729</v>
      </c>
      <c r="L179" s="111">
        <v>5.4958197817076702</v>
      </c>
      <c r="M179" s="111">
        <v>5.5664400528372902</v>
      </c>
      <c r="N179" s="111">
        <v>5.8636229575489498</v>
      </c>
      <c r="O179" s="111">
        <v>7.2403049235832802</v>
      </c>
      <c r="Q179" s="111">
        <v>11.3892945859054</v>
      </c>
    </row>
    <row r="180" spans="1:17" x14ac:dyDescent="0.25">
      <c r="A180" s="109" t="s">
        <v>229</v>
      </c>
      <c r="B180" s="110">
        <v>43983</v>
      </c>
      <c r="C180" s="111">
        <v>2290.2932000000001</v>
      </c>
      <c r="D180" s="111"/>
      <c r="E180" s="111"/>
      <c r="F180" s="111">
        <v>3.4873102812784702</v>
      </c>
      <c r="G180" s="111">
        <v>3.3683832350082099</v>
      </c>
      <c r="H180" s="111">
        <v>2.7706084117512502</v>
      </c>
      <c r="I180" s="111">
        <v>3.5634428659427502</v>
      </c>
      <c r="J180" s="111">
        <v>3.8989862099993702</v>
      </c>
      <c r="K180" s="111">
        <v>5.5063340153778002</v>
      </c>
      <c r="L180" s="111">
        <v>5.36425170590788</v>
      </c>
      <c r="M180" s="111">
        <v>5.49206817264702</v>
      </c>
      <c r="N180" s="111">
        <v>5.7870714028507599</v>
      </c>
      <c r="O180" s="111">
        <v>7.1990088375480701</v>
      </c>
      <c r="Q180" s="111">
        <v>11.392283938074501</v>
      </c>
    </row>
    <row r="181" spans="1:17" x14ac:dyDescent="0.25">
      <c r="A181" s="109" t="s">
        <v>230</v>
      </c>
      <c r="B181" s="110">
        <v>43983</v>
      </c>
      <c r="C181" s="111">
        <v>3059.2696000000001</v>
      </c>
      <c r="D181" s="111"/>
      <c r="E181" s="111"/>
      <c r="F181" s="111">
        <v>3.2395410771928201</v>
      </c>
      <c r="G181" s="111">
        <v>3.4243514688643701</v>
      </c>
      <c r="H181" s="111">
        <v>3.4307001146835598</v>
      </c>
      <c r="I181" s="111">
        <v>3.7729913946780398</v>
      </c>
      <c r="J181" s="111">
        <v>4.2342963058377299</v>
      </c>
      <c r="K181" s="111">
        <v>5.3705100099366803</v>
      </c>
      <c r="L181" s="111">
        <v>5.3132400176738104</v>
      </c>
      <c r="M181" s="111">
        <v>5.48904030256349</v>
      </c>
      <c r="N181" s="111">
        <v>5.8023794013823702</v>
      </c>
      <c r="O181" s="111">
        <v>7.1558819343998499</v>
      </c>
      <c r="Q181" s="111">
        <v>13.0696123109025</v>
      </c>
    </row>
    <row r="182" spans="1:17" x14ac:dyDescent="0.25">
      <c r="A182" s="109" t="s">
        <v>231</v>
      </c>
      <c r="B182" s="110">
        <v>43983</v>
      </c>
      <c r="C182" s="111">
        <v>2288.6028999999999</v>
      </c>
      <c r="D182" s="111"/>
      <c r="E182" s="111"/>
      <c r="F182" s="111">
        <v>3.5441218325217299</v>
      </c>
      <c r="G182" s="111">
        <v>3.80812110109422</v>
      </c>
      <c r="H182" s="111">
        <v>2.6501800162505198</v>
      </c>
      <c r="I182" s="111">
        <v>4.5670058671014901</v>
      </c>
      <c r="J182" s="111">
        <v>5.0374476642687602</v>
      </c>
      <c r="K182" s="111">
        <v>5.5392392216642303</v>
      </c>
      <c r="L182" s="111">
        <v>5.2292792844221996</v>
      </c>
      <c r="M182" s="111">
        <v>5.3099234643210904</v>
      </c>
      <c r="N182" s="111">
        <v>5.5939471590821501</v>
      </c>
      <c r="O182" s="111">
        <v>7.1023025368040704</v>
      </c>
      <c r="Q182" s="111">
        <v>10.842325000000001</v>
      </c>
    </row>
    <row r="183" spans="1:17" x14ac:dyDescent="0.25">
      <c r="A183" s="109" t="s">
        <v>232</v>
      </c>
      <c r="B183" s="110">
        <v>43983</v>
      </c>
      <c r="C183" s="111">
        <v>2397.3622</v>
      </c>
      <c r="D183" s="111"/>
      <c r="E183" s="111"/>
      <c r="F183" s="111">
        <v>2.7605134013876098</v>
      </c>
      <c r="G183" s="111">
        <v>2.95590346030624</v>
      </c>
      <c r="H183" s="111">
        <v>2.54600373280365</v>
      </c>
      <c r="I183" s="111">
        <v>3.1090731249872099</v>
      </c>
      <c r="J183" s="111">
        <v>3.28567604136465</v>
      </c>
      <c r="K183" s="111">
        <v>3.9529648912192901</v>
      </c>
      <c r="L183" s="111">
        <v>4.4988575024005302</v>
      </c>
      <c r="M183" s="111">
        <v>4.7960425384699104</v>
      </c>
      <c r="N183" s="111">
        <v>5.16095683205124</v>
      </c>
      <c r="O183" s="111">
        <v>6.8647725390438703</v>
      </c>
      <c r="Q183" s="111">
        <v>11.6673721443548</v>
      </c>
    </row>
    <row r="184" spans="1:17" x14ac:dyDescent="0.25">
      <c r="A184" s="109" t="s">
        <v>233</v>
      </c>
      <c r="B184" s="110">
        <v>43983</v>
      </c>
      <c r="C184" s="111">
        <v>2844.3865999999998</v>
      </c>
      <c r="D184" s="111"/>
      <c r="E184" s="111"/>
      <c r="F184" s="111">
        <v>2.5319868828682601</v>
      </c>
      <c r="G184" s="111">
        <v>3.0518566719092499</v>
      </c>
      <c r="H184" s="111">
        <v>2.8762024127008101</v>
      </c>
      <c r="I184" s="111">
        <v>3.62649356618802</v>
      </c>
      <c r="J184" s="111">
        <v>4.31098455240131</v>
      </c>
      <c r="K184" s="111">
        <v>5.5709401254303001</v>
      </c>
      <c r="L184" s="111">
        <v>5.3381375360892402</v>
      </c>
      <c r="M184" s="111">
        <v>5.39051234320267</v>
      </c>
      <c r="N184" s="111">
        <v>5.7108824879008004</v>
      </c>
      <c r="O184" s="111">
        <v>7.1213505974164404</v>
      </c>
      <c r="Q184" s="111">
        <v>12.6899360791706</v>
      </c>
    </row>
    <row r="185" spans="1:17" x14ac:dyDescent="0.25">
      <c r="A185" s="109" t="s">
        <v>234</v>
      </c>
      <c r="B185" s="110">
        <v>43983</v>
      </c>
      <c r="C185" s="111">
        <v>2557.3524000000002</v>
      </c>
      <c r="D185" s="111"/>
      <c r="E185" s="111"/>
      <c r="F185" s="111">
        <v>4.2066121542824204</v>
      </c>
      <c r="G185" s="111">
        <v>3.73723159205686</v>
      </c>
      <c r="H185" s="111">
        <v>2.9891661214831799</v>
      </c>
      <c r="I185" s="111">
        <v>4.1373438586086797</v>
      </c>
      <c r="J185" s="111">
        <v>5.0084661328294997</v>
      </c>
      <c r="K185" s="111">
        <v>5.7473986832201698</v>
      </c>
      <c r="L185" s="111">
        <v>5.3844794067516597</v>
      </c>
      <c r="M185" s="111">
        <v>5.4905101649851398</v>
      </c>
      <c r="N185" s="111">
        <v>5.8083488790955604</v>
      </c>
      <c r="O185" s="111">
        <v>7.1835328696166396</v>
      </c>
      <c r="Q185" s="111">
        <v>11.6103542477804</v>
      </c>
    </row>
    <row r="186" spans="1:17" x14ac:dyDescent="0.25">
      <c r="A186" s="109" t="s">
        <v>235</v>
      </c>
      <c r="B186" s="110">
        <v>43983</v>
      </c>
      <c r="C186" s="111">
        <v>2178.7145999999998</v>
      </c>
      <c r="D186" s="111"/>
      <c r="E186" s="111"/>
      <c r="F186" s="111">
        <v>1.7340176041446</v>
      </c>
      <c r="G186" s="111">
        <v>2.5028541426544599</v>
      </c>
      <c r="H186" s="111">
        <v>2.3836046754478999</v>
      </c>
      <c r="I186" s="111">
        <v>2.8152666653819698</v>
      </c>
      <c r="J186" s="111">
        <v>3.2349909926243199</v>
      </c>
      <c r="K186" s="111">
        <v>4.3076297178676999</v>
      </c>
      <c r="L186" s="111">
        <v>4.5680895100787398</v>
      </c>
      <c r="M186" s="111">
        <v>4.7143610604385797</v>
      </c>
      <c r="N186" s="111">
        <v>5.0605408021293998</v>
      </c>
      <c r="O186" s="111">
        <v>6.9076728426584104</v>
      </c>
      <c r="Q186" s="111">
        <v>11.457545379494</v>
      </c>
    </row>
    <row r="187" spans="1:17" x14ac:dyDescent="0.25">
      <c r="A187" s="109" t="s">
        <v>236</v>
      </c>
      <c r="B187" s="110">
        <v>43983</v>
      </c>
      <c r="C187" s="111">
        <v>3915.9445999999998</v>
      </c>
      <c r="D187" s="111"/>
      <c r="E187" s="111"/>
      <c r="F187" s="111">
        <v>3.5422733160872499</v>
      </c>
      <c r="G187" s="111">
        <v>3.3900116525433099</v>
      </c>
      <c r="H187" s="111">
        <v>2.3863015278419799</v>
      </c>
      <c r="I187" s="111">
        <v>3.8159476084905899</v>
      </c>
      <c r="J187" s="111">
        <v>4.7768527144415804</v>
      </c>
      <c r="K187" s="111">
        <v>5.4890023119942999</v>
      </c>
      <c r="L187" s="111">
        <v>5.2446179891985798</v>
      </c>
      <c r="M187" s="111">
        <v>5.3552602062953998</v>
      </c>
      <c r="N187" s="111">
        <v>5.6841419808548199</v>
      </c>
      <c r="O187" s="111">
        <v>7.01765548667007</v>
      </c>
      <c r="Q187" s="111">
        <v>14.8502829496303</v>
      </c>
    </row>
    <row r="188" spans="1:17" x14ac:dyDescent="0.25">
      <c r="A188" s="109" t="s">
        <v>237</v>
      </c>
      <c r="B188" s="110">
        <v>43983</v>
      </c>
      <c r="C188" s="111">
        <v>1985.9380000000001</v>
      </c>
      <c r="D188" s="111"/>
      <c r="E188" s="111"/>
      <c r="F188" s="111">
        <v>4.0438773279974898</v>
      </c>
      <c r="G188" s="111">
        <v>3.7149625736798302</v>
      </c>
      <c r="H188" s="111">
        <v>3.0758699127465499</v>
      </c>
      <c r="I188" s="111">
        <v>4.1191116589067196</v>
      </c>
      <c r="J188" s="111">
        <v>4.5230145711976899</v>
      </c>
      <c r="K188" s="111">
        <v>4.9432135575229603</v>
      </c>
      <c r="L188" s="111">
        <v>5.0557492693407102</v>
      </c>
      <c r="M188" s="111">
        <v>5.29466431116888</v>
      </c>
      <c r="N188" s="111">
        <v>5.6680084226394696</v>
      </c>
      <c r="O188" s="111">
        <v>7.1529715470335304</v>
      </c>
      <c r="Q188" s="111">
        <v>6.1578947638603703</v>
      </c>
    </row>
    <row r="189" spans="1:17" x14ac:dyDescent="0.25">
      <c r="A189" s="109" t="s">
        <v>238</v>
      </c>
      <c r="B189" s="110">
        <v>43983</v>
      </c>
      <c r="C189" s="111">
        <v>295.06740000000002</v>
      </c>
      <c r="D189" s="111"/>
      <c r="E189" s="111"/>
      <c r="F189" s="111">
        <v>3.4763165449465099</v>
      </c>
      <c r="G189" s="111">
        <v>3.6915194889757998</v>
      </c>
      <c r="H189" s="111">
        <v>3.0872720043152899</v>
      </c>
      <c r="I189" s="111">
        <v>4.3331749468464098</v>
      </c>
      <c r="J189" s="111">
        <v>5.2116060208811099</v>
      </c>
      <c r="K189" s="111">
        <v>5.7789761076476802</v>
      </c>
      <c r="L189" s="111">
        <v>5.4422476001100799</v>
      </c>
      <c r="M189" s="111">
        <v>5.5124363113553398</v>
      </c>
      <c r="N189" s="111">
        <v>5.8216514115989302</v>
      </c>
      <c r="O189" s="111">
        <v>7.1685980683448003</v>
      </c>
      <c r="Q189" s="111">
        <v>13.4085877589454</v>
      </c>
    </row>
    <row r="190" spans="1:17" x14ac:dyDescent="0.25">
      <c r="A190" s="109" t="s">
        <v>239</v>
      </c>
      <c r="B190" s="110">
        <v>43983</v>
      </c>
      <c r="C190" s="111">
        <v>2134.3103999999998</v>
      </c>
      <c r="D190" s="111"/>
      <c r="E190" s="111"/>
      <c r="F190" s="111">
        <v>3.8294370917032499</v>
      </c>
      <c r="G190" s="111">
        <v>4.0447188870801298</v>
      </c>
      <c r="H190" s="111">
        <v>3.4685440982695601</v>
      </c>
      <c r="I190" s="111">
        <v>4.2438038223296202</v>
      </c>
      <c r="J190" s="111">
        <v>5.1719486279118803</v>
      </c>
      <c r="K190" s="111">
        <v>5.9633564639551802</v>
      </c>
      <c r="L190" s="111">
        <v>5.6328779926022001</v>
      </c>
      <c r="M190" s="111">
        <v>5.7131253643365696</v>
      </c>
      <c r="N190" s="111">
        <v>5.9742190591915998</v>
      </c>
      <c r="O190" s="111">
        <v>7.2523223807866604</v>
      </c>
      <c r="Q190" s="111">
        <v>11.452926583679099</v>
      </c>
    </row>
    <row r="191" spans="1:17" x14ac:dyDescent="0.25">
      <c r="A191" s="109" t="s">
        <v>240</v>
      </c>
      <c r="B191" s="110">
        <v>43983</v>
      </c>
      <c r="C191" s="111">
        <v>2410.3150000000001</v>
      </c>
      <c r="D191" s="111"/>
      <c r="E191" s="111"/>
      <c r="F191" s="111">
        <v>3.2939538753151698</v>
      </c>
      <c r="G191" s="111">
        <v>3.3288918966040502</v>
      </c>
      <c r="H191" s="111">
        <v>2.8110199408552901</v>
      </c>
      <c r="I191" s="111">
        <v>3.8369888219558401</v>
      </c>
      <c r="J191" s="111">
        <v>4.4958395311735497</v>
      </c>
      <c r="K191" s="111">
        <v>5.2134271395698901</v>
      </c>
      <c r="L191" s="111">
        <v>5.1025494569596299</v>
      </c>
      <c r="M191" s="111">
        <v>5.1989244093175504</v>
      </c>
      <c r="N191" s="111">
        <v>5.5076057221651098</v>
      </c>
      <c r="O191" s="111">
        <v>6.9846751750122698</v>
      </c>
      <c r="Q191" s="111">
        <v>8.7169820531732007</v>
      </c>
    </row>
    <row r="192" spans="1:17" x14ac:dyDescent="0.25">
      <c r="A192" s="109" t="s">
        <v>241</v>
      </c>
      <c r="B192" s="110">
        <v>43983</v>
      </c>
      <c r="C192" s="111">
        <v>1547.7071000000001</v>
      </c>
      <c r="D192" s="111"/>
      <c r="E192" s="111"/>
      <c r="F192" s="111">
        <v>2.5448126362409602</v>
      </c>
      <c r="G192" s="111">
        <v>2.9769373471768898</v>
      </c>
      <c r="H192" s="111">
        <v>2.6709940761442401</v>
      </c>
      <c r="I192" s="111">
        <v>3.0121965204838101</v>
      </c>
      <c r="J192" s="111">
        <v>3.49918393775499</v>
      </c>
      <c r="K192" s="111">
        <v>3.7597347468938098</v>
      </c>
      <c r="L192" s="111">
        <v>4.2318114992090097</v>
      </c>
      <c r="M192" s="111">
        <v>4.5194459550798403</v>
      </c>
      <c r="N192" s="111">
        <v>4.90919649035368</v>
      </c>
      <c r="O192" s="111">
        <v>6.4053260285822597</v>
      </c>
      <c r="Q192" s="111">
        <v>8.3521165013891796</v>
      </c>
    </row>
    <row r="193" spans="1:17" x14ac:dyDescent="0.25">
      <c r="A193" s="109" t="s">
        <v>242</v>
      </c>
      <c r="B193" s="110">
        <v>43983</v>
      </c>
      <c r="C193" s="111">
        <v>1939.0744</v>
      </c>
      <c r="D193" s="111"/>
      <c r="E193" s="111"/>
      <c r="F193" s="111">
        <v>2.30224872497153</v>
      </c>
      <c r="G193" s="111">
        <v>2.7042706235929499</v>
      </c>
      <c r="H193" s="111">
        <v>2.3356869135710299</v>
      </c>
      <c r="I193" s="111">
        <v>3.0297839941940898</v>
      </c>
      <c r="J193" s="111">
        <v>3.4987696320907502</v>
      </c>
      <c r="K193" s="111">
        <v>4.8005446358269301</v>
      </c>
      <c r="L193" s="111">
        <v>5.0193373891078901</v>
      </c>
      <c r="M193" s="111">
        <v>5.2192156007346702</v>
      </c>
      <c r="N193" s="111">
        <v>5.5657365380932298</v>
      </c>
      <c r="O193" s="111">
        <v>7.0578847019857003</v>
      </c>
      <c r="Q193" s="111">
        <v>10.909043793761899</v>
      </c>
    </row>
    <row r="194" spans="1:17" x14ac:dyDescent="0.25">
      <c r="A194" s="109" t="s">
        <v>243</v>
      </c>
      <c r="B194" s="110">
        <v>43983</v>
      </c>
      <c r="C194" s="111">
        <v>2737.6315</v>
      </c>
      <c r="D194" s="111"/>
      <c r="E194" s="111"/>
      <c r="F194" s="111">
        <v>3.2814707055844901</v>
      </c>
      <c r="G194" s="111">
        <v>3.3487606426908498</v>
      </c>
      <c r="H194" s="111">
        <v>2.2684966139807599</v>
      </c>
      <c r="I194" s="111">
        <v>3.8427092710019299</v>
      </c>
      <c r="J194" s="111">
        <v>4.7960878407070204</v>
      </c>
      <c r="K194" s="111">
        <v>5.2969881356065001</v>
      </c>
      <c r="L194" s="111">
        <v>5.1470172661174196</v>
      </c>
      <c r="M194" s="111">
        <v>5.2692720840327496</v>
      </c>
      <c r="N194" s="111">
        <v>5.5798401107407098</v>
      </c>
      <c r="O194" s="111">
        <v>7.0891716181191899</v>
      </c>
      <c r="Q194" s="111">
        <v>12.825793680485299</v>
      </c>
    </row>
    <row r="195" spans="1:17" x14ac:dyDescent="0.25">
      <c r="A195" s="109" t="s">
        <v>244</v>
      </c>
      <c r="B195" s="110">
        <v>43983</v>
      </c>
      <c r="C195" s="111">
        <v>1052.7592999999999</v>
      </c>
      <c r="D195" s="111"/>
      <c r="E195" s="111"/>
      <c r="F195" s="111">
        <v>2.8050827299188601</v>
      </c>
      <c r="G195" s="111">
        <v>2.8459819961705901</v>
      </c>
      <c r="H195" s="111">
        <v>2.7513401901505801</v>
      </c>
      <c r="I195" s="111">
        <v>2.6684170403724399</v>
      </c>
      <c r="J195" s="111">
        <v>2.7644812444600202</v>
      </c>
      <c r="K195" s="111">
        <v>3.0310877889022301</v>
      </c>
      <c r="L195" s="111">
        <v>3.8137847985953699</v>
      </c>
      <c r="M195" s="111">
        <v>4.1959366384510304</v>
      </c>
      <c r="N195" s="111">
        <v>4.5397610681200504</v>
      </c>
      <c r="O195" s="111"/>
      <c r="Q195" s="111">
        <v>4.7586120723882503</v>
      </c>
    </row>
    <row r="196" spans="1:17" x14ac:dyDescent="0.25">
      <c r="A196" s="109" t="s">
        <v>245</v>
      </c>
      <c r="B196" s="110">
        <v>43983</v>
      </c>
      <c r="C196" s="111">
        <v>54.433900000000001</v>
      </c>
      <c r="D196" s="111"/>
      <c r="E196" s="111"/>
      <c r="F196" s="111">
        <v>3.7553993051383499</v>
      </c>
      <c r="G196" s="111">
        <v>3.5996187521976801</v>
      </c>
      <c r="H196" s="111">
        <v>3.08630061192975</v>
      </c>
      <c r="I196" s="111">
        <v>3.5346895076073102</v>
      </c>
      <c r="J196" s="111">
        <v>4.1263226277444396</v>
      </c>
      <c r="K196" s="111">
        <v>4.8447778418460103</v>
      </c>
      <c r="L196" s="111">
        <v>4.9626427887359696</v>
      </c>
      <c r="M196" s="111">
        <v>5.1560727279210301</v>
      </c>
      <c r="N196" s="111">
        <v>5.5421276823369396</v>
      </c>
      <c r="O196" s="111">
        <v>7.1047168988604597</v>
      </c>
      <c r="Q196" s="111">
        <v>19.807490840254001</v>
      </c>
    </row>
    <row r="197" spans="1:17" x14ac:dyDescent="0.25">
      <c r="A197" s="109" t="s">
        <v>246</v>
      </c>
      <c r="B197" s="110">
        <v>43983</v>
      </c>
      <c r="C197" s="111">
        <v>4032.9632000000001</v>
      </c>
      <c r="D197" s="111"/>
      <c r="E197" s="111"/>
      <c r="F197" s="111">
        <v>3.3172794095696099</v>
      </c>
      <c r="G197" s="111">
        <v>3.3625557412790799</v>
      </c>
      <c r="H197" s="111">
        <v>2.6743470485435399</v>
      </c>
      <c r="I197" s="111">
        <v>3.8890033220801898</v>
      </c>
      <c r="J197" s="111">
        <v>4.6672576268728898</v>
      </c>
      <c r="K197" s="111">
        <v>5.2790159343422696</v>
      </c>
      <c r="L197" s="111">
        <v>5.1675285365007397</v>
      </c>
      <c r="M197" s="111">
        <v>5.3069569995099197</v>
      </c>
      <c r="N197" s="111">
        <v>5.6258112672357603</v>
      </c>
      <c r="O197" s="111">
        <v>7.0685964414509597</v>
      </c>
      <c r="Q197" s="111">
        <v>13.456306678368</v>
      </c>
    </row>
    <row r="198" spans="1:17" x14ac:dyDescent="0.25">
      <c r="A198" s="109" t="s">
        <v>247</v>
      </c>
      <c r="B198" s="110">
        <v>43983</v>
      </c>
      <c r="C198" s="111">
        <v>2732.9511000000002</v>
      </c>
      <c r="D198" s="111"/>
      <c r="E198" s="111"/>
      <c r="F198" s="111">
        <v>2.3186666312959798</v>
      </c>
      <c r="G198" s="111">
        <v>2.9745575534744999</v>
      </c>
      <c r="H198" s="111">
        <v>2.7503988753562698</v>
      </c>
      <c r="I198" s="111">
        <v>3.70387668910015</v>
      </c>
      <c r="J198" s="111">
        <v>4.5865938415673897</v>
      </c>
      <c r="K198" s="111">
        <v>5.6013629710035904</v>
      </c>
      <c r="L198" s="111">
        <v>5.3750751501680796</v>
      </c>
      <c r="M198" s="111">
        <v>5.45776684087752</v>
      </c>
      <c r="N198" s="111">
        <v>5.7378494436585301</v>
      </c>
      <c r="O198" s="111">
        <v>7.1616221092774603</v>
      </c>
      <c r="Q198" s="111">
        <v>12.6758948196393</v>
      </c>
    </row>
    <row r="199" spans="1:17" x14ac:dyDescent="0.25">
      <c r="A199" s="109" t="s">
        <v>248</v>
      </c>
      <c r="B199" s="110">
        <v>43983</v>
      </c>
      <c r="C199" s="111">
        <v>3605.4113000000002</v>
      </c>
      <c r="D199" s="111"/>
      <c r="E199" s="111"/>
      <c r="F199" s="111">
        <v>3.1355704371864901</v>
      </c>
      <c r="G199" s="111">
        <v>3.6631720605587001</v>
      </c>
      <c r="H199" s="111">
        <v>3.3726395636598401</v>
      </c>
      <c r="I199" s="111">
        <v>4.0573639625184699</v>
      </c>
      <c r="J199" s="111">
        <v>4.8152611916828496</v>
      </c>
      <c r="K199" s="111">
        <v>5.7567763980884701</v>
      </c>
      <c r="L199" s="111">
        <v>5.4729832283106701</v>
      </c>
      <c r="M199" s="111">
        <v>5.53838617683863</v>
      </c>
      <c r="N199" s="111">
        <v>5.7981389202056999</v>
      </c>
      <c r="O199" s="111">
        <v>7.1179894806755497</v>
      </c>
      <c r="Q199" s="111">
        <v>14.2896337265214</v>
      </c>
    </row>
    <row r="200" spans="1:17" x14ac:dyDescent="0.25">
      <c r="A200" s="109" t="s">
        <v>249</v>
      </c>
      <c r="B200" s="110">
        <v>43983</v>
      </c>
      <c r="C200" s="111">
        <v>1293.3542</v>
      </c>
      <c r="D200" s="111"/>
      <c r="E200" s="111"/>
      <c r="F200" s="111">
        <v>3.0989502061584702</v>
      </c>
      <c r="G200" s="111">
        <v>3.5418499322533701</v>
      </c>
      <c r="H200" s="111">
        <v>3.67456820822524</v>
      </c>
      <c r="I200" s="111">
        <v>4.0871820661149103</v>
      </c>
      <c r="J200" s="111">
        <v>4.8839613521282796</v>
      </c>
      <c r="K200" s="111">
        <v>5.4740748706489901</v>
      </c>
      <c r="L200" s="111">
        <v>5.37955381344758</v>
      </c>
      <c r="M200" s="111">
        <v>5.5412259944478599</v>
      </c>
      <c r="N200" s="111">
        <v>5.8646375426650597</v>
      </c>
      <c r="O200" s="111">
        <v>7.2103903909563796</v>
      </c>
      <c r="Q200" s="111">
        <v>7.4929304168075301</v>
      </c>
    </row>
    <row r="201" spans="1:17" x14ac:dyDescent="0.25">
      <c r="A201" s="109" t="s">
        <v>250</v>
      </c>
      <c r="B201" s="110">
        <v>43983</v>
      </c>
      <c r="C201" s="111">
        <v>2086.6623</v>
      </c>
      <c r="D201" s="111"/>
      <c r="E201" s="111"/>
      <c r="F201" s="111">
        <v>3.2380655777164402</v>
      </c>
      <c r="G201" s="111">
        <v>3.40490542422067</v>
      </c>
      <c r="H201" s="111">
        <v>3.0669096424995899</v>
      </c>
      <c r="I201" s="111">
        <v>3.7463001204181401</v>
      </c>
      <c r="J201" s="111">
        <v>4.7310806670023897</v>
      </c>
      <c r="K201" s="111">
        <v>5.3374232690309498</v>
      </c>
      <c r="L201" s="111">
        <v>5.26315994742074</v>
      </c>
      <c r="M201" s="111">
        <v>5.3802860043753098</v>
      </c>
      <c r="N201" s="111">
        <v>5.6963588782936601</v>
      </c>
      <c r="O201" s="111">
        <v>7.1306617386096702</v>
      </c>
      <c r="Q201" s="111">
        <v>9.5390028739778696</v>
      </c>
    </row>
    <row r="202" spans="1:17" x14ac:dyDescent="0.25">
      <c r="A202" s="109" t="s">
        <v>251</v>
      </c>
      <c r="B202" s="110">
        <v>43983</v>
      </c>
      <c r="C202" s="111">
        <v>10.7471</v>
      </c>
      <c r="D202" s="111"/>
      <c r="E202" s="111"/>
      <c r="F202" s="111">
        <v>2.3775403856219901</v>
      </c>
      <c r="G202" s="111">
        <v>2.7176189190951301</v>
      </c>
      <c r="H202" s="111">
        <v>2.32990806704065</v>
      </c>
      <c r="I202" s="111">
        <v>2.9143384119118099</v>
      </c>
      <c r="J202" s="111">
        <v>3.0755222425406799</v>
      </c>
      <c r="K202" s="111">
        <v>3.6924162120667301</v>
      </c>
      <c r="L202" s="111">
        <v>4.1063910861651296</v>
      </c>
      <c r="M202" s="111">
        <v>4.3795663402989904</v>
      </c>
      <c r="N202" s="111">
        <v>4.6679043663700197</v>
      </c>
      <c r="O202" s="111"/>
      <c r="Q202" s="111">
        <v>5.14512264150944</v>
      </c>
    </row>
    <row r="203" spans="1:17" x14ac:dyDescent="0.25">
      <c r="A203" s="109" t="s">
        <v>252</v>
      </c>
      <c r="B203" s="110">
        <v>43983</v>
      </c>
      <c r="C203" s="111">
        <v>4866.6237000000001</v>
      </c>
      <c r="D203" s="111"/>
      <c r="E203" s="111"/>
      <c r="F203" s="111">
        <v>2.6409643884282001</v>
      </c>
      <c r="G203" s="111">
        <v>3.2991734974137099</v>
      </c>
      <c r="H203" s="111">
        <v>2.9089690606771401</v>
      </c>
      <c r="I203" s="111">
        <v>4.12942374684234</v>
      </c>
      <c r="J203" s="111">
        <v>5.1717270595266696</v>
      </c>
      <c r="K203" s="111">
        <v>5.7166788837590996</v>
      </c>
      <c r="L203" s="111">
        <v>5.4208044207530302</v>
      </c>
      <c r="M203" s="111">
        <v>5.5319066922384001</v>
      </c>
      <c r="N203" s="111">
        <v>5.87981457245081</v>
      </c>
      <c r="O203" s="111">
        <v>7.2387261896132902</v>
      </c>
      <c r="Q203" s="111">
        <v>13.3461905880411</v>
      </c>
    </row>
    <row r="204" spans="1:17" x14ac:dyDescent="0.25">
      <c r="A204" s="109" t="s">
        <v>253</v>
      </c>
      <c r="B204" s="110">
        <v>43983</v>
      </c>
      <c r="C204" s="111">
        <v>1121.9644000000001</v>
      </c>
      <c r="D204" s="111"/>
      <c r="E204" s="111"/>
      <c r="F204" s="111">
        <v>4.48999952221474</v>
      </c>
      <c r="G204" s="111">
        <v>3.44396856681661</v>
      </c>
      <c r="H204" s="111">
        <v>2.1294063566135799</v>
      </c>
      <c r="I204" s="111">
        <v>3.3420851598535699</v>
      </c>
      <c r="J204" s="111">
        <v>3.5474550727421299</v>
      </c>
      <c r="K204" s="111">
        <v>4.2469417890945298</v>
      </c>
      <c r="L204" s="111">
        <v>4.50287174980246</v>
      </c>
      <c r="M204" s="111">
        <v>4.7333238070333099</v>
      </c>
      <c r="N204" s="111">
        <v>5.1081092356511499</v>
      </c>
      <c r="O204" s="111"/>
      <c r="Q204" s="111">
        <v>5.9198146276595702</v>
      </c>
    </row>
    <row r="205" spans="1:17" x14ac:dyDescent="0.25">
      <c r="A205" s="109" t="s">
        <v>254</v>
      </c>
      <c r="B205" s="110">
        <v>43983</v>
      </c>
      <c r="C205" s="111">
        <v>259.27879999999999</v>
      </c>
      <c r="D205" s="111"/>
      <c r="E205" s="111"/>
      <c r="F205" s="111">
        <v>2.9283570805934702</v>
      </c>
      <c r="G205" s="111">
        <v>3.4405777140803502</v>
      </c>
      <c r="H205" s="111">
        <v>3.6707793480942801</v>
      </c>
      <c r="I205" s="111">
        <v>4.8294713423381204</v>
      </c>
      <c r="J205" s="111">
        <v>5.2964272225545397</v>
      </c>
      <c r="K205" s="111">
        <v>5.4458405239531196</v>
      </c>
      <c r="L205" s="111">
        <v>5.3060204489632401</v>
      </c>
      <c r="M205" s="111">
        <v>5.4608720266897004</v>
      </c>
      <c r="N205" s="111">
        <v>5.8050506668787998</v>
      </c>
      <c r="O205" s="111">
        <v>7.2235937264043999</v>
      </c>
      <c r="Q205" s="111">
        <v>12.491783841856501</v>
      </c>
    </row>
    <row r="206" spans="1:17" x14ac:dyDescent="0.25">
      <c r="A206" s="109" t="s">
        <v>255</v>
      </c>
      <c r="B206" s="110">
        <v>43983</v>
      </c>
      <c r="C206" s="111">
        <v>1761.1964</v>
      </c>
      <c r="D206" s="111"/>
      <c r="E206" s="111"/>
      <c r="F206" s="111">
        <v>3.3224475069003598</v>
      </c>
      <c r="G206" s="111">
        <v>3.2960959026169601</v>
      </c>
      <c r="H206" s="111">
        <v>3.1775281131603501</v>
      </c>
      <c r="I206" s="111">
        <v>3.6447630268330502</v>
      </c>
      <c r="J206" s="111">
        <v>3.9088817302997199</v>
      </c>
      <c r="K206" s="111">
        <v>4.2937843086288403</v>
      </c>
      <c r="L206" s="111">
        <v>4.66300427653825</v>
      </c>
      <c r="M206" s="111">
        <v>4.9695442233731102</v>
      </c>
      <c r="N206" s="111">
        <v>5.21431741356791</v>
      </c>
      <c r="O206" s="111">
        <v>3.4433278070390201</v>
      </c>
      <c r="Q206" s="111">
        <v>11.531781327772</v>
      </c>
    </row>
    <row r="207" spans="1:17" x14ac:dyDescent="0.25">
      <c r="A207" s="109" t="s">
        <v>256</v>
      </c>
      <c r="B207" s="110">
        <v>43983</v>
      </c>
      <c r="C207" s="111">
        <v>31.290900000000001</v>
      </c>
      <c r="D207" s="111"/>
      <c r="E207" s="111"/>
      <c r="F207" s="111">
        <v>4.43313697977998</v>
      </c>
      <c r="G207" s="111">
        <v>4.4731250173184103</v>
      </c>
      <c r="H207" s="111">
        <v>4.2360703376842297</v>
      </c>
      <c r="I207" s="111">
        <v>4.6993444083528697</v>
      </c>
      <c r="J207" s="111">
        <v>5.2917933533250903</v>
      </c>
      <c r="K207" s="111">
        <v>5.0137419073793001</v>
      </c>
      <c r="L207" s="111">
        <v>5.4811413146262904</v>
      </c>
      <c r="M207" s="111">
        <v>5.8309401998311801</v>
      </c>
      <c r="N207" s="111">
        <v>6.2208158975752497</v>
      </c>
      <c r="O207" s="111">
        <v>7.2507137058074598</v>
      </c>
      <c r="Q207" s="111">
        <v>14.5011727934316</v>
      </c>
    </row>
    <row r="208" spans="1:17" x14ac:dyDescent="0.25">
      <c r="A208" s="109" t="s">
        <v>257</v>
      </c>
      <c r="B208" s="110">
        <v>43983</v>
      </c>
      <c r="C208" s="111">
        <v>27.040800000000001</v>
      </c>
      <c r="D208" s="111"/>
      <c r="E208" s="111"/>
      <c r="F208" s="111">
        <v>3.1048319988209498</v>
      </c>
      <c r="G208" s="111">
        <v>2.97031167928212</v>
      </c>
      <c r="H208" s="111">
        <v>2.29569090862012</v>
      </c>
      <c r="I208" s="111">
        <v>3.1662576167908698</v>
      </c>
      <c r="J208" s="111">
        <v>3.26162202937949</v>
      </c>
      <c r="K208" s="111">
        <v>4.0118371843473604</v>
      </c>
      <c r="L208" s="111">
        <v>4.3811094790391802</v>
      </c>
      <c r="M208" s="111">
        <v>4.6564817252845501</v>
      </c>
      <c r="N208" s="111">
        <v>5.0243409448216898</v>
      </c>
      <c r="O208" s="111">
        <v>6.3069183950389904</v>
      </c>
      <c r="Q208" s="111">
        <v>11.9284327799559</v>
      </c>
    </row>
    <row r="209" spans="1:17" x14ac:dyDescent="0.25">
      <c r="A209" s="109" t="s">
        <v>260</v>
      </c>
      <c r="B209" s="110">
        <v>43983</v>
      </c>
      <c r="C209" s="111">
        <v>3119.4396999999999</v>
      </c>
      <c r="D209" s="111"/>
      <c r="E209" s="111"/>
      <c r="F209" s="111">
        <v>3.33152728863673</v>
      </c>
      <c r="G209" s="111">
        <v>3.5182833596465102</v>
      </c>
      <c r="H209" s="111">
        <v>3.0998844018706402</v>
      </c>
      <c r="I209" s="111">
        <v>4.0588040906793896</v>
      </c>
      <c r="J209" s="111">
        <v>4.9323154155492102</v>
      </c>
      <c r="K209" s="111">
        <v>5.5305509770376302</v>
      </c>
      <c r="L209" s="111">
        <v>5.3075537763743599</v>
      </c>
      <c r="M209" s="111">
        <v>5.4062619608134597</v>
      </c>
      <c r="N209" s="111">
        <v>5.7009322896199102</v>
      </c>
      <c r="O209" s="111">
        <v>7.0684245817072497</v>
      </c>
      <c r="Q209" s="111">
        <v>11.439249644095501</v>
      </c>
    </row>
    <row r="210" spans="1:17" x14ac:dyDescent="0.25">
      <c r="A210" s="109" t="s">
        <v>261</v>
      </c>
      <c r="B210" s="110">
        <v>43983</v>
      </c>
      <c r="C210" s="111">
        <v>41.984400000000001</v>
      </c>
      <c r="D210" s="111"/>
      <c r="E210" s="111"/>
      <c r="F210" s="111">
        <v>3.6517215258595699</v>
      </c>
      <c r="G210" s="111">
        <v>3.5654637247143399</v>
      </c>
      <c r="H210" s="111">
        <v>3.0072715164781201</v>
      </c>
      <c r="I210" s="111">
        <v>4.0613092497558601</v>
      </c>
      <c r="J210" s="111">
        <v>4.7755895659108898</v>
      </c>
      <c r="K210" s="111">
        <v>5.3623879378250701</v>
      </c>
      <c r="L210" s="111">
        <v>5.2897030481779304</v>
      </c>
      <c r="M210" s="111">
        <v>5.3995945547444197</v>
      </c>
      <c r="N210" s="111">
        <v>5.7296685321844798</v>
      </c>
      <c r="O210" s="111">
        <v>7.1454510839778003</v>
      </c>
      <c r="Q210" s="111">
        <v>13.1060102871808</v>
      </c>
    </row>
    <row r="211" spans="1:17" x14ac:dyDescent="0.25">
      <c r="A211" s="109" t="s">
        <v>262</v>
      </c>
      <c r="B211" s="110">
        <v>43983</v>
      </c>
      <c r="C211" s="111">
        <v>3141.3065000000001</v>
      </c>
      <c r="D211" s="111"/>
      <c r="E211" s="111"/>
      <c r="F211" s="111">
        <v>3.6441979859325202</v>
      </c>
      <c r="G211" s="111">
        <v>3.49959839551765</v>
      </c>
      <c r="H211" s="111">
        <v>2.6337807619842799</v>
      </c>
      <c r="I211" s="111">
        <v>4.0818745464540704</v>
      </c>
      <c r="J211" s="111">
        <v>4.9809162356811196</v>
      </c>
      <c r="K211" s="111">
        <v>6.0078577150000596</v>
      </c>
      <c r="L211" s="111">
        <v>5.5658276848554804</v>
      </c>
      <c r="M211" s="111">
        <v>5.5763301041394397</v>
      </c>
      <c r="N211" s="111">
        <v>5.8613827603621598</v>
      </c>
      <c r="O211" s="111">
        <v>7.21494451614174</v>
      </c>
      <c r="Q211" s="111">
        <v>13.5879150295549</v>
      </c>
    </row>
    <row r="212" spans="1:17" x14ac:dyDescent="0.25">
      <c r="A212" s="109" t="s">
        <v>263</v>
      </c>
      <c r="B212" s="110">
        <v>43983</v>
      </c>
      <c r="C212" s="111">
        <v>1914.6034</v>
      </c>
      <c r="D212" s="111"/>
      <c r="E212" s="111"/>
      <c r="F212" s="111">
        <v>2.2801968864941702</v>
      </c>
      <c r="G212" s="111">
        <v>3.1584536527428502</v>
      </c>
      <c r="H212" s="111">
        <v>2.67796030205775</v>
      </c>
      <c r="I212" s="111">
        <v>4.0442915596841704</v>
      </c>
      <c r="J212" s="111">
        <v>5.0797467301444303</v>
      </c>
      <c r="K212" s="111">
        <v>6.0023434274782002</v>
      </c>
      <c r="L212" s="111">
        <v>5.5741169348423298</v>
      </c>
      <c r="M212" s="111">
        <v>5.5383075466312102</v>
      </c>
      <c r="N212" s="111">
        <v>5.7941033873635002</v>
      </c>
      <c r="O212" s="111">
        <v>5.6670441767065496</v>
      </c>
      <c r="Q212" s="111">
        <v>10.192561826348401</v>
      </c>
    </row>
    <row r="213" spans="1:17" x14ac:dyDescent="0.25">
      <c r="A213" s="109" t="s">
        <v>264</v>
      </c>
      <c r="B213" s="110">
        <v>43983</v>
      </c>
      <c r="C213" s="111">
        <v>3265.0086000000001</v>
      </c>
      <c r="D213" s="111"/>
      <c r="E213" s="111"/>
      <c r="F213" s="111">
        <v>3.1650899899563498</v>
      </c>
      <c r="G213" s="111">
        <v>3.3569048573158802</v>
      </c>
      <c r="H213" s="111">
        <v>2.8563977563452401</v>
      </c>
      <c r="I213" s="111">
        <v>3.8642803850387799</v>
      </c>
      <c r="J213" s="111">
        <v>4.8969129481871896</v>
      </c>
      <c r="K213" s="111">
        <v>5.4908872578709698</v>
      </c>
      <c r="L213" s="111">
        <v>5.2743538343656704</v>
      </c>
      <c r="M213" s="111">
        <v>5.4103990814428604</v>
      </c>
      <c r="N213" s="111">
        <v>5.7411517094198503</v>
      </c>
      <c r="O213" s="111">
        <v>7.1782947843418397</v>
      </c>
      <c r="Q213" s="111">
        <v>13.3037269743976</v>
      </c>
    </row>
    <row r="214" spans="1:17" x14ac:dyDescent="0.25">
      <c r="A214" s="109" t="s">
        <v>265</v>
      </c>
      <c r="B214" s="110">
        <v>43983</v>
      </c>
      <c r="C214" s="111">
        <v>1083.6587999999999</v>
      </c>
      <c r="D214" s="111"/>
      <c r="E214" s="111"/>
      <c r="F214" s="111">
        <v>2.8160482078197799</v>
      </c>
      <c r="G214" s="111">
        <v>2.9377960363913602</v>
      </c>
      <c r="H214" s="111">
        <v>2.7547328955168302</v>
      </c>
      <c r="I214" s="111">
        <v>3.2283403954645098</v>
      </c>
      <c r="J214" s="111">
        <v>3.3488661704704898</v>
      </c>
      <c r="K214" s="111">
        <v>4.0121398044778598</v>
      </c>
      <c r="L214" s="111">
        <v>4.5666722375957898</v>
      </c>
      <c r="M214" s="111">
        <v>4.9977269139941001</v>
      </c>
      <c r="N214" s="111">
        <v>5.4613900715876902</v>
      </c>
      <c r="O214" s="111"/>
      <c r="Q214" s="111">
        <v>6.0664201100202204</v>
      </c>
    </row>
    <row r="215" spans="1:17" x14ac:dyDescent="0.25">
      <c r="A215" s="131"/>
      <c r="B215" s="131"/>
      <c r="C215" s="131"/>
      <c r="D215" s="113"/>
      <c r="E215" s="113"/>
      <c r="F215" s="113"/>
      <c r="G215" s="113"/>
      <c r="H215" s="113"/>
      <c r="I215" s="113"/>
      <c r="J215" s="113"/>
      <c r="K215" s="113"/>
      <c r="L215" s="113"/>
      <c r="M215" s="113"/>
      <c r="N215" s="113" t="s">
        <v>4</v>
      </c>
      <c r="O215" s="113" t="s">
        <v>5</v>
      </c>
      <c r="P215" s="113" t="s">
        <v>6</v>
      </c>
      <c r="Q215" s="113" t="s">
        <v>46</v>
      </c>
    </row>
    <row r="216" spans="1:17" x14ac:dyDescent="0.25">
      <c r="A216" s="131"/>
      <c r="B216" s="131"/>
      <c r="C216" s="131"/>
      <c r="D216" s="113"/>
      <c r="E216" s="113"/>
      <c r="F216" s="113"/>
      <c r="G216" s="113"/>
      <c r="H216" s="113"/>
      <c r="I216" s="113"/>
      <c r="J216" s="113"/>
      <c r="K216" s="113"/>
      <c r="L216" s="113"/>
      <c r="M216" s="113"/>
      <c r="N216" s="113" t="s">
        <v>0</v>
      </c>
      <c r="O216" s="113" t="s">
        <v>0</v>
      </c>
      <c r="P216" s="113" t="s">
        <v>0</v>
      </c>
      <c r="Q216" s="113" t="s">
        <v>0</v>
      </c>
    </row>
    <row r="217" spans="1:17" x14ac:dyDescent="0.25">
      <c r="A217" s="113" t="s">
        <v>7</v>
      </c>
      <c r="B217" s="113" t="s">
        <v>8</v>
      </c>
      <c r="C217" s="113" t="s">
        <v>9</v>
      </c>
      <c r="D217" s="113"/>
      <c r="E217" s="113"/>
      <c r="F217" s="113"/>
      <c r="G217" s="113"/>
      <c r="H217" s="113"/>
      <c r="I217" s="113"/>
      <c r="J217" s="113"/>
      <c r="K217" s="113"/>
      <c r="L217" s="113"/>
      <c r="M217" s="113"/>
      <c r="N217" s="113"/>
      <c r="O217" s="113"/>
      <c r="P217" s="113"/>
      <c r="Q217" s="113"/>
    </row>
    <row r="218" spans="1:17" x14ac:dyDescent="0.25">
      <c r="A218" s="108" t="s">
        <v>387</v>
      </c>
      <c r="B218" s="108"/>
      <c r="C218" s="108"/>
      <c r="D218" s="108"/>
      <c r="E218" s="108"/>
      <c r="F218" s="108"/>
      <c r="G218" s="108"/>
      <c r="H218" s="108"/>
      <c r="I218" s="108"/>
      <c r="J218" s="108"/>
      <c r="K218" s="108"/>
      <c r="L218" s="108"/>
      <c r="M218" s="108"/>
      <c r="N218" s="108"/>
      <c r="O218" s="108"/>
      <c r="P218" s="108"/>
      <c r="Q218" s="108"/>
    </row>
    <row r="219" spans="1:17" x14ac:dyDescent="0.25">
      <c r="A219" s="109" t="s">
        <v>163</v>
      </c>
      <c r="B219" s="110">
        <v>43983</v>
      </c>
      <c r="C219" s="111">
        <v>36.479999999999997</v>
      </c>
      <c r="D219" s="111"/>
      <c r="E219" s="111"/>
      <c r="F219" s="111"/>
      <c r="G219" s="111"/>
      <c r="H219" s="111"/>
      <c r="I219" s="111"/>
      <c r="J219" s="111"/>
      <c r="K219" s="111"/>
      <c r="L219" s="111"/>
      <c r="M219" s="111"/>
      <c r="N219" s="111">
        <v>-13.030079199515001</v>
      </c>
      <c r="O219" s="111">
        <v>1.2012129516954599</v>
      </c>
      <c r="P219" s="111">
        <v>6.2001019194836102</v>
      </c>
      <c r="Q219" s="111">
        <v>18.284898033962001</v>
      </c>
    </row>
    <row r="220" spans="1:17" x14ac:dyDescent="0.25">
      <c r="A220" s="109" t="s">
        <v>164</v>
      </c>
      <c r="B220" s="110">
        <v>43983</v>
      </c>
      <c r="C220" s="111">
        <v>29.74</v>
      </c>
      <c r="D220" s="111"/>
      <c r="E220" s="111"/>
      <c r="F220" s="111"/>
      <c r="G220" s="111"/>
      <c r="H220" s="111"/>
      <c r="I220" s="111"/>
      <c r="J220" s="111"/>
      <c r="K220" s="111"/>
      <c r="L220" s="111"/>
      <c r="M220" s="111"/>
      <c r="N220" s="111">
        <v>-11.4778571856962</v>
      </c>
      <c r="O220" s="111">
        <v>2.2217873262888901</v>
      </c>
      <c r="P220" s="111">
        <v>7.1272258378978703</v>
      </c>
      <c r="Q220" s="111">
        <v>20.00955737448</v>
      </c>
    </row>
    <row r="221" spans="1:17" x14ac:dyDescent="0.25">
      <c r="A221" s="109" t="s">
        <v>165</v>
      </c>
      <c r="B221" s="110">
        <v>43983</v>
      </c>
      <c r="C221" s="111">
        <v>45.608199999999997</v>
      </c>
      <c r="D221" s="111"/>
      <c r="E221" s="111"/>
      <c r="F221" s="111"/>
      <c r="G221" s="111"/>
      <c r="H221" s="111"/>
      <c r="I221" s="111"/>
      <c r="J221" s="111"/>
      <c r="K221" s="111"/>
      <c r="L221" s="111"/>
      <c r="M221" s="111"/>
      <c r="N221" s="111">
        <v>-8.0057850097351899</v>
      </c>
      <c r="O221" s="111">
        <v>6.5152040763060102</v>
      </c>
      <c r="P221" s="111">
        <v>8.8028715748110802</v>
      </c>
      <c r="Q221" s="111">
        <v>27.737508147280799</v>
      </c>
    </row>
    <row r="222" spans="1:17" x14ac:dyDescent="0.25">
      <c r="A222" s="109" t="s">
        <v>166</v>
      </c>
      <c r="B222" s="110">
        <v>43983</v>
      </c>
      <c r="C222" s="111">
        <v>40.200000000000003</v>
      </c>
      <c r="D222" s="111"/>
      <c r="E222" s="111"/>
      <c r="F222" s="111"/>
      <c r="G222" s="111"/>
      <c r="H222" s="111"/>
      <c r="I222" s="111"/>
      <c r="J222" s="111"/>
      <c r="K222" s="111"/>
      <c r="L222" s="111"/>
      <c r="M222" s="111"/>
      <c r="N222" s="111">
        <v>-16.524266280526799</v>
      </c>
      <c r="O222" s="111">
        <v>-4.0464211883007497</v>
      </c>
      <c r="P222" s="111">
        <v>1.26283189056219</v>
      </c>
      <c r="Q222" s="111">
        <v>2.8475492352966501E-2</v>
      </c>
    </row>
    <row r="223" spans="1:17" x14ac:dyDescent="0.25">
      <c r="A223" s="109" t="s">
        <v>167</v>
      </c>
      <c r="B223" s="110">
        <v>43983</v>
      </c>
      <c r="C223" s="111">
        <v>37.726999999999997</v>
      </c>
      <c r="D223" s="111"/>
      <c r="E223" s="111"/>
      <c r="F223" s="111"/>
      <c r="G223" s="111"/>
      <c r="H223" s="111"/>
      <c r="I223" s="111"/>
      <c r="J223" s="111"/>
      <c r="K223" s="111"/>
      <c r="L223" s="111"/>
      <c r="M223" s="111"/>
      <c r="N223" s="111">
        <v>-8.1065240861652494</v>
      </c>
      <c r="O223" s="111">
        <v>2.3351245927740201</v>
      </c>
      <c r="P223" s="111">
        <v>4.9784850550753399</v>
      </c>
      <c r="Q223" s="111">
        <v>16.383413442143201</v>
      </c>
    </row>
    <row r="224" spans="1:17" x14ac:dyDescent="0.25">
      <c r="A224" s="109" t="s">
        <v>168</v>
      </c>
      <c r="B224" s="110">
        <v>43983</v>
      </c>
      <c r="C224" s="111">
        <v>8.5</v>
      </c>
      <c r="D224" s="111"/>
      <c r="E224" s="111"/>
      <c r="F224" s="111"/>
      <c r="G224" s="111"/>
      <c r="H224" s="111"/>
      <c r="I224" s="111"/>
      <c r="J224" s="111"/>
      <c r="K224" s="111"/>
      <c r="L224" s="111"/>
      <c r="M224" s="111"/>
      <c r="N224" s="111">
        <v>-3.6083461540838</v>
      </c>
      <c r="O224" s="111"/>
      <c r="P224" s="111"/>
      <c r="Q224" s="111">
        <v>-6.57262905162065</v>
      </c>
    </row>
    <row r="225" spans="1:17" x14ac:dyDescent="0.25">
      <c r="A225" s="109" t="s">
        <v>169</v>
      </c>
      <c r="B225" s="110">
        <v>43983</v>
      </c>
      <c r="C225" s="111">
        <v>10.27</v>
      </c>
      <c r="D225" s="111"/>
      <c r="E225" s="111"/>
      <c r="F225" s="111"/>
      <c r="G225" s="111"/>
      <c r="H225" s="111"/>
      <c r="I225" s="111"/>
      <c r="J225" s="111"/>
      <c r="K225" s="111"/>
      <c r="L225" s="111"/>
      <c r="M225" s="111"/>
      <c r="N225" s="111">
        <v>-6.3462651422383098</v>
      </c>
      <c r="O225" s="111"/>
      <c r="P225" s="111"/>
      <c r="Q225" s="111">
        <v>1.6675126903553199</v>
      </c>
    </row>
    <row r="226" spans="1:17" x14ac:dyDescent="0.25">
      <c r="A226" s="109" t="s">
        <v>170</v>
      </c>
      <c r="B226" s="110">
        <v>43983</v>
      </c>
      <c r="C226" s="111">
        <v>54.91</v>
      </c>
      <c r="D226" s="111"/>
      <c r="E226" s="111"/>
      <c r="F226" s="111"/>
      <c r="G226" s="111"/>
      <c r="H226" s="111"/>
      <c r="I226" s="111"/>
      <c r="J226" s="111"/>
      <c r="K226" s="111"/>
      <c r="L226" s="111"/>
      <c r="M226" s="111"/>
      <c r="N226" s="111">
        <v>-3.1906958291366401</v>
      </c>
      <c r="O226" s="111">
        <v>4.9296397978851498</v>
      </c>
      <c r="P226" s="111">
        <v>7.8574129882654802</v>
      </c>
      <c r="Q226" s="111">
        <v>18.1770611551744</v>
      </c>
    </row>
    <row r="227" spans="1:17" x14ac:dyDescent="0.25">
      <c r="A227" s="109" t="s">
        <v>171</v>
      </c>
      <c r="B227" s="110">
        <v>43983</v>
      </c>
      <c r="C227" s="111">
        <v>63.99</v>
      </c>
      <c r="D227" s="111"/>
      <c r="E227" s="111"/>
      <c r="F227" s="111"/>
      <c r="G227" s="111"/>
      <c r="H227" s="111"/>
      <c r="I227" s="111"/>
      <c r="J227" s="111"/>
      <c r="K227" s="111"/>
      <c r="L227" s="111"/>
      <c r="M227" s="111"/>
      <c r="N227" s="111">
        <v>-9.1709145363537292</v>
      </c>
      <c r="O227" s="111">
        <v>4.9085529854760601</v>
      </c>
      <c r="P227" s="111">
        <v>7.1814224909761304</v>
      </c>
      <c r="Q227" s="111">
        <v>15.3963581230136</v>
      </c>
    </row>
    <row r="228" spans="1:17" x14ac:dyDescent="0.25">
      <c r="A228" s="109" t="s">
        <v>172</v>
      </c>
      <c r="B228" s="110">
        <v>43983</v>
      </c>
      <c r="C228" s="111">
        <v>44.804000000000002</v>
      </c>
      <c r="D228" s="111"/>
      <c r="E228" s="111"/>
      <c r="F228" s="111"/>
      <c r="G228" s="111"/>
      <c r="H228" s="111"/>
      <c r="I228" s="111"/>
      <c r="J228" s="111"/>
      <c r="K228" s="111"/>
      <c r="L228" s="111"/>
      <c r="M228" s="111"/>
      <c r="N228" s="111">
        <v>-13.388991286695701</v>
      </c>
      <c r="O228" s="111">
        <v>0.73773492657350603</v>
      </c>
      <c r="P228" s="111">
        <v>7.6953849113912201</v>
      </c>
      <c r="Q228" s="111">
        <v>18.416064157412301</v>
      </c>
    </row>
    <row r="229" spans="1:17" x14ac:dyDescent="0.25">
      <c r="A229" s="109" t="s">
        <v>173</v>
      </c>
      <c r="B229" s="110">
        <v>43983</v>
      </c>
      <c r="C229" s="111">
        <v>42.8</v>
      </c>
      <c r="D229" s="111"/>
      <c r="E229" s="111"/>
      <c r="F229" s="111"/>
      <c r="G229" s="111"/>
      <c r="H229" s="111"/>
      <c r="I229" s="111"/>
      <c r="J229" s="111"/>
      <c r="K229" s="111"/>
      <c r="L229" s="111"/>
      <c r="M229" s="111"/>
      <c r="N229" s="111">
        <v>-15.9580665816482</v>
      </c>
      <c r="O229" s="111">
        <v>-1.2794426578461</v>
      </c>
      <c r="P229" s="111">
        <v>2.7327290000734101</v>
      </c>
      <c r="Q229" s="111">
        <v>13.080561926605499</v>
      </c>
    </row>
    <row r="230" spans="1:17" x14ac:dyDescent="0.25">
      <c r="A230" s="109" t="s">
        <v>174</v>
      </c>
      <c r="B230" s="110">
        <v>43983</v>
      </c>
      <c r="C230" s="111">
        <v>12.6973</v>
      </c>
      <c r="D230" s="111"/>
      <c r="E230" s="111"/>
      <c r="F230" s="111"/>
      <c r="G230" s="111"/>
      <c r="H230" s="111"/>
      <c r="I230" s="111"/>
      <c r="J230" s="111"/>
      <c r="K230" s="111"/>
      <c r="L230" s="111"/>
      <c r="M230" s="111"/>
      <c r="N230" s="111">
        <v>-18.741066217036099</v>
      </c>
      <c r="O230" s="111">
        <v>-1.7292144500334901</v>
      </c>
      <c r="P230" s="111"/>
      <c r="Q230" s="111">
        <v>6.0960650154798799</v>
      </c>
    </row>
    <row r="231" spans="1:17" x14ac:dyDescent="0.25">
      <c r="A231" s="109" t="s">
        <v>175</v>
      </c>
      <c r="B231" s="110">
        <v>43983</v>
      </c>
      <c r="C231" s="111">
        <v>472.505</v>
      </c>
      <c r="D231" s="111"/>
      <c r="E231" s="111"/>
      <c r="F231" s="111"/>
      <c r="G231" s="111"/>
      <c r="H231" s="111"/>
      <c r="I231" s="111"/>
      <c r="J231" s="111"/>
      <c r="K231" s="111"/>
      <c r="L231" s="111"/>
      <c r="M231" s="111"/>
      <c r="N231" s="111">
        <v>-22.679837518558699</v>
      </c>
      <c r="O231" s="111">
        <v>-3.48412377568263</v>
      </c>
      <c r="P231" s="111">
        <v>1.7748573021263101</v>
      </c>
      <c r="Q231" s="111">
        <v>12.769496936559801</v>
      </c>
    </row>
    <row r="232" spans="1:17" x14ac:dyDescent="0.25">
      <c r="A232" s="109" t="s">
        <v>176</v>
      </c>
      <c r="B232" s="110">
        <v>43983</v>
      </c>
      <c r="C232" s="111">
        <v>304.86200000000002</v>
      </c>
      <c r="D232" s="111"/>
      <c r="E232" s="111"/>
      <c r="F232" s="111"/>
      <c r="G232" s="111"/>
      <c r="H232" s="111"/>
      <c r="I232" s="111"/>
      <c r="J232" s="111"/>
      <c r="K232" s="111"/>
      <c r="L232" s="111"/>
      <c r="M232" s="111"/>
      <c r="N232" s="111">
        <v>-20.883061182698299</v>
      </c>
      <c r="O232" s="111">
        <v>-1.33397077805122</v>
      </c>
      <c r="P232" s="111">
        <v>5.4696551537524201</v>
      </c>
      <c r="Q232" s="111">
        <v>14.5091622465564</v>
      </c>
    </row>
    <row r="233" spans="1:17" x14ac:dyDescent="0.25">
      <c r="A233" s="109" t="s">
        <v>177</v>
      </c>
      <c r="B233" s="110">
        <v>43983</v>
      </c>
      <c r="C233" s="111">
        <v>423.00200000000001</v>
      </c>
      <c r="D233" s="111"/>
      <c r="E233" s="111"/>
      <c r="F233" s="111"/>
      <c r="G233" s="111"/>
      <c r="H233" s="111"/>
      <c r="I233" s="111"/>
      <c r="J233" s="111"/>
      <c r="K233" s="111"/>
      <c r="L233" s="111"/>
      <c r="M233" s="111"/>
      <c r="N233" s="111">
        <v>-23.994135372035799</v>
      </c>
      <c r="O233" s="111">
        <v>-5.39520256834449</v>
      </c>
      <c r="P233" s="111">
        <v>0.98693843905926304</v>
      </c>
      <c r="Q233" s="111">
        <v>9.8863512676501504</v>
      </c>
    </row>
    <row r="234" spans="1:17" x14ac:dyDescent="0.25">
      <c r="A234" s="109" t="s">
        <v>178</v>
      </c>
      <c r="B234" s="110">
        <v>43983</v>
      </c>
      <c r="C234" s="111">
        <v>32.283999999999999</v>
      </c>
      <c r="D234" s="111"/>
      <c r="E234" s="111"/>
      <c r="F234" s="111"/>
      <c r="G234" s="111"/>
      <c r="H234" s="111"/>
      <c r="I234" s="111"/>
      <c r="J234" s="111"/>
      <c r="K234" s="111"/>
      <c r="L234" s="111"/>
      <c r="M234" s="111"/>
      <c r="N234" s="111">
        <v>-17.945525198379801</v>
      </c>
      <c r="O234" s="111">
        <v>-3.5612770428337899</v>
      </c>
      <c r="P234" s="111">
        <v>3.7543855019003698</v>
      </c>
      <c r="Q234" s="111">
        <v>12.1790125759982</v>
      </c>
    </row>
    <row r="235" spans="1:17" x14ac:dyDescent="0.25">
      <c r="A235" s="109" t="s">
        <v>179</v>
      </c>
      <c r="B235" s="110">
        <v>43983</v>
      </c>
      <c r="C235" s="111">
        <v>343.06</v>
      </c>
      <c r="D235" s="111"/>
      <c r="E235" s="111"/>
      <c r="F235" s="111"/>
      <c r="G235" s="111"/>
      <c r="H235" s="111"/>
      <c r="I235" s="111"/>
      <c r="J235" s="111"/>
      <c r="K235" s="111"/>
      <c r="L235" s="111"/>
      <c r="M235" s="111"/>
      <c r="N235" s="111">
        <v>-16.8063166785189</v>
      </c>
      <c r="O235" s="111">
        <v>0.47157887309385998</v>
      </c>
      <c r="P235" s="111">
        <v>5.1628978420947202</v>
      </c>
      <c r="Q235" s="111">
        <v>15.5937998743462</v>
      </c>
    </row>
    <row r="236" spans="1:17" x14ac:dyDescent="0.25">
      <c r="A236" s="109" t="s">
        <v>180</v>
      </c>
      <c r="B236" s="110">
        <v>43983</v>
      </c>
      <c r="C236" s="111">
        <v>8.81</v>
      </c>
      <c r="D236" s="111"/>
      <c r="E236" s="111"/>
      <c r="F236" s="111"/>
      <c r="G236" s="111"/>
      <c r="H236" s="111"/>
      <c r="I236" s="111"/>
      <c r="J236" s="111"/>
      <c r="K236" s="111"/>
      <c r="L236" s="111"/>
      <c r="M236" s="111"/>
      <c r="N236" s="111">
        <v>-21.362446390495801</v>
      </c>
      <c r="O236" s="111"/>
      <c r="P236" s="111"/>
      <c r="Q236" s="111">
        <v>-5.4225967540574302</v>
      </c>
    </row>
    <row r="237" spans="1:17" x14ac:dyDescent="0.25">
      <c r="A237" s="109" t="s">
        <v>181</v>
      </c>
      <c r="B237" s="110">
        <v>43983</v>
      </c>
      <c r="C237" s="111">
        <v>25.54</v>
      </c>
      <c r="D237" s="111"/>
      <c r="E237" s="111"/>
      <c r="F237" s="111"/>
      <c r="G237" s="111"/>
      <c r="H237" s="111"/>
      <c r="I237" s="111"/>
      <c r="J237" s="111"/>
      <c r="K237" s="111"/>
      <c r="L237" s="111"/>
      <c r="M237" s="111"/>
      <c r="N237" s="111">
        <v>-8.8349287110637693</v>
      </c>
      <c r="O237" s="111">
        <v>1.3288624313464501</v>
      </c>
      <c r="P237" s="111">
        <v>4.6474165932293996</v>
      </c>
      <c r="Q237" s="111">
        <v>23.094869706840399</v>
      </c>
    </row>
    <row r="238" spans="1:17" x14ac:dyDescent="0.25">
      <c r="A238" s="109" t="s">
        <v>182</v>
      </c>
      <c r="B238" s="110">
        <v>43983</v>
      </c>
      <c r="C238" s="111">
        <v>47.04</v>
      </c>
      <c r="D238" s="111"/>
      <c r="E238" s="111"/>
      <c r="F238" s="111"/>
      <c r="G238" s="111"/>
      <c r="H238" s="111"/>
      <c r="I238" s="111"/>
      <c r="J238" s="111"/>
      <c r="K238" s="111"/>
      <c r="L238" s="111"/>
      <c r="M238" s="111"/>
      <c r="N238" s="111">
        <v>-23.741088410115498</v>
      </c>
      <c r="O238" s="111">
        <v>-3.2165085408146701</v>
      </c>
      <c r="P238" s="111">
        <v>3.0032038486102399</v>
      </c>
      <c r="Q238" s="111">
        <v>14.9387138684368</v>
      </c>
    </row>
    <row r="239" spans="1:17" x14ac:dyDescent="0.25">
      <c r="A239" s="109" t="s">
        <v>183</v>
      </c>
      <c r="B239" s="110">
        <v>43983</v>
      </c>
      <c r="C239" s="111">
        <v>8.4</v>
      </c>
      <c r="D239" s="111"/>
      <c r="E239" s="111"/>
      <c r="F239" s="111"/>
      <c r="G239" s="111"/>
      <c r="H239" s="111"/>
      <c r="I239" s="111"/>
      <c r="J239" s="111"/>
      <c r="K239" s="111"/>
      <c r="L239" s="111"/>
      <c r="M239" s="111"/>
      <c r="N239" s="111">
        <v>-15.9128065395095</v>
      </c>
      <c r="O239" s="111"/>
      <c r="P239" s="111"/>
      <c r="Q239" s="111">
        <v>-6.5914221218961604</v>
      </c>
    </row>
    <row r="240" spans="1:17" x14ac:dyDescent="0.25">
      <c r="A240" s="109" t="s">
        <v>184</v>
      </c>
      <c r="B240" s="110">
        <v>43983</v>
      </c>
      <c r="C240" s="111">
        <v>51.01</v>
      </c>
      <c r="D240" s="111"/>
      <c r="E240" s="111"/>
      <c r="F240" s="111"/>
      <c r="G240" s="111"/>
      <c r="H240" s="111"/>
      <c r="I240" s="111"/>
      <c r="J240" s="111"/>
      <c r="K240" s="111"/>
      <c r="L240" s="111"/>
      <c r="M240" s="111"/>
      <c r="N240" s="111">
        <v>-10.420263145058801</v>
      </c>
      <c r="O240" s="111">
        <v>3.6351523577800902</v>
      </c>
      <c r="P240" s="111">
        <v>7.8125454784003097</v>
      </c>
      <c r="Q240" s="111">
        <v>21.3513302174951</v>
      </c>
    </row>
    <row r="241" spans="1:17" x14ac:dyDescent="0.25">
      <c r="A241" s="109" t="s">
        <v>185</v>
      </c>
      <c r="B241" s="110">
        <v>43983</v>
      </c>
      <c r="C241" s="111">
        <v>8.6346000000000007</v>
      </c>
      <c r="D241" s="111"/>
      <c r="E241" s="111"/>
      <c r="F241" s="111"/>
      <c r="G241" s="111"/>
      <c r="H241" s="111"/>
      <c r="I241" s="111"/>
      <c r="J241" s="111"/>
      <c r="K241" s="111"/>
      <c r="L241" s="111"/>
      <c r="M241" s="111"/>
      <c r="N241" s="111"/>
      <c r="O241" s="111"/>
      <c r="P241" s="111"/>
      <c r="Q241" s="111">
        <v>-21.954669603524199</v>
      </c>
    </row>
    <row r="242" spans="1:17" x14ac:dyDescent="0.25">
      <c r="A242" s="109" t="s">
        <v>186</v>
      </c>
      <c r="B242" s="110">
        <v>43983</v>
      </c>
      <c r="C242" s="111">
        <v>15.9992</v>
      </c>
      <c r="D242" s="111"/>
      <c r="E242" s="111"/>
      <c r="F242" s="111"/>
      <c r="G242" s="111"/>
      <c r="H242" s="111"/>
      <c r="I242" s="111"/>
      <c r="J242" s="111"/>
      <c r="K242" s="111"/>
      <c r="L242" s="111"/>
      <c r="M242" s="111"/>
      <c r="N242" s="111">
        <v>-15.379721340591001</v>
      </c>
      <c r="O242" s="111">
        <v>0.15285873067837799</v>
      </c>
      <c r="P242" s="111">
        <v>6.5464128370374901</v>
      </c>
      <c r="Q242" s="111">
        <v>16.697387236013999</v>
      </c>
    </row>
    <row r="243" spans="1:17" x14ac:dyDescent="0.25">
      <c r="A243" s="109" t="s">
        <v>187</v>
      </c>
      <c r="B243" s="110">
        <v>43983</v>
      </c>
      <c r="C243" s="111">
        <v>42.494</v>
      </c>
      <c r="D243" s="111"/>
      <c r="E243" s="111"/>
      <c r="F243" s="111"/>
      <c r="G243" s="111"/>
      <c r="H243" s="111"/>
      <c r="I243" s="111"/>
      <c r="J243" s="111"/>
      <c r="K243" s="111"/>
      <c r="L243" s="111"/>
      <c r="M243" s="111"/>
      <c r="N243" s="111">
        <v>-14.2554096564683</v>
      </c>
      <c r="O243" s="111">
        <v>0.69526095438503899</v>
      </c>
      <c r="P243" s="111">
        <v>6.5250670238354997</v>
      </c>
      <c r="Q243" s="111">
        <v>14.7055958884704</v>
      </c>
    </row>
    <row r="244" spans="1:17" x14ac:dyDescent="0.25">
      <c r="A244" s="109" t="s">
        <v>188</v>
      </c>
      <c r="B244" s="110">
        <v>43983</v>
      </c>
      <c r="C244" s="111">
        <v>47.274999999999999</v>
      </c>
      <c r="D244" s="111"/>
      <c r="E244" s="111"/>
      <c r="F244" s="111"/>
      <c r="G244" s="111"/>
      <c r="H244" s="111"/>
      <c r="I244" s="111"/>
      <c r="J244" s="111"/>
      <c r="K244" s="111"/>
      <c r="L244" s="111"/>
      <c r="M244" s="111"/>
      <c r="N244" s="111">
        <v>-17.361610159020898</v>
      </c>
      <c r="O244" s="111">
        <v>-2.7083699762553901</v>
      </c>
      <c r="P244" s="111">
        <v>4.7279984999403499</v>
      </c>
      <c r="Q244" s="111">
        <v>13.459777836033201</v>
      </c>
    </row>
    <row r="245" spans="1:17" x14ac:dyDescent="0.25">
      <c r="A245" s="109" t="s">
        <v>189</v>
      </c>
      <c r="B245" s="110">
        <v>43983</v>
      </c>
      <c r="C245" s="111">
        <v>61.0398</v>
      </c>
      <c r="D245" s="111"/>
      <c r="E245" s="111"/>
      <c r="F245" s="111"/>
      <c r="G245" s="111"/>
      <c r="H245" s="111"/>
      <c r="I245" s="111"/>
      <c r="J245" s="111"/>
      <c r="K245" s="111"/>
      <c r="L245" s="111"/>
      <c r="M245" s="111"/>
      <c r="N245" s="111">
        <v>-15.0439949822857</v>
      </c>
      <c r="O245" s="111">
        <v>0.70637491811951403</v>
      </c>
      <c r="P245" s="111">
        <v>3.5261053601266501</v>
      </c>
      <c r="Q245" s="111">
        <v>13.946663805583301</v>
      </c>
    </row>
    <row r="246" spans="1:17" x14ac:dyDescent="0.25">
      <c r="A246" s="109" t="s">
        <v>190</v>
      </c>
      <c r="B246" s="110">
        <v>43983</v>
      </c>
      <c r="C246" s="111">
        <v>10.4979</v>
      </c>
      <c r="D246" s="111"/>
      <c r="E246" s="111"/>
      <c r="F246" s="111"/>
      <c r="G246" s="111"/>
      <c r="H246" s="111"/>
      <c r="I246" s="111"/>
      <c r="J246" s="111"/>
      <c r="K246" s="111"/>
      <c r="L246" s="111"/>
      <c r="M246" s="111"/>
      <c r="N246" s="111">
        <v>-15.8057139825798</v>
      </c>
      <c r="O246" s="111">
        <v>-2.9618780421939599</v>
      </c>
      <c r="P246" s="111"/>
      <c r="Q246" s="111">
        <v>1.3746860816944</v>
      </c>
    </row>
    <row r="247" spans="1:17" x14ac:dyDescent="0.25">
      <c r="A247" s="109" t="s">
        <v>191</v>
      </c>
      <c r="B247" s="110">
        <v>43983</v>
      </c>
      <c r="C247" s="111">
        <v>16.664000000000001</v>
      </c>
      <c r="D247" s="111"/>
      <c r="E247" s="111"/>
      <c r="F247" s="111"/>
      <c r="G247" s="111"/>
      <c r="H247" s="111"/>
      <c r="I247" s="111"/>
      <c r="J247" s="111"/>
      <c r="K247" s="111"/>
      <c r="L247" s="111"/>
      <c r="M247" s="111"/>
      <c r="N247" s="111">
        <v>-11.8635393080681</v>
      </c>
      <c r="O247" s="111">
        <v>4.2273334883323699</v>
      </c>
      <c r="P247" s="111"/>
      <c r="Q247" s="111">
        <v>15.0424242424242</v>
      </c>
    </row>
    <row r="248" spans="1:17" x14ac:dyDescent="0.25">
      <c r="A248" s="109" t="s">
        <v>192</v>
      </c>
      <c r="B248" s="110">
        <v>43983</v>
      </c>
      <c r="C248" s="111">
        <v>15.847099999999999</v>
      </c>
      <c r="D248" s="111"/>
      <c r="E248" s="111"/>
      <c r="F248" s="111"/>
      <c r="G248" s="111"/>
      <c r="H248" s="111"/>
      <c r="I248" s="111"/>
      <c r="J248" s="111"/>
      <c r="K248" s="111"/>
      <c r="L248" s="111"/>
      <c r="M248" s="111"/>
      <c r="N248" s="111">
        <v>-13.5308001317105</v>
      </c>
      <c r="O248" s="111">
        <v>-1.30285307662488</v>
      </c>
      <c r="P248" s="111">
        <v>8.7000204250516902</v>
      </c>
      <c r="Q248" s="111">
        <v>10.899854443309501</v>
      </c>
    </row>
    <row r="249" spans="1:17" x14ac:dyDescent="0.25">
      <c r="A249" s="109" t="s">
        <v>193</v>
      </c>
      <c r="B249" s="110">
        <v>43983</v>
      </c>
      <c r="C249" s="111">
        <v>41.6905</v>
      </c>
      <c r="D249" s="111"/>
      <c r="E249" s="111"/>
      <c r="F249" s="111"/>
      <c r="G249" s="111"/>
      <c r="H249" s="111"/>
      <c r="I249" s="111"/>
      <c r="J249" s="111"/>
      <c r="K249" s="111"/>
      <c r="L249" s="111"/>
      <c r="M249" s="111"/>
      <c r="N249" s="111">
        <v>-30.221105564081999</v>
      </c>
      <c r="O249" s="111">
        <v>-9.7857618228630798</v>
      </c>
      <c r="P249" s="111">
        <v>-2.6223561822759698</v>
      </c>
      <c r="Q249" s="111">
        <v>9.1833106497461294</v>
      </c>
    </row>
    <row r="250" spans="1:17" x14ac:dyDescent="0.25">
      <c r="A250" s="109" t="s">
        <v>194</v>
      </c>
      <c r="B250" s="110">
        <v>43983</v>
      </c>
      <c r="C250" s="111">
        <v>9.8882999999999992</v>
      </c>
      <c r="D250" s="111"/>
      <c r="E250" s="111"/>
      <c r="F250" s="111"/>
      <c r="G250" s="111"/>
      <c r="H250" s="111"/>
      <c r="I250" s="111"/>
      <c r="J250" s="111"/>
      <c r="K250" s="111"/>
      <c r="L250" s="111"/>
      <c r="M250" s="111"/>
      <c r="N250" s="111"/>
      <c r="O250" s="111"/>
      <c r="P250" s="111"/>
      <c r="Q250" s="111">
        <v>-1.30257188498404</v>
      </c>
    </row>
    <row r="251" spans="1:17" x14ac:dyDescent="0.25">
      <c r="A251" s="109" t="s">
        <v>195</v>
      </c>
      <c r="B251" s="110">
        <v>43983</v>
      </c>
      <c r="C251" s="111">
        <v>13.06</v>
      </c>
      <c r="D251" s="111"/>
      <c r="E251" s="111"/>
      <c r="F251" s="111"/>
      <c r="G251" s="111"/>
      <c r="H251" s="111"/>
      <c r="I251" s="111"/>
      <c r="J251" s="111"/>
      <c r="K251" s="111"/>
      <c r="L251" s="111"/>
      <c r="M251" s="111"/>
      <c r="N251" s="111">
        <v>-15.6561483695174</v>
      </c>
      <c r="O251" s="111">
        <v>-5.0921895578024803E-2</v>
      </c>
      <c r="P251" s="111"/>
      <c r="Q251" s="111">
        <v>6.8353733170134703</v>
      </c>
    </row>
    <row r="252" spans="1:17" x14ac:dyDescent="0.25">
      <c r="A252" s="109" t="s">
        <v>196</v>
      </c>
      <c r="B252" s="110">
        <v>43983</v>
      </c>
      <c r="C252" s="111">
        <v>168.26</v>
      </c>
      <c r="D252" s="111"/>
      <c r="E252" s="111"/>
      <c r="F252" s="111"/>
      <c r="G252" s="111"/>
      <c r="H252" s="111"/>
      <c r="I252" s="111"/>
      <c r="J252" s="111"/>
      <c r="K252" s="111"/>
      <c r="L252" s="111"/>
      <c r="M252" s="111"/>
      <c r="N252" s="111">
        <v>-18.745553184504701</v>
      </c>
      <c r="O252" s="111">
        <v>-3.7607999796814902</v>
      </c>
      <c r="P252" s="111">
        <v>1.61714080644375</v>
      </c>
      <c r="Q252" s="111">
        <v>8.7885383333006999</v>
      </c>
    </row>
    <row r="253" spans="1:17" x14ac:dyDescent="0.25">
      <c r="A253" s="109" t="s">
        <v>197</v>
      </c>
      <c r="B253" s="110">
        <v>43983</v>
      </c>
      <c r="C253" s="111">
        <v>180.82</v>
      </c>
      <c r="D253" s="111"/>
      <c r="E253" s="111"/>
      <c r="F253" s="111"/>
      <c r="G253" s="111"/>
      <c r="H253" s="111"/>
      <c r="I253" s="111"/>
      <c r="J253" s="111"/>
      <c r="K253" s="111"/>
      <c r="L253" s="111"/>
      <c r="M253" s="111"/>
      <c r="N253" s="111">
        <v>-17.912189278286199</v>
      </c>
      <c r="O253" s="111">
        <v>-2.0287886168537201</v>
      </c>
      <c r="P253" s="111">
        <v>5.21676869553984</v>
      </c>
      <c r="Q253" s="111">
        <v>14.9634438521737</v>
      </c>
    </row>
    <row r="254" spans="1:17" x14ac:dyDescent="0.25">
      <c r="A254" s="109" t="s">
        <v>198</v>
      </c>
      <c r="B254" s="110">
        <v>43983</v>
      </c>
      <c r="C254" s="111">
        <v>87.5839</v>
      </c>
      <c r="D254" s="111"/>
      <c r="E254" s="111"/>
      <c r="F254" s="111"/>
      <c r="G254" s="111"/>
      <c r="H254" s="111"/>
      <c r="I254" s="111"/>
      <c r="J254" s="111"/>
      <c r="K254" s="111"/>
      <c r="L254" s="111"/>
      <c r="M254" s="111"/>
      <c r="N254" s="111">
        <v>-10.3512653041234</v>
      </c>
      <c r="O254" s="111">
        <v>1.20267809983415</v>
      </c>
      <c r="P254" s="111">
        <v>9.4191582232528308</v>
      </c>
      <c r="Q254" s="111">
        <v>16.710409035283401</v>
      </c>
    </row>
    <row r="255" spans="1:17" x14ac:dyDescent="0.25">
      <c r="A255" s="109" t="s">
        <v>199</v>
      </c>
      <c r="B255" s="110">
        <v>43983</v>
      </c>
      <c r="C255" s="111">
        <v>42.63</v>
      </c>
      <c r="D255" s="111"/>
      <c r="E255" s="111"/>
      <c r="F255" s="111"/>
      <c r="G255" s="111"/>
      <c r="H255" s="111"/>
      <c r="I255" s="111"/>
      <c r="J255" s="111"/>
      <c r="K255" s="111"/>
      <c r="L255" s="111"/>
      <c r="M255" s="111"/>
      <c r="N255" s="111">
        <v>-23.636578919671202</v>
      </c>
      <c r="O255" s="111">
        <v>-4.7029304422498903</v>
      </c>
      <c r="P255" s="111">
        <v>2.24701559648648</v>
      </c>
      <c r="Q255" s="111">
        <v>28.506342747726201</v>
      </c>
    </row>
    <row r="256" spans="1:17" x14ac:dyDescent="0.25">
      <c r="A256" s="109" t="s">
        <v>372</v>
      </c>
      <c r="B256" s="110">
        <v>43983</v>
      </c>
      <c r="C256" s="111">
        <v>125.6439</v>
      </c>
      <c r="D256" s="111"/>
      <c r="E256" s="111"/>
      <c r="F256" s="111"/>
      <c r="G256" s="111"/>
      <c r="H256" s="111"/>
      <c r="I256" s="111"/>
      <c r="J256" s="111"/>
      <c r="K256" s="111"/>
      <c r="L256" s="111"/>
      <c r="M256" s="111"/>
      <c r="N256" s="111">
        <v>-17.111725742575398</v>
      </c>
      <c r="O256" s="111">
        <v>-2.5965438094081699</v>
      </c>
      <c r="P256" s="111">
        <v>1.6434003157454999</v>
      </c>
      <c r="Q256" s="111">
        <v>11.5880492573809</v>
      </c>
    </row>
    <row r="257" spans="1:17" x14ac:dyDescent="0.25">
      <c r="A257" s="109" t="s">
        <v>201</v>
      </c>
      <c r="B257" s="110">
        <v>43983</v>
      </c>
      <c r="C257" s="111">
        <v>11.4612</v>
      </c>
      <c r="D257" s="111"/>
      <c r="E257" s="111"/>
      <c r="F257" s="111"/>
      <c r="G257" s="111"/>
      <c r="H257" s="111"/>
      <c r="I257" s="111"/>
      <c r="J257" s="111"/>
      <c r="K257" s="111"/>
      <c r="L257" s="111"/>
      <c r="M257" s="111"/>
      <c r="N257" s="111">
        <v>-17.332728913791598</v>
      </c>
      <c r="O257" s="111">
        <v>-3.3470717620824502</v>
      </c>
      <c r="P257" s="111">
        <v>2.3452669523902299</v>
      </c>
      <c r="Q257" s="111">
        <v>2.8344988056052398</v>
      </c>
    </row>
    <row r="258" spans="1:17" x14ac:dyDescent="0.25">
      <c r="A258" s="109" t="s">
        <v>202</v>
      </c>
      <c r="B258" s="110">
        <v>43983</v>
      </c>
      <c r="C258" s="111">
        <v>12.3017</v>
      </c>
      <c r="D258" s="111"/>
      <c r="E258" s="111"/>
      <c r="F258" s="111"/>
      <c r="G258" s="111"/>
      <c r="H258" s="111"/>
      <c r="I258" s="111"/>
      <c r="J258" s="111"/>
      <c r="K258" s="111"/>
      <c r="L258" s="111"/>
      <c r="M258" s="111"/>
      <c r="N258" s="111">
        <v>-14.1532813623355</v>
      </c>
      <c r="O258" s="111">
        <v>-1.68990609060675</v>
      </c>
      <c r="P258" s="111">
        <v>5.0053410561606304</v>
      </c>
      <c r="Q258" s="111">
        <v>4.3921396007701299</v>
      </c>
    </row>
    <row r="259" spans="1:17" x14ac:dyDescent="0.25">
      <c r="A259" s="109" t="s">
        <v>203</v>
      </c>
      <c r="B259" s="110">
        <v>43983</v>
      </c>
      <c r="C259" s="111">
        <v>12.111000000000001</v>
      </c>
      <c r="D259" s="111"/>
      <c r="E259" s="111"/>
      <c r="F259" s="111"/>
      <c r="G259" s="111"/>
      <c r="H259" s="111"/>
      <c r="I259" s="111"/>
      <c r="J259" s="111"/>
      <c r="K259" s="111"/>
      <c r="L259" s="111"/>
      <c r="M259" s="111"/>
      <c r="N259" s="111">
        <v>-14.9524451093416</v>
      </c>
      <c r="O259" s="111">
        <v>-1.07660530169297</v>
      </c>
      <c r="P259" s="111"/>
      <c r="Q259" s="111">
        <v>5.05919238345371</v>
      </c>
    </row>
    <row r="260" spans="1:17" x14ac:dyDescent="0.25">
      <c r="A260" s="109" t="s">
        <v>204</v>
      </c>
      <c r="B260" s="110">
        <v>43983</v>
      </c>
      <c r="C260" s="111">
        <v>12.307600000000001</v>
      </c>
      <c r="D260" s="111"/>
      <c r="E260" s="111"/>
      <c r="F260" s="111"/>
      <c r="G260" s="111"/>
      <c r="H260" s="111"/>
      <c r="I260" s="111"/>
      <c r="J260" s="111"/>
      <c r="K260" s="111"/>
      <c r="L260" s="111"/>
      <c r="M260" s="111"/>
      <c r="N260" s="111">
        <v>-7.3226242289456698</v>
      </c>
      <c r="O260" s="111">
        <v>6.5782785015101002</v>
      </c>
      <c r="P260" s="111"/>
      <c r="Q260" s="111">
        <v>7.2735233160621799</v>
      </c>
    </row>
    <row r="261" spans="1:17" x14ac:dyDescent="0.25">
      <c r="A261" s="109" t="s">
        <v>205</v>
      </c>
      <c r="B261" s="110">
        <v>43983</v>
      </c>
      <c r="C261" s="111">
        <v>9.0959000000000003</v>
      </c>
      <c r="D261" s="111"/>
      <c r="E261" s="111"/>
      <c r="F261" s="111"/>
      <c r="G261" s="111"/>
      <c r="H261" s="111"/>
      <c r="I261" s="111"/>
      <c r="J261" s="111"/>
      <c r="K261" s="111"/>
      <c r="L261" s="111"/>
      <c r="M261" s="111"/>
      <c r="N261" s="111">
        <v>-13.550674944975301</v>
      </c>
      <c r="O261" s="111"/>
      <c r="P261" s="111"/>
      <c r="Q261" s="111">
        <v>-4.1404830614805501</v>
      </c>
    </row>
    <row r="262" spans="1:17" x14ac:dyDescent="0.25">
      <c r="A262" s="109" t="s">
        <v>206</v>
      </c>
      <c r="B262" s="110">
        <v>43983</v>
      </c>
      <c r="C262" s="111">
        <v>9.5050000000000008</v>
      </c>
      <c r="D262" s="111"/>
      <c r="E262" s="111"/>
      <c r="F262" s="111"/>
      <c r="G262" s="111"/>
      <c r="H262" s="111"/>
      <c r="I262" s="111"/>
      <c r="J262" s="111"/>
      <c r="K262" s="111"/>
      <c r="L262" s="111"/>
      <c r="M262" s="111"/>
      <c r="N262" s="111">
        <v>-13.5402754908805</v>
      </c>
      <c r="O262" s="111"/>
      <c r="P262" s="111"/>
      <c r="Q262" s="111">
        <v>-2.6375912408759099</v>
      </c>
    </row>
    <row r="263" spans="1:17" x14ac:dyDescent="0.25">
      <c r="A263" s="109" t="s">
        <v>207</v>
      </c>
      <c r="B263" s="110">
        <v>43983</v>
      </c>
      <c r="C263" s="111">
        <v>26.067</v>
      </c>
      <c r="D263" s="111"/>
      <c r="E263" s="111"/>
      <c r="F263" s="111"/>
      <c r="G263" s="111"/>
      <c r="H263" s="111"/>
      <c r="I263" s="111"/>
      <c r="J263" s="111"/>
      <c r="K263" s="111"/>
      <c r="L263" s="111"/>
      <c r="M263" s="111"/>
      <c r="N263" s="111">
        <v>-1.3202846134897199</v>
      </c>
      <c r="O263" s="111">
        <v>9.7029164752876405</v>
      </c>
      <c r="P263" s="111">
        <v>11.524673090443001</v>
      </c>
      <c r="Q263" s="111">
        <v>25.983407177669498</v>
      </c>
    </row>
    <row r="264" spans="1:17" x14ac:dyDescent="0.25">
      <c r="A264" s="109" t="s">
        <v>208</v>
      </c>
      <c r="B264" s="110">
        <v>43983</v>
      </c>
      <c r="C264" s="111">
        <v>9.9804999999999993</v>
      </c>
      <c r="D264" s="111"/>
      <c r="E264" s="111"/>
      <c r="F264" s="111"/>
      <c r="G264" s="111"/>
      <c r="H264" s="111"/>
      <c r="I264" s="111"/>
      <c r="J264" s="111"/>
      <c r="K264" s="111"/>
      <c r="L264" s="111"/>
      <c r="M264" s="111"/>
      <c r="N264" s="111">
        <v>-6.5391626532539897</v>
      </c>
      <c r="O264" s="111"/>
      <c r="P264" s="111"/>
      <c r="Q264" s="111">
        <v>-0.14437119675457299</v>
      </c>
    </row>
    <row r="265" spans="1:17" x14ac:dyDescent="0.25">
      <c r="A265" s="109" t="s">
        <v>209</v>
      </c>
      <c r="B265" s="110">
        <v>43983</v>
      </c>
      <c r="C265" s="111">
        <v>82.009100000000004</v>
      </c>
      <c r="D265" s="111"/>
      <c r="E265" s="111"/>
      <c r="F265" s="111"/>
      <c r="G265" s="111"/>
      <c r="H265" s="111"/>
      <c r="I265" s="111"/>
      <c r="J265" s="111"/>
      <c r="K265" s="111"/>
      <c r="L265" s="111"/>
      <c r="M265" s="111"/>
      <c r="N265" s="111">
        <v>-23.671855328234798</v>
      </c>
      <c r="O265" s="111">
        <v>-5.4134295185954304</v>
      </c>
      <c r="P265" s="111">
        <v>2.2309801488751799</v>
      </c>
      <c r="Q265" s="111">
        <v>9.2241036178098206</v>
      </c>
    </row>
    <row r="266" spans="1:17" x14ac:dyDescent="0.25">
      <c r="A266" s="109" t="s">
        <v>210</v>
      </c>
      <c r="B266" s="110">
        <v>43983</v>
      </c>
      <c r="C266" s="111">
        <v>7.1313000000000004</v>
      </c>
      <c r="D266" s="111"/>
      <c r="E266" s="111"/>
      <c r="F266" s="111"/>
      <c r="G266" s="111"/>
      <c r="H266" s="111"/>
      <c r="I266" s="111"/>
      <c r="J266" s="111"/>
      <c r="K266" s="111"/>
      <c r="L266" s="111"/>
      <c r="M266" s="111"/>
      <c r="N266" s="111">
        <v>-34.285766219489297</v>
      </c>
      <c r="O266" s="111">
        <v>-13.695159655035599</v>
      </c>
      <c r="P266" s="111"/>
      <c r="Q266" s="111">
        <v>-8.1105770720371808</v>
      </c>
    </row>
    <row r="267" spans="1:17" x14ac:dyDescent="0.25">
      <c r="A267" s="109" t="s">
        <v>211</v>
      </c>
      <c r="B267" s="110">
        <v>43983</v>
      </c>
      <c r="C267" s="111">
        <v>6.0095999999999998</v>
      </c>
      <c r="D267" s="111"/>
      <c r="E267" s="111"/>
      <c r="F267" s="111"/>
      <c r="G267" s="111"/>
      <c r="H267" s="111"/>
      <c r="I267" s="111"/>
      <c r="J267" s="111"/>
      <c r="K267" s="111"/>
      <c r="L267" s="111"/>
      <c r="M267" s="111"/>
      <c r="N267" s="111">
        <v>-34.184921115245501</v>
      </c>
      <c r="O267" s="111">
        <v>-13.7904718653699</v>
      </c>
      <c r="P267" s="111"/>
      <c r="Q267" s="111">
        <v>-12.5021115879828</v>
      </c>
    </row>
    <row r="268" spans="1:17" x14ac:dyDescent="0.25">
      <c r="A268" s="109" t="s">
        <v>212</v>
      </c>
      <c r="B268" s="110">
        <v>43983</v>
      </c>
      <c r="C268" s="111">
        <v>5.8235000000000001</v>
      </c>
      <c r="D268" s="111"/>
      <c r="E268" s="111"/>
      <c r="F268" s="111"/>
      <c r="G268" s="111"/>
      <c r="H268" s="111"/>
      <c r="I268" s="111"/>
      <c r="J268" s="111"/>
      <c r="K268" s="111"/>
      <c r="L268" s="111"/>
      <c r="M268" s="111"/>
      <c r="N268" s="111">
        <v>-34.454992555617601</v>
      </c>
      <c r="O268" s="111"/>
      <c r="P268" s="111"/>
      <c r="Q268" s="111">
        <v>-14.3542608286252</v>
      </c>
    </row>
    <row r="269" spans="1:17" x14ac:dyDescent="0.25">
      <c r="A269" s="109" t="s">
        <v>213</v>
      </c>
      <c r="B269" s="110">
        <v>43983</v>
      </c>
      <c r="C269" s="111">
        <v>5.4146000000000001</v>
      </c>
      <c r="D269" s="111"/>
      <c r="E269" s="111"/>
      <c r="F269" s="111"/>
      <c r="G269" s="111"/>
      <c r="H269" s="111"/>
      <c r="I269" s="111"/>
      <c r="J269" s="111"/>
      <c r="K269" s="111"/>
      <c r="L269" s="111"/>
      <c r="M269" s="111"/>
      <c r="N269" s="111">
        <v>-36.355634440806398</v>
      </c>
      <c r="O269" s="111"/>
      <c r="P269" s="111"/>
      <c r="Q269" s="111">
        <v>-17.130716479017401</v>
      </c>
    </row>
    <row r="270" spans="1:17" x14ac:dyDescent="0.25">
      <c r="A270" s="109" t="s">
        <v>214</v>
      </c>
      <c r="B270" s="110">
        <v>43983</v>
      </c>
      <c r="C270" s="111">
        <v>11.5938</v>
      </c>
      <c r="D270" s="111"/>
      <c r="E270" s="111"/>
      <c r="F270" s="111"/>
      <c r="G270" s="111"/>
      <c r="H270" s="111"/>
      <c r="I270" s="111"/>
      <c r="J270" s="111"/>
      <c r="K270" s="111"/>
      <c r="L270" s="111"/>
      <c r="M270" s="111"/>
      <c r="N270" s="111">
        <v>-17.756406018953399</v>
      </c>
      <c r="O270" s="111">
        <v>-2.9561995031319301</v>
      </c>
      <c r="P270" s="111">
        <v>2.7377441055562501</v>
      </c>
      <c r="Q270" s="111">
        <v>3.0714730728616702</v>
      </c>
    </row>
    <row r="271" spans="1:17" x14ac:dyDescent="0.25">
      <c r="A271" s="109" t="s">
        <v>215</v>
      </c>
      <c r="B271" s="110">
        <v>43983</v>
      </c>
      <c r="C271" s="111">
        <v>12.7423</v>
      </c>
      <c r="D271" s="111"/>
      <c r="E271" s="111"/>
      <c r="F271" s="111"/>
      <c r="G271" s="111"/>
      <c r="H271" s="111"/>
      <c r="I271" s="111"/>
      <c r="J271" s="111"/>
      <c r="K271" s="111"/>
      <c r="L271" s="111"/>
      <c r="M271" s="111"/>
      <c r="N271" s="111">
        <v>-16.544607944067302</v>
      </c>
      <c r="O271" s="111">
        <v>-1.7163719030450599</v>
      </c>
      <c r="P271" s="111"/>
      <c r="Q271" s="111">
        <v>6.5292857142857104</v>
      </c>
    </row>
    <row r="272" spans="1:17" x14ac:dyDescent="0.25">
      <c r="A272" s="109" t="s">
        <v>216</v>
      </c>
      <c r="B272" s="110">
        <v>43983</v>
      </c>
      <c r="C272" s="111">
        <v>5.8670999999999998</v>
      </c>
      <c r="D272" s="111"/>
      <c r="E272" s="111"/>
      <c r="F272" s="111"/>
      <c r="G272" s="111"/>
      <c r="H272" s="111"/>
      <c r="I272" s="111"/>
      <c r="J272" s="111"/>
      <c r="K272" s="111"/>
      <c r="L272" s="111"/>
      <c r="M272" s="111"/>
      <c r="N272" s="111">
        <v>-34.389679167702099</v>
      </c>
      <c r="O272" s="111"/>
      <c r="P272" s="111"/>
      <c r="Q272" s="111">
        <v>-18.951111809045202</v>
      </c>
    </row>
    <row r="273" spans="1:17" x14ac:dyDescent="0.25">
      <c r="A273" s="109" t="s">
        <v>217</v>
      </c>
      <c r="B273" s="110">
        <v>43983</v>
      </c>
      <c r="C273" s="111">
        <v>7.0758000000000001</v>
      </c>
      <c r="D273" s="111"/>
      <c r="E273" s="111"/>
      <c r="F273" s="111"/>
      <c r="G273" s="111"/>
      <c r="H273" s="111"/>
      <c r="I273" s="111"/>
      <c r="J273" s="111"/>
      <c r="K273" s="111"/>
      <c r="L273" s="111"/>
      <c r="M273" s="111"/>
      <c r="N273" s="111">
        <v>-30.652039512773602</v>
      </c>
      <c r="O273" s="111"/>
      <c r="P273" s="111"/>
      <c r="Q273" s="111">
        <v>-15.182546230441</v>
      </c>
    </row>
    <row r="274" spans="1:17" x14ac:dyDescent="0.25">
      <c r="A274" s="109" t="s">
        <v>218</v>
      </c>
      <c r="B274" s="110">
        <v>43983</v>
      </c>
      <c r="C274" s="111">
        <v>16.685600000000001</v>
      </c>
      <c r="D274" s="111"/>
      <c r="E274" s="111"/>
      <c r="F274" s="111"/>
      <c r="G274" s="111"/>
      <c r="H274" s="111"/>
      <c r="I274" s="111"/>
      <c r="J274" s="111"/>
      <c r="K274" s="111"/>
      <c r="L274" s="111"/>
      <c r="M274" s="111"/>
      <c r="N274" s="111">
        <v>-15.8091766247496</v>
      </c>
      <c r="O274" s="111">
        <v>1.13431362614854</v>
      </c>
      <c r="P274" s="111">
        <v>7.8976527908116898</v>
      </c>
      <c r="Q274" s="111">
        <v>11.8573566569485</v>
      </c>
    </row>
    <row r="275" spans="1:17" x14ac:dyDescent="0.25">
      <c r="A275" s="109" t="s">
        <v>219</v>
      </c>
      <c r="B275" s="110">
        <v>43983</v>
      </c>
      <c r="C275" s="111">
        <v>71.680000000000007</v>
      </c>
      <c r="D275" s="111"/>
      <c r="E275" s="111"/>
      <c r="F275" s="111"/>
      <c r="G275" s="111"/>
      <c r="H275" s="111"/>
      <c r="I275" s="111"/>
      <c r="J275" s="111"/>
      <c r="K275" s="111"/>
      <c r="L275" s="111"/>
      <c r="M275" s="111"/>
      <c r="N275" s="111">
        <v>-14.434917679325499</v>
      </c>
      <c r="O275" s="111">
        <v>0.96079903277075795</v>
      </c>
      <c r="P275" s="111">
        <v>6.0682861638695096</v>
      </c>
      <c r="Q275" s="111">
        <v>11.492851369805701</v>
      </c>
    </row>
    <row r="276" spans="1:17" x14ac:dyDescent="0.25">
      <c r="A276" s="109" t="s">
        <v>220</v>
      </c>
      <c r="B276" s="110">
        <v>43983</v>
      </c>
      <c r="C276" s="111">
        <v>22.94</v>
      </c>
      <c r="D276" s="111"/>
      <c r="E276" s="111"/>
      <c r="F276" s="111"/>
      <c r="G276" s="111"/>
      <c r="H276" s="111"/>
      <c r="I276" s="111"/>
      <c r="J276" s="111"/>
      <c r="K276" s="111"/>
      <c r="L276" s="111"/>
      <c r="M276" s="111"/>
      <c r="N276" s="111">
        <v>-11.0591231035433</v>
      </c>
      <c r="O276" s="111">
        <v>0.39663821443175601</v>
      </c>
      <c r="P276" s="111">
        <v>1.8768177961113699</v>
      </c>
      <c r="Q276" s="111">
        <v>10.0704409152425</v>
      </c>
    </row>
    <row r="277" spans="1:17" x14ac:dyDescent="0.25">
      <c r="A277" s="109" t="s">
        <v>221</v>
      </c>
      <c r="B277" s="110">
        <v>43983</v>
      </c>
      <c r="C277" s="111">
        <v>11.554399999999999</v>
      </c>
      <c r="D277" s="111"/>
      <c r="E277" s="111"/>
      <c r="F277" s="111"/>
      <c r="G277" s="111"/>
      <c r="H277" s="111"/>
      <c r="I277" s="111"/>
      <c r="J277" s="111"/>
      <c r="K277" s="111"/>
      <c r="L277" s="111"/>
      <c r="M277" s="111"/>
      <c r="N277" s="111">
        <v>-21.333575155388299</v>
      </c>
      <c r="O277" s="111">
        <v>-4.6486549898130702</v>
      </c>
      <c r="P277" s="111"/>
      <c r="Q277" s="111">
        <v>3.7228083989501299</v>
      </c>
    </row>
    <row r="278" spans="1:17" x14ac:dyDescent="0.25">
      <c r="A278" s="109" t="s">
        <v>222</v>
      </c>
      <c r="B278" s="110">
        <v>43983</v>
      </c>
      <c r="C278" s="111">
        <v>8.4062000000000001</v>
      </c>
      <c r="D278" s="111"/>
      <c r="E278" s="111"/>
      <c r="F278" s="111"/>
      <c r="G278" s="111"/>
      <c r="H278" s="111"/>
      <c r="I278" s="111"/>
      <c r="J278" s="111"/>
      <c r="K278" s="111"/>
      <c r="L278" s="111"/>
      <c r="M278" s="111"/>
      <c r="N278" s="111">
        <v>-26.240955297970199</v>
      </c>
      <c r="O278" s="111">
        <v>-8.1082111943600204</v>
      </c>
      <c r="P278" s="111"/>
      <c r="Q278" s="111">
        <v>-4.7566394112837296</v>
      </c>
    </row>
    <row r="279" spans="1:17" x14ac:dyDescent="0.25">
      <c r="A279" s="109" t="s">
        <v>223</v>
      </c>
      <c r="B279" s="110">
        <v>43983</v>
      </c>
      <c r="C279" s="111">
        <v>7.9676999999999998</v>
      </c>
      <c r="D279" s="111"/>
      <c r="E279" s="111"/>
      <c r="F279" s="111"/>
      <c r="G279" s="111"/>
      <c r="H279" s="111"/>
      <c r="I279" s="111"/>
      <c r="J279" s="111"/>
      <c r="K279" s="111"/>
      <c r="L279" s="111"/>
      <c r="M279" s="111"/>
      <c r="N279" s="111">
        <v>-23.746330554042501</v>
      </c>
      <c r="O279" s="111">
        <v>-6.5511958921157198</v>
      </c>
      <c r="P279" s="111"/>
      <c r="Q279" s="111">
        <v>-6.3947370689655196</v>
      </c>
    </row>
    <row r="280" spans="1:17" x14ac:dyDescent="0.25">
      <c r="A280" s="109" t="s">
        <v>224</v>
      </c>
      <c r="B280" s="110">
        <v>43983</v>
      </c>
      <c r="C280" s="111">
        <v>7.3913000000000002</v>
      </c>
      <c r="D280" s="111"/>
      <c r="E280" s="111"/>
      <c r="F280" s="111"/>
      <c r="G280" s="111"/>
      <c r="H280" s="111"/>
      <c r="I280" s="111"/>
      <c r="J280" s="111"/>
      <c r="K280" s="111"/>
      <c r="L280" s="111"/>
      <c r="M280" s="111"/>
      <c r="N280" s="111">
        <v>-18.5688222347354</v>
      </c>
      <c r="O280" s="111"/>
      <c r="P280" s="111"/>
      <c r="Q280" s="111">
        <v>-11.007809248554899</v>
      </c>
    </row>
    <row r="281" spans="1:17" x14ac:dyDescent="0.25">
      <c r="A281" s="109" t="s">
        <v>225</v>
      </c>
      <c r="B281" s="110">
        <v>43983</v>
      </c>
      <c r="C281" s="111">
        <v>7.7458</v>
      </c>
      <c r="D281" s="111"/>
      <c r="E281" s="111"/>
      <c r="F281" s="111"/>
      <c r="G281" s="111"/>
      <c r="H281" s="111"/>
      <c r="I281" s="111"/>
      <c r="J281" s="111"/>
      <c r="K281" s="111"/>
      <c r="L281" s="111"/>
      <c r="M281" s="111"/>
      <c r="N281" s="111">
        <v>-16.7328305777277</v>
      </c>
      <c r="O281" s="111"/>
      <c r="P281" s="111"/>
      <c r="Q281" s="111">
        <v>-10.323500627352599</v>
      </c>
    </row>
    <row r="282" spans="1:17" x14ac:dyDescent="0.25">
      <c r="A282" s="109" t="s">
        <v>226</v>
      </c>
      <c r="B282" s="110">
        <v>43983</v>
      </c>
      <c r="C282" s="111">
        <v>82.274299999999997</v>
      </c>
      <c r="D282" s="111"/>
      <c r="E282" s="111"/>
      <c r="F282" s="111"/>
      <c r="G282" s="111"/>
      <c r="H282" s="111"/>
      <c r="I282" s="111"/>
      <c r="J282" s="111"/>
      <c r="K282" s="111"/>
      <c r="L282" s="111"/>
      <c r="M282" s="111"/>
      <c r="N282" s="111">
        <v>-11.645213697186101</v>
      </c>
      <c r="O282" s="111">
        <v>0.36295207951390202</v>
      </c>
      <c r="P282" s="111">
        <v>4.8371357978915501</v>
      </c>
      <c r="Q282" s="111">
        <v>12.631094090997999</v>
      </c>
    </row>
    <row r="283" spans="1:17" x14ac:dyDescent="0.25">
      <c r="A283" s="131"/>
      <c r="B283" s="131"/>
      <c r="C283" s="131"/>
      <c r="D283" s="113"/>
      <c r="E283" s="113"/>
      <c r="F283" s="113"/>
      <c r="G283" s="113"/>
      <c r="H283" s="113"/>
      <c r="I283" s="113"/>
      <c r="J283" s="113"/>
      <c r="K283" s="113"/>
      <c r="L283" s="113"/>
      <c r="M283" s="113"/>
      <c r="N283" s="113" t="s">
        <v>4</v>
      </c>
      <c r="O283" s="113" t="s">
        <v>5</v>
      </c>
      <c r="P283" s="113" t="s">
        <v>6</v>
      </c>
      <c r="Q283" s="113" t="s">
        <v>46</v>
      </c>
    </row>
    <row r="284" spans="1:17" x14ac:dyDescent="0.25">
      <c r="A284" s="131"/>
      <c r="B284" s="131"/>
      <c r="C284" s="131"/>
      <c r="D284" s="113"/>
      <c r="E284" s="113"/>
      <c r="F284" s="113"/>
      <c r="G284" s="113"/>
      <c r="H284" s="113"/>
      <c r="I284" s="113"/>
      <c r="J284" s="113"/>
      <c r="K284" s="113"/>
      <c r="L284" s="113"/>
      <c r="M284" s="113"/>
      <c r="N284" s="113" t="s">
        <v>0</v>
      </c>
      <c r="O284" s="113" t="s">
        <v>0</v>
      </c>
      <c r="P284" s="113" t="s">
        <v>0</v>
      </c>
      <c r="Q284" s="113" t="s">
        <v>0</v>
      </c>
    </row>
    <row r="285" spans="1:17" x14ac:dyDescent="0.25">
      <c r="A285" s="113" t="s">
        <v>7</v>
      </c>
      <c r="B285" s="113" t="s">
        <v>8</v>
      </c>
      <c r="C285" s="113" t="s">
        <v>9</v>
      </c>
      <c r="D285" s="113"/>
      <c r="E285" s="113"/>
      <c r="F285" s="113"/>
      <c r="G285" s="113"/>
      <c r="H285" s="113"/>
      <c r="I285" s="113"/>
      <c r="J285" s="113"/>
      <c r="K285" s="113"/>
      <c r="L285" s="113"/>
      <c r="M285" s="113"/>
      <c r="N285" s="113"/>
      <c r="O285" s="113"/>
      <c r="P285" s="113"/>
      <c r="Q285" s="113"/>
    </row>
    <row r="286" spans="1:17" x14ac:dyDescent="0.25">
      <c r="A286" s="108" t="s">
        <v>387</v>
      </c>
      <c r="B286" s="108"/>
      <c r="C286" s="108"/>
      <c r="D286" s="108"/>
      <c r="E286" s="108"/>
      <c r="F286" s="108"/>
      <c r="G286" s="108"/>
      <c r="H286" s="108"/>
      <c r="I286" s="108"/>
      <c r="J286" s="108"/>
      <c r="K286" s="108"/>
      <c r="L286" s="108"/>
      <c r="M286" s="108"/>
      <c r="N286" s="108"/>
      <c r="O286" s="108"/>
      <c r="P286" s="108"/>
      <c r="Q286" s="108"/>
    </row>
    <row r="287" spans="1:17" x14ac:dyDescent="0.25">
      <c r="A287" s="109" t="s">
        <v>266</v>
      </c>
      <c r="B287" s="110">
        <v>43983</v>
      </c>
      <c r="C287" s="111">
        <v>34</v>
      </c>
      <c r="D287" s="111"/>
      <c r="E287" s="111"/>
      <c r="F287" s="111"/>
      <c r="G287" s="111"/>
      <c r="H287" s="111"/>
      <c r="I287" s="111"/>
      <c r="J287" s="111"/>
      <c r="K287" s="111"/>
      <c r="L287" s="111"/>
      <c r="M287" s="111"/>
      <c r="N287" s="111">
        <v>-13.6526711778017</v>
      </c>
      <c r="O287" s="111">
        <v>0.27653669982942702</v>
      </c>
      <c r="P287" s="111">
        <v>4.9578560136056797</v>
      </c>
      <c r="Q287" s="111">
        <v>17.555110220440898</v>
      </c>
    </row>
    <row r="288" spans="1:17" x14ac:dyDescent="0.25">
      <c r="A288" s="109" t="s">
        <v>406</v>
      </c>
      <c r="B288" s="110">
        <v>43983</v>
      </c>
      <c r="C288" s="111">
        <v>27.77</v>
      </c>
      <c r="D288" s="111"/>
      <c r="E288" s="111"/>
      <c r="F288" s="111"/>
      <c r="G288" s="111"/>
      <c r="H288" s="111"/>
      <c r="I288" s="111"/>
      <c r="J288" s="111"/>
      <c r="K288" s="111"/>
      <c r="L288" s="111"/>
      <c r="M288" s="111"/>
      <c r="N288" s="111">
        <v>-12.3573907611297</v>
      </c>
      <c r="O288" s="111">
        <v>1.1026636361661499</v>
      </c>
      <c r="P288" s="111">
        <v>5.8141768813629504</v>
      </c>
      <c r="Q288" s="111">
        <v>14.798835465804601</v>
      </c>
    </row>
    <row r="289" spans="1:17" x14ac:dyDescent="0.25">
      <c r="A289" s="109" t="s">
        <v>267</v>
      </c>
      <c r="B289" s="110">
        <v>43983</v>
      </c>
      <c r="C289" s="111">
        <v>27.77</v>
      </c>
      <c r="D289" s="111"/>
      <c r="E289" s="111"/>
      <c r="F289" s="111"/>
      <c r="G289" s="111"/>
      <c r="H289" s="111"/>
      <c r="I289" s="111"/>
      <c r="J289" s="111"/>
      <c r="K289" s="111"/>
      <c r="L289" s="111"/>
      <c r="M289" s="111"/>
      <c r="N289" s="111">
        <v>-12.3573907611297</v>
      </c>
      <c r="O289" s="111">
        <v>1.1026636361661499</v>
      </c>
      <c r="P289" s="111">
        <v>5.8141768813629504</v>
      </c>
      <c r="Q289" s="111">
        <v>14.798835465804601</v>
      </c>
    </row>
    <row r="290" spans="1:17" x14ac:dyDescent="0.25">
      <c r="A290" s="109" t="s">
        <v>268</v>
      </c>
      <c r="B290" s="110">
        <v>43983</v>
      </c>
      <c r="C290" s="111">
        <v>42.066200000000002</v>
      </c>
      <c r="D290" s="111"/>
      <c r="E290" s="111"/>
      <c r="F290" s="111"/>
      <c r="G290" s="111"/>
      <c r="H290" s="111"/>
      <c r="I290" s="111"/>
      <c r="J290" s="111"/>
      <c r="K290" s="111"/>
      <c r="L290" s="111"/>
      <c r="M290" s="111"/>
      <c r="N290" s="111">
        <v>-8.7313531904149198</v>
      </c>
      <c r="O290" s="111">
        <v>5.3808066317342096</v>
      </c>
      <c r="P290" s="111">
        <v>7.3732425141387798</v>
      </c>
      <c r="Q290" s="111">
        <v>30.7437956396112</v>
      </c>
    </row>
    <row r="291" spans="1:17" x14ac:dyDescent="0.25">
      <c r="A291" s="109" t="s">
        <v>269</v>
      </c>
      <c r="B291" s="110">
        <v>43983</v>
      </c>
      <c r="C291" s="111">
        <v>37.14</v>
      </c>
      <c r="D291" s="111"/>
      <c r="E291" s="111"/>
      <c r="F291" s="111"/>
      <c r="G291" s="111"/>
      <c r="H291" s="111"/>
      <c r="I291" s="111"/>
      <c r="J291" s="111"/>
      <c r="K291" s="111"/>
      <c r="L291" s="111"/>
      <c r="M291" s="111"/>
      <c r="N291" s="111">
        <v>-17.115312428250899</v>
      </c>
      <c r="O291" s="111">
        <v>-4.7970326843784896</v>
      </c>
      <c r="P291" s="111">
        <v>0.35587199288165799</v>
      </c>
      <c r="Q291" s="111">
        <v>-0.85166196784201798</v>
      </c>
    </row>
    <row r="292" spans="1:17" x14ac:dyDescent="0.25">
      <c r="A292" s="109" t="s">
        <v>270</v>
      </c>
      <c r="B292" s="110">
        <v>43983</v>
      </c>
      <c r="C292" s="111">
        <v>35.664999999999999</v>
      </c>
      <c r="D292" s="111"/>
      <c r="E292" s="111"/>
      <c r="F292" s="111"/>
      <c r="G292" s="111"/>
      <c r="H292" s="111"/>
      <c r="I292" s="111"/>
      <c r="J292" s="111"/>
      <c r="K292" s="111"/>
      <c r="L292" s="111"/>
      <c r="M292" s="111"/>
      <c r="N292" s="111">
        <v>-9.1828796040867005</v>
      </c>
      <c r="O292" s="111">
        <v>1.1235789843815001</v>
      </c>
      <c r="P292" s="111">
        <v>3.7780754936597001</v>
      </c>
      <c r="Q292" s="111">
        <v>17.8059779509599</v>
      </c>
    </row>
    <row r="293" spans="1:17" x14ac:dyDescent="0.25">
      <c r="A293" s="109" t="s">
        <v>271</v>
      </c>
      <c r="B293" s="110">
        <v>43983</v>
      </c>
      <c r="C293" s="111">
        <v>8.34</v>
      </c>
      <c r="D293" s="111"/>
      <c r="E293" s="111"/>
      <c r="F293" s="111"/>
      <c r="G293" s="111"/>
      <c r="H293" s="111"/>
      <c r="I293" s="111"/>
      <c r="J293" s="111"/>
      <c r="K293" s="111"/>
      <c r="L293" s="111"/>
      <c r="M293" s="111"/>
      <c r="N293" s="111">
        <v>-4.3340499462540398</v>
      </c>
      <c r="O293" s="111"/>
      <c r="P293" s="111"/>
      <c r="Q293" s="111">
        <v>-7.2737094837935201</v>
      </c>
    </row>
    <row r="294" spans="1:17" x14ac:dyDescent="0.25">
      <c r="A294" s="109" t="s">
        <v>272</v>
      </c>
      <c r="B294" s="110">
        <v>43983</v>
      </c>
      <c r="C294" s="111">
        <v>10.08</v>
      </c>
      <c r="D294" s="111"/>
      <c r="E294" s="111"/>
      <c r="F294" s="111"/>
      <c r="G294" s="111"/>
      <c r="H294" s="111"/>
      <c r="I294" s="111"/>
      <c r="J294" s="111"/>
      <c r="K294" s="111"/>
      <c r="L294" s="111"/>
      <c r="M294" s="111"/>
      <c r="N294" s="111">
        <v>-7.3974823789042299</v>
      </c>
      <c r="O294" s="111"/>
      <c r="P294" s="111"/>
      <c r="Q294" s="111">
        <v>0.49407783417935802</v>
      </c>
    </row>
    <row r="295" spans="1:17" x14ac:dyDescent="0.25">
      <c r="A295" s="109" t="s">
        <v>273</v>
      </c>
      <c r="B295" s="110">
        <v>43983</v>
      </c>
      <c r="C295" s="111">
        <v>49.88</v>
      </c>
      <c r="D295" s="111"/>
      <c r="E295" s="111"/>
      <c r="F295" s="111"/>
      <c r="G295" s="111"/>
      <c r="H295" s="111"/>
      <c r="I295" s="111"/>
      <c r="J295" s="111"/>
      <c r="K295" s="111"/>
      <c r="L295" s="111"/>
      <c r="M295" s="111"/>
      <c r="N295" s="111">
        <v>-4.23781556114578</v>
      </c>
      <c r="O295" s="111">
        <v>3.5623629159498602</v>
      </c>
      <c r="P295" s="111">
        <v>6.0539715712129496</v>
      </c>
      <c r="Q295" s="111">
        <v>35.382109868740898</v>
      </c>
    </row>
    <row r="296" spans="1:17" x14ac:dyDescent="0.25">
      <c r="A296" s="109" t="s">
        <v>274</v>
      </c>
      <c r="B296" s="110">
        <v>43983</v>
      </c>
      <c r="C296" s="111">
        <v>60.95</v>
      </c>
      <c r="D296" s="111"/>
      <c r="E296" s="111"/>
      <c r="F296" s="111"/>
      <c r="G296" s="111"/>
      <c r="H296" s="111"/>
      <c r="I296" s="111"/>
      <c r="J296" s="111"/>
      <c r="K296" s="111"/>
      <c r="L296" s="111"/>
      <c r="M296" s="111"/>
      <c r="N296" s="111">
        <v>-10.048186282784</v>
      </c>
      <c r="O296" s="111">
        <v>3.9208645612607298</v>
      </c>
      <c r="P296" s="111">
        <v>6.1520563037508396</v>
      </c>
      <c r="Q296" s="111">
        <v>42.7847425299611</v>
      </c>
    </row>
    <row r="297" spans="1:17" x14ac:dyDescent="0.25">
      <c r="A297" s="109" t="s">
        <v>275</v>
      </c>
      <c r="B297" s="110">
        <v>43983</v>
      </c>
      <c r="C297" s="111">
        <v>42.338999999999999</v>
      </c>
      <c r="D297" s="111"/>
      <c r="E297" s="111"/>
      <c r="F297" s="111"/>
      <c r="G297" s="111"/>
      <c r="H297" s="111"/>
      <c r="I297" s="111"/>
      <c r="J297" s="111"/>
      <c r="K297" s="111"/>
      <c r="L297" s="111"/>
      <c r="M297" s="111"/>
      <c r="N297" s="111">
        <v>-14.2225298307874</v>
      </c>
      <c r="O297" s="111">
        <v>-0.29546810640346699</v>
      </c>
      <c r="P297" s="111">
        <v>6.41850590358891</v>
      </c>
      <c r="Q297" s="111">
        <v>24.173121032152402</v>
      </c>
    </row>
    <row r="298" spans="1:17" x14ac:dyDescent="0.25">
      <c r="A298" s="109" t="s">
        <v>276</v>
      </c>
      <c r="B298" s="110">
        <v>43983</v>
      </c>
      <c r="C298" s="111">
        <v>39.44</v>
      </c>
      <c r="D298" s="111"/>
      <c r="E298" s="111"/>
      <c r="F298" s="111"/>
      <c r="G298" s="111"/>
      <c r="H298" s="111"/>
      <c r="I298" s="111"/>
      <c r="J298" s="111"/>
      <c r="K298" s="111"/>
      <c r="L298" s="111"/>
      <c r="M298" s="111"/>
      <c r="N298" s="111">
        <v>-17.377057779465499</v>
      </c>
      <c r="O298" s="111">
        <v>-2.7144904279949298</v>
      </c>
      <c r="P298" s="111">
        <v>1.4041599733828201</v>
      </c>
      <c r="Q298" s="111">
        <v>25.762646847278798</v>
      </c>
    </row>
    <row r="299" spans="1:17" x14ac:dyDescent="0.25">
      <c r="A299" s="109" t="s">
        <v>277</v>
      </c>
      <c r="B299" s="110">
        <v>43983</v>
      </c>
      <c r="C299" s="111">
        <v>11.815200000000001</v>
      </c>
      <c r="D299" s="111"/>
      <c r="E299" s="111"/>
      <c r="F299" s="111"/>
      <c r="G299" s="111"/>
      <c r="H299" s="111"/>
      <c r="I299" s="111"/>
      <c r="J299" s="111"/>
      <c r="K299" s="111"/>
      <c r="L299" s="111"/>
      <c r="M299" s="111"/>
      <c r="N299" s="111">
        <v>-19.974960321220902</v>
      </c>
      <c r="O299" s="111">
        <v>-3.2382291615426499</v>
      </c>
      <c r="P299" s="111"/>
      <c r="Q299" s="111">
        <v>4.1024643962848302</v>
      </c>
    </row>
    <row r="300" spans="1:17" x14ac:dyDescent="0.25">
      <c r="A300" s="109" t="s">
        <v>278</v>
      </c>
      <c r="B300" s="110">
        <v>43983</v>
      </c>
      <c r="C300" s="111">
        <v>442.28870000000001</v>
      </c>
      <c r="D300" s="111"/>
      <c r="E300" s="111"/>
      <c r="F300" s="111"/>
      <c r="G300" s="111"/>
      <c r="H300" s="111"/>
      <c r="I300" s="111"/>
      <c r="J300" s="111"/>
      <c r="K300" s="111"/>
      <c r="L300" s="111"/>
      <c r="M300" s="111"/>
      <c r="N300" s="111">
        <v>-23.430743814585998</v>
      </c>
      <c r="O300" s="111">
        <v>-4.3539157624036298</v>
      </c>
      <c r="P300" s="111">
        <v>0.73020309831529195</v>
      </c>
      <c r="Q300" s="111">
        <v>204.305807976175</v>
      </c>
    </row>
    <row r="301" spans="1:17" x14ac:dyDescent="0.25">
      <c r="A301" s="109" t="s">
        <v>279</v>
      </c>
      <c r="B301" s="110">
        <v>43983</v>
      </c>
      <c r="C301" s="111">
        <v>292.19200000000001</v>
      </c>
      <c r="D301" s="111"/>
      <c r="E301" s="111"/>
      <c r="F301" s="111"/>
      <c r="G301" s="111"/>
      <c r="H301" s="111"/>
      <c r="I301" s="111"/>
      <c r="J301" s="111"/>
      <c r="K301" s="111"/>
      <c r="L301" s="111"/>
      <c r="M301" s="111"/>
      <c r="N301" s="111">
        <v>-21.276744379329202</v>
      </c>
      <c r="O301" s="111">
        <v>-1.88471385975183</v>
      </c>
      <c r="P301" s="111">
        <v>4.7149682752693396</v>
      </c>
      <c r="Q301" s="111">
        <v>145.27514809591</v>
      </c>
    </row>
    <row r="302" spans="1:17" x14ac:dyDescent="0.25">
      <c r="A302" s="109" t="s">
        <v>280</v>
      </c>
      <c r="B302" s="110">
        <v>43983</v>
      </c>
      <c r="C302" s="111">
        <v>404.09699999999998</v>
      </c>
      <c r="D302" s="111"/>
      <c r="E302" s="111"/>
      <c r="F302" s="111"/>
      <c r="G302" s="111"/>
      <c r="H302" s="111"/>
      <c r="I302" s="111"/>
      <c r="J302" s="111"/>
      <c r="K302" s="111"/>
      <c r="L302" s="111"/>
      <c r="M302" s="111"/>
      <c r="N302" s="111">
        <v>-24.413339535345798</v>
      </c>
      <c r="O302" s="111">
        <v>-5.9394867862595602</v>
      </c>
      <c r="P302" s="111">
        <v>0.322266411798382</v>
      </c>
      <c r="Q302" s="111">
        <v>541.02327344734897</v>
      </c>
    </row>
    <row r="303" spans="1:17" x14ac:dyDescent="0.25">
      <c r="A303" s="109" t="s">
        <v>281</v>
      </c>
      <c r="B303" s="110">
        <v>43983</v>
      </c>
      <c r="C303" s="111">
        <v>30.416899999999998</v>
      </c>
      <c r="D303" s="111"/>
      <c r="E303" s="111"/>
      <c r="F303" s="111"/>
      <c r="G303" s="111"/>
      <c r="H303" s="111"/>
      <c r="I303" s="111"/>
      <c r="J303" s="111"/>
      <c r="K303" s="111"/>
      <c r="L303" s="111"/>
      <c r="M303" s="111"/>
      <c r="N303" s="111">
        <v>-18.983614926862</v>
      </c>
      <c r="O303" s="111">
        <v>-4.3647605903349103</v>
      </c>
      <c r="P303" s="111">
        <v>2.7894182721449798</v>
      </c>
      <c r="Q303" s="111">
        <v>15.2209323937909</v>
      </c>
    </row>
    <row r="304" spans="1:17" x14ac:dyDescent="0.25">
      <c r="A304" s="109" t="s">
        <v>282</v>
      </c>
      <c r="B304" s="110">
        <v>43983</v>
      </c>
      <c r="C304" s="111">
        <v>319.91000000000003</v>
      </c>
      <c r="D304" s="111"/>
      <c r="E304" s="111"/>
      <c r="F304" s="111"/>
      <c r="G304" s="111"/>
      <c r="H304" s="111"/>
      <c r="I304" s="111"/>
      <c r="J304" s="111"/>
      <c r="K304" s="111"/>
      <c r="L304" s="111"/>
      <c r="M304" s="111"/>
      <c r="N304" s="111">
        <v>-17.377179646724102</v>
      </c>
      <c r="O304" s="111">
        <v>-0.43966962691743899</v>
      </c>
      <c r="P304" s="111">
        <v>3.9017172705503498</v>
      </c>
      <c r="Q304" s="111">
        <v>148.99519230769201</v>
      </c>
    </row>
    <row r="305" spans="1:17" x14ac:dyDescent="0.25">
      <c r="A305" s="109" t="s">
        <v>283</v>
      </c>
      <c r="B305" s="110">
        <v>43983</v>
      </c>
      <c r="C305" s="111">
        <v>8.6199999999999992</v>
      </c>
      <c r="D305" s="111"/>
      <c r="E305" s="111"/>
      <c r="F305" s="111"/>
      <c r="G305" s="111"/>
      <c r="H305" s="111"/>
      <c r="I305" s="111"/>
      <c r="J305" s="111"/>
      <c r="K305" s="111"/>
      <c r="L305" s="111"/>
      <c r="M305" s="111"/>
      <c r="N305" s="111">
        <v>-21.730430507829801</v>
      </c>
      <c r="O305" s="111"/>
      <c r="P305" s="111"/>
      <c r="Q305" s="111">
        <v>-6.28838951310862</v>
      </c>
    </row>
    <row r="306" spans="1:17" x14ac:dyDescent="0.25">
      <c r="A306" s="109" t="s">
        <v>284</v>
      </c>
      <c r="B306" s="110">
        <v>43983</v>
      </c>
      <c r="C306" s="111">
        <v>23.6</v>
      </c>
      <c r="D306" s="111"/>
      <c r="E306" s="111"/>
      <c r="F306" s="111"/>
      <c r="G306" s="111"/>
      <c r="H306" s="111"/>
      <c r="I306" s="111"/>
      <c r="J306" s="111"/>
      <c r="K306" s="111"/>
      <c r="L306" s="111"/>
      <c r="M306" s="111"/>
      <c r="N306" s="111">
        <v>-9.9379178903305991</v>
      </c>
      <c r="O306" s="111">
        <v>-0.25208265548550202</v>
      </c>
      <c r="P306" s="111">
        <v>3.0435396141215101</v>
      </c>
      <c r="Q306" s="111">
        <v>20.211726384364798</v>
      </c>
    </row>
    <row r="307" spans="1:17" x14ac:dyDescent="0.25">
      <c r="A307" s="109" t="s">
        <v>285</v>
      </c>
      <c r="B307" s="110">
        <v>43983</v>
      </c>
      <c r="C307" s="111">
        <v>43.4</v>
      </c>
      <c r="D307" s="111"/>
      <c r="E307" s="111"/>
      <c r="F307" s="111"/>
      <c r="G307" s="111"/>
      <c r="H307" s="111"/>
      <c r="I307" s="111"/>
      <c r="J307" s="111"/>
      <c r="K307" s="111"/>
      <c r="L307" s="111"/>
      <c r="M307" s="111"/>
      <c r="N307" s="111">
        <v>-24.583422938856302</v>
      </c>
      <c r="O307" s="111">
        <v>-4.2830982961677204</v>
      </c>
      <c r="P307" s="111">
        <v>1.7073011103075</v>
      </c>
      <c r="Q307" s="111">
        <v>29.2</v>
      </c>
    </row>
    <row r="308" spans="1:17" x14ac:dyDescent="0.25">
      <c r="A308" s="109" t="s">
        <v>286</v>
      </c>
      <c r="B308" s="110">
        <v>43983</v>
      </c>
      <c r="C308" s="111">
        <v>8.19</v>
      </c>
      <c r="D308" s="111"/>
      <c r="E308" s="111"/>
      <c r="F308" s="111"/>
      <c r="G308" s="111"/>
      <c r="H308" s="111"/>
      <c r="I308" s="111"/>
      <c r="J308" s="111"/>
      <c r="K308" s="111"/>
      <c r="L308" s="111"/>
      <c r="M308" s="111"/>
      <c r="N308" s="111">
        <v>-16.9285175952229</v>
      </c>
      <c r="O308" s="111"/>
      <c r="P308" s="111"/>
      <c r="Q308" s="111">
        <v>-7.4565462753950396</v>
      </c>
    </row>
    <row r="309" spans="1:17" x14ac:dyDescent="0.25">
      <c r="A309" s="109" t="s">
        <v>287</v>
      </c>
      <c r="B309" s="110">
        <v>43983</v>
      </c>
      <c r="C309" s="111">
        <v>45.89</v>
      </c>
      <c r="D309" s="111"/>
      <c r="E309" s="111"/>
      <c r="F309" s="111"/>
      <c r="G309" s="111"/>
      <c r="H309" s="111"/>
      <c r="I309" s="111"/>
      <c r="J309" s="111"/>
      <c r="K309" s="111"/>
      <c r="L309" s="111"/>
      <c r="M309" s="111"/>
      <c r="N309" s="111">
        <v>-11.4320548427528</v>
      </c>
      <c r="O309" s="111">
        <v>2.0983076582311599</v>
      </c>
      <c r="P309" s="111">
        <v>5.76011090735481</v>
      </c>
      <c r="Q309" s="111">
        <v>26.7180297776871</v>
      </c>
    </row>
    <row r="310" spans="1:17" x14ac:dyDescent="0.25">
      <c r="A310" s="109" t="s">
        <v>288</v>
      </c>
      <c r="B310" s="110">
        <v>43983</v>
      </c>
      <c r="C310" s="111">
        <v>8.5184999999999995</v>
      </c>
      <c r="D310" s="111"/>
      <c r="E310" s="111"/>
      <c r="F310" s="111"/>
      <c r="G310" s="111"/>
      <c r="H310" s="111"/>
      <c r="I310" s="111"/>
      <c r="J310" s="111"/>
      <c r="K310" s="111"/>
      <c r="L310" s="111"/>
      <c r="M310" s="111"/>
      <c r="N310" s="111"/>
      <c r="O310" s="111"/>
      <c r="P310" s="111"/>
      <c r="Q310" s="111">
        <v>-23.821475770925101</v>
      </c>
    </row>
    <row r="311" spans="1:17" x14ac:dyDescent="0.25">
      <c r="A311" s="109" t="s">
        <v>289</v>
      </c>
      <c r="B311" s="110">
        <v>43983</v>
      </c>
      <c r="C311" s="111">
        <v>14.729900000000001</v>
      </c>
      <c r="D311" s="111"/>
      <c r="E311" s="111"/>
      <c r="F311" s="111"/>
      <c r="G311" s="111"/>
      <c r="H311" s="111"/>
      <c r="I311" s="111"/>
      <c r="J311" s="111"/>
      <c r="K311" s="111"/>
      <c r="L311" s="111"/>
      <c r="M311" s="111"/>
      <c r="N311" s="111">
        <v>-16.008478983800899</v>
      </c>
      <c r="O311" s="111">
        <v>-0.590733243242202</v>
      </c>
      <c r="P311" s="111">
        <v>4.8793931852275998</v>
      </c>
      <c r="Q311" s="111">
        <v>3.8839448818897599</v>
      </c>
    </row>
    <row r="312" spans="1:17" x14ac:dyDescent="0.25">
      <c r="A312" s="109" t="s">
        <v>290</v>
      </c>
      <c r="B312" s="110">
        <v>43983</v>
      </c>
      <c r="C312" s="111">
        <v>38.728000000000002</v>
      </c>
      <c r="D312" s="111"/>
      <c r="E312" s="111"/>
      <c r="F312" s="111"/>
      <c r="G312" s="111"/>
      <c r="H312" s="111"/>
      <c r="I312" s="111"/>
      <c r="J312" s="111"/>
      <c r="K312" s="111"/>
      <c r="L312" s="111"/>
      <c r="M312" s="111"/>
      <c r="N312" s="111">
        <v>-15.274190191390799</v>
      </c>
      <c r="O312" s="111">
        <v>-0.49306281531602802</v>
      </c>
      <c r="P312" s="111">
        <v>4.8338777912915898</v>
      </c>
      <c r="Q312" s="111">
        <v>19.769457013574701</v>
      </c>
    </row>
    <row r="313" spans="1:17" x14ac:dyDescent="0.25">
      <c r="A313" s="109" t="s">
        <v>291</v>
      </c>
      <c r="B313" s="110">
        <v>43983</v>
      </c>
      <c r="C313" s="111">
        <v>45.091999999999999</v>
      </c>
      <c r="D313" s="111"/>
      <c r="E313" s="111"/>
      <c r="F313" s="111"/>
      <c r="G313" s="111"/>
      <c r="H313" s="111"/>
      <c r="I313" s="111"/>
      <c r="J313" s="111"/>
      <c r="K313" s="111"/>
      <c r="L313" s="111"/>
      <c r="M313" s="111"/>
      <c r="N313" s="111">
        <v>-17.809492099045102</v>
      </c>
      <c r="O313" s="111">
        <v>-3.30441283664838</v>
      </c>
      <c r="P313" s="111">
        <v>3.9171925973352799</v>
      </c>
      <c r="Q313" s="111">
        <v>24.594047619047601</v>
      </c>
    </row>
    <row r="314" spans="1:17" x14ac:dyDescent="0.25">
      <c r="A314" s="109" t="s">
        <v>292</v>
      </c>
      <c r="B314" s="110">
        <v>43983</v>
      </c>
      <c r="C314" s="111">
        <v>56.793100000000003</v>
      </c>
      <c r="D314" s="111"/>
      <c r="E314" s="111"/>
      <c r="F314" s="111"/>
      <c r="G314" s="111"/>
      <c r="H314" s="111"/>
      <c r="I314" s="111"/>
      <c r="J314" s="111"/>
      <c r="K314" s="111"/>
      <c r="L314" s="111"/>
      <c r="M314" s="111"/>
      <c r="N314" s="111">
        <v>-15.9699361047502</v>
      </c>
      <c r="O314" s="111">
        <v>-0.46858210985698101</v>
      </c>
      <c r="P314" s="111">
        <v>2.3455237433503102</v>
      </c>
      <c r="Q314" s="111">
        <v>20.273230252734098</v>
      </c>
    </row>
    <row r="315" spans="1:17" x14ac:dyDescent="0.25">
      <c r="A315" s="109" t="s">
        <v>293</v>
      </c>
      <c r="B315" s="110">
        <v>43983</v>
      </c>
      <c r="C315" s="111">
        <v>9.7373999999999992</v>
      </c>
      <c r="D315" s="111"/>
      <c r="E315" s="111"/>
      <c r="F315" s="111"/>
      <c r="G315" s="111"/>
      <c r="H315" s="111"/>
      <c r="I315" s="111"/>
      <c r="J315" s="111"/>
      <c r="K315" s="111"/>
      <c r="L315" s="111"/>
      <c r="M315" s="111"/>
      <c r="N315" s="111">
        <v>-17.210156372030099</v>
      </c>
      <c r="O315" s="111">
        <v>-4.7296413831284596</v>
      </c>
      <c r="P315" s="111"/>
      <c r="Q315" s="111">
        <v>-0.72503025718608305</v>
      </c>
    </row>
    <row r="316" spans="1:17" x14ac:dyDescent="0.25">
      <c r="A316" s="109" t="s">
        <v>294</v>
      </c>
      <c r="B316" s="110">
        <v>43983</v>
      </c>
      <c r="C316" s="111">
        <v>15.634</v>
      </c>
      <c r="D316" s="111"/>
      <c r="E316" s="111"/>
      <c r="F316" s="111"/>
      <c r="G316" s="111"/>
      <c r="H316" s="111"/>
      <c r="I316" s="111"/>
      <c r="J316" s="111"/>
      <c r="K316" s="111"/>
      <c r="L316" s="111"/>
      <c r="M316" s="111"/>
      <c r="N316" s="111">
        <v>-13.254790900107</v>
      </c>
      <c r="O316" s="111">
        <v>2.6789632716064902</v>
      </c>
      <c r="P316" s="111"/>
      <c r="Q316" s="111">
        <v>12.717439703154</v>
      </c>
    </row>
    <row r="317" spans="1:17" x14ac:dyDescent="0.25">
      <c r="A317" s="109" t="s">
        <v>295</v>
      </c>
      <c r="B317" s="110">
        <v>43983</v>
      </c>
      <c r="C317" s="111">
        <v>14.743499999999999</v>
      </c>
      <c r="D317" s="111"/>
      <c r="E317" s="111"/>
      <c r="F317" s="111"/>
      <c r="G317" s="111"/>
      <c r="H317" s="111"/>
      <c r="I317" s="111"/>
      <c r="J317" s="111"/>
      <c r="K317" s="111"/>
      <c r="L317" s="111"/>
      <c r="M317" s="111"/>
      <c r="N317" s="111">
        <v>-14.6591840399708</v>
      </c>
      <c r="O317" s="111">
        <v>-2.5110123270681699</v>
      </c>
      <c r="P317" s="111">
        <v>6.8023211910803898</v>
      </c>
      <c r="Q317" s="111">
        <v>8.8425817160367703</v>
      </c>
    </row>
    <row r="318" spans="1:17" x14ac:dyDescent="0.25">
      <c r="A318" s="109" t="s">
        <v>296</v>
      </c>
      <c r="B318" s="110">
        <v>43983</v>
      </c>
      <c r="C318" s="111">
        <v>39.3645</v>
      </c>
      <c r="D318" s="111"/>
      <c r="E318" s="111"/>
      <c r="F318" s="111"/>
      <c r="G318" s="111"/>
      <c r="H318" s="111"/>
      <c r="I318" s="111"/>
      <c r="J318" s="111"/>
      <c r="K318" s="111"/>
      <c r="L318" s="111"/>
      <c r="M318" s="111"/>
      <c r="N318" s="111">
        <v>-30.689554026027899</v>
      </c>
      <c r="O318" s="111">
        <v>-10.3700522293235</v>
      </c>
      <c r="P318" s="111">
        <v>-3.30787494428635</v>
      </c>
      <c r="Q318" s="111">
        <v>19.970267374697201</v>
      </c>
    </row>
    <row r="319" spans="1:17" x14ac:dyDescent="0.25">
      <c r="A319" s="109" t="s">
        <v>297</v>
      </c>
      <c r="B319" s="110">
        <v>43983</v>
      </c>
      <c r="C319" s="111">
        <v>9.7844999999999995</v>
      </c>
      <c r="D319" s="111"/>
      <c r="E319" s="111"/>
      <c r="F319" s="111"/>
      <c r="G319" s="111"/>
      <c r="H319" s="111"/>
      <c r="I319" s="111"/>
      <c r="J319" s="111"/>
      <c r="K319" s="111"/>
      <c r="L319" s="111"/>
      <c r="M319" s="111"/>
      <c r="N319" s="111"/>
      <c r="O319" s="111"/>
      <c r="P319" s="111"/>
      <c r="Q319" s="111">
        <v>-2.51301916932908</v>
      </c>
    </row>
    <row r="320" spans="1:17" x14ac:dyDescent="0.25">
      <c r="A320" s="109" t="s">
        <v>298</v>
      </c>
      <c r="B320" s="110">
        <v>43983</v>
      </c>
      <c r="C320" s="111">
        <v>12.25</v>
      </c>
      <c r="D320" s="111"/>
      <c r="E320" s="111"/>
      <c r="F320" s="111"/>
      <c r="G320" s="111"/>
      <c r="H320" s="111"/>
      <c r="I320" s="111"/>
      <c r="J320" s="111"/>
      <c r="K320" s="111"/>
      <c r="L320" s="111"/>
      <c r="M320" s="111"/>
      <c r="N320" s="111">
        <v>-16.912747465349302</v>
      </c>
      <c r="O320" s="111">
        <v>-1.7270089941470299</v>
      </c>
      <c r="P320" s="111"/>
      <c r="Q320" s="111">
        <v>5.0260097919216697</v>
      </c>
    </row>
    <row r="321" spans="1:17" x14ac:dyDescent="0.25">
      <c r="A321" s="109" t="s">
        <v>299</v>
      </c>
      <c r="B321" s="110">
        <v>43983</v>
      </c>
      <c r="C321" s="111">
        <v>161.68</v>
      </c>
      <c r="D321" s="111"/>
      <c r="E321" s="111"/>
      <c r="F321" s="111"/>
      <c r="G321" s="111"/>
      <c r="H321" s="111"/>
      <c r="I321" s="111"/>
      <c r="J321" s="111"/>
      <c r="K321" s="111"/>
      <c r="L321" s="111"/>
      <c r="M321" s="111"/>
      <c r="N321" s="111">
        <v>-19.011341796571301</v>
      </c>
      <c r="O321" s="111">
        <v>-4.1459583261363102</v>
      </c>
      <c r="P321" s="111">
        <v>1.0591493053662</v>
      </c>
      <c r="Q321" s="111">
        <v>193.89021541338701</v>
      </c>
    </row>
    <row r="322" spans="1:17" x14ac:dyDescent="0.25">
      <c r="A322" s="109" t="s">
        <v>300</v>
      </c>
      <c r="B322" s="110">
        <v>43983</v>
      </c>
      <c r="C322" s="111">
        <v>173.99</v>
      </c>
      <c r="D322" s="111"/>
      <c r="E322" s="111"/>
      <c r="F322" s="111"/>
      <c r="G322" s="111"/>
      <c r="H322" s="111"/>
      <c r="I322" s="111"/>
      <c r="J322" s="111"/>
      <c r="K322" s="111"/>
      <c r="L322" s="111"/>
      <c r="M322" s="111"/>
      <c r="N322" s="111">
        <v>-18.2909575637361</v>
      </c>
      <c r="O322" s="111">
        <v>-2.5684212197248901</v>
      </c>
      <c r="P322" s="111">
        <v>4.55598963041676</v>
      </c>
      <c r="Q322" s="111">
        <v>104.382821630633</v>
      </c>
    </row>
    <row r="323" spans="1:17" x14ac:dyDescent="0.25">
      <c r="A323" s="109" t="s">
        <v>301</v>
      </c>
      <c r="B323" s="110">
        <v>43983</v>
      </c>
      <c r="C323" s="111">
        <v>84.642099999999999</v>
      </c>
      <c r="D323" s="111"/>
      <c r="E323" s="111"/>
      <c r="F323" s="111"/>
      <c r="G323" s="111"/>
      <c r="H323" s="111"/>
      <c r="I323" s="111"/>
      <c r="J323" s="111"/>
      <c r="K323" s="111"/>
      <c r="L323" s="111"/>
      <c r="M323" s="111"/>
      <c r="N323" s="111">
        <v>-11.8348503848826</v>
      </c>
      <c r="O323" s="111">
        <v>0.33341427268247198</v>
      </c>
      <c r="P323" s="111">
        <v>8.6311283737188198</v>
      </c>
      <c r="Q323" s="111">
        <v>36.981629564273099</v>
      </c>
    </row>
    <row r="324" spans="1:17" x14ac:dyDescent="0.25">
      <c r="A324" s="109" t="s">
        <v>302</v>
      </c>
      <c r="B324" s="110">
        <v>43983</v>
      </c>
      <c r="C324" s="111">
        <v>42.21</v>
      </c>
      <c r="D324" s="111"/>
      <c r="E324" s="111"/>
      <c r="F324" s="111"/>
      <c r="G324" s="111"/>
      <c r="H324" s="111"/>
      <c r="I324" s="111"/>
      <c r="J324" s="111"/>
      <c r="K324" s="111"/>
      <c r="L324" s="111"/>
      <c r="M324" s="111"/>
      <c r="N324" s="111">
        <v>-24.019330625674801</v>
      </c>
      <c r="O324" s="111">
        <v>-4.9789978689014003</v>
      </c>
      <c r="P324" s="111">
        <v>1.92516295964572</v>
      </c>
      <c r="Q324" s="111">
        <v>27.380959636996</v>
      </c>
    </row>
    <row r="325" spans="1:17" x14ac:dyDescent="0.25">
      <c r="A325" s="109" t="s">
        <v>375</v>
      </c>
      <c r="B325" s="110">
        <v>43983</v>
      </c>
      <c r="C325" s="111">
        <v>120.18389999999999</v>
      </c>
      <c r="D325" s="111"/>
      <c r="E325" s="111"/>
      <c r="F325" s="111"/>
      <c r="G325" s="111"/>
      <c r="H325" s="111"/>
      <c r="I325" s="111"/>
      <c r="J325" s="111"/>
      <c r="K325" s="111"/>
      <c r="L325" s="111"/>
      <c r="M325" s="111"/>
      <c r="N325" s="111">
        <v>-17.630174281606902</v>
      </c>
      <c r="O325" s="111">
        <v>-3.2111607150451902</v>
      </c>
      <c r="P325" s="111">
        <v>0.95838202877503598</v>
      </c>
      <c r="Q325" s="111">
        <v>133.58082560767599</v>
      </c>
    </row>
    <row r="326" spans="1:17" x14ac:dyDescent="0.25">
      <c r="A326" s="109" t="s">
        <v>304</v>
      </c>
      <c r="B326" s="110">
        <v>43983</v>
      </c>
      <c r="C326" s="111">
        <v>11.6129</v>
      </c>
      <c r="D326" s="111"/>
      <c r="E326" s="111"/>
      <c r="F326" s="111"/>
      <c r="G326" s="111"/>
      <c r="H326" s="111"/>
      <c r="I326" s="111"/>
      <c r="J326" s="111"/>
      <c r="K326" s="111"/>
      <c r="L326" s="111"/>
      <c r="M326" s="111"/>
      <c r="N326" s="111">
        <v>-15.364274845615199</v>
      </c>
      <c r="O326" s="111">
        <v>-1.86623906478588</v>
      </c>
      <c r="P326" s="111"/>
      <c r="Q326" s="111">
        <v>3.8654530531844999</v>
      </c>
    </row>
    <row r="327" spans="1:17" x14ac:dyDescent="0.25">
      <c r="A327" s="109" t="s">
        <v>305</v>
      </c>
      <c r="B327" s="110">
        <v>43983</v>
      </c>
      <c r="C327" s="111">
        <v>12.048500000000001</v>
      </c>
      <c r="D327" s="111"/>
      <c r="E327" s="111"/>
      <c r="F327" s="111"/>
      <c r="G327" s="111"/>
      <c r="H327" s="111"/>
      <c r="I327" s="111"/>
      <c r="J327" s="111"/>
      <c r="K327" s="111"/>
      <c r="L327" s="111"/>
      <c r="M327" s="111"/>
      <c r="N327" s="111">
        <v>-14.4450336396027</v>
      </c>
      <c r="O327" s="111">
        <v>-2.2086156309238998</v>
      </c>
      <c r="P327" s="111">
        <v>4.5030642807077799</v>
      </c>
      <c r="Q327" s="111">
        <v>3.9042877005399999</v>
      </c>
    </row>
    <row r="328" spans="1:17" x14ac:dyDescent="0.25">
      <c r="A328" s="109" t="s">
        <v>306</v>
      </c>
      <c r="B328" s="110">
        <v>43983</v>
      </c>
      <c r="C328" s="111">
        <v>11.2225</v>
      </c>
      <c r="D328" s="111"/>
      <c r="E328" s="111"/>
      <c r="F328" s="111"/>
      <c r="G328" s="111"/>
      <c r="H328" s="111"/>
      <c r="I328" s="111"/>
      <c r="J328" s="111"/>
      <c r="K328" s="111"/>
      <c r="L328" s="111"/>
      <c r="M328" s="111"/>
      <c r="N328" s="111">
        <v>-17.619821044289498</v>
      </c>
      <c r="O328" s="111">
        <v>-3.8540089333697698</v>
      </c>
      <c r="P328" s="111">
        <v>1.9010335637328599</v>
      </c>
      <c r="Q328" s="111">
        <v>2.38322724154661</v>
      </c>
    </row>
    <row r="329" spans="1:17" x14ac:dyDescent="0.25">
      <c r="A329" s="109" t="s">
        <v>307</v>
      </c>
      <c r="B329" s="110">
        <v>43983</v>
      </c>
      <c r="C329" s="111">
        <v>11.999499999999999</v>
      </c>
      <c r="D329" s="111"/>
      <c r="E329" s="111"/>
      <c r="F329" s="111"/>
      <c r="G329" s="111"/>
      <c r="H329" s="111"/>
      <c r="I329" s="111"/>
      <c r="J329" s="111"/>
      <c r="K329" s="111"/>
      <c r="L329" s="111"/>
      <c r="M329" s="111"/>
      <c r="N329" s="111">
        <v>-7.7846669469217904</v>
      </c>
      <c r="O329" s="111">
        <v>5.6352347158175098</v>
      </c>
      <c r="P329" s="111"/>
      <c r="Q329" s="111">
        <v>6.3023963730569896</v>
      </c>
    </row>
    <row r="330" spans="1:17" x14ac:dyDescent="0.25">
      <c r="A330" s="109" t="s">
        <v>308</v>
      </c>
      <c r="B330" s="110">
        <v>43983</v>
      </c>
      <c r="C330" s="111">
        <v>9.3414999999999999</v>
      </c>
      <c r="D330" s="111"/>
      <c r="E330" s="111"/>
      <c r="F330" s="111"/>
      <c r="G330" s="111"/>
      <c r="H330" s="111"/>
      <c r="I330" s="111"/>
      <c r="J330" s="111"/>
      <c r="K330" s="111"/>
      <c r="L330" s="111"/>
      <c r="M330" s="111"/>
      <c r="N330" s="111">
        <v>-14.1255223876376</v>
      </c>
      <c r="O330" s="111"/>
      <c r="P330" s="111"/>
      <c r="Q330" s="111">
        <v>-3.50879562043795</v>
      </c>
    </row>
    <row r="331" spans="1:17" x14ac:dyDescent="0.25">
      <c r="A331" s="109" t="s">
        <v>309</v>
      </c>
      <c r="B331" s="110">
        <v>43983</v>
      </c>
      <c r="C331" s="111">
        <v>8.9337999999999997</v>
      </c>
      <c r="D331" s="111"/>
      <c r="E331" s="111"/>
      <c r="F331" s="111"/>
      <c r="G331" s="111"/>
      <c r="H331" s="111"/>
      <c r="I331" s="111"/>
      <c r="J331" s="111"/>
      <c r="K331" s="111"/>
      <c r="L331" s="111"/>
      <c r="M331" s="111"/>
      <c r="N331" s="111">
        <v>-14.0631230487816</v>
      </c>
      <c r="O331" s="111"/>
      <c r="P331" s="111"/>
      <c r="Q331" s="111">
        <v>-4.8828481806775397</v>
      </c>
    </row>
    <row r="332" spans="1:17" x14ac:dyDescent="0.25">
      <c r="A332" s="109" t="s">
        <v>310</v>
      </c>
      <c r="B332" s="110">
        <v>43983</v>
      </c>
      <c r="C332" s="111">
        <v>35.389299999999999</v>
      </c>
      <c r="D332" s="111"/>
      <c r="E332" s="111"/>
      <c r="F332" s="111"/>
      <c r="G332" s="111"/>
      <c r="H332" s="111"/>
      <c r="I332" s="111"/>
      <c r="J332" s="111"/>
      <c r="K332" s="111"/>
      <c r="L332" s="111"/>
      <c r="M332" s="111"/>
      <c r="N332" s="111">
        <v>-5.56155464581638</v>
      </c>
      <c r="O332" s="111">
        <v>4.81694213104387</v>
      </c>
      <c r="P332" s="111">
        <v>10.6471323031185</v>
      </c>
      <c r="Q332" s="111">
        <v>31.0351456798392</v>
      </c>
    </row>
    <row r="333" spans="1:17" x14ac:dyDescent="0.25">
      <c r="A333" s="109" t="s">
        <v>311</v>
      </c>
      <c r="B333" s="110">
        <v>43983</v>
      </c>
      <c r="C333" s="111">
        <v>25.431899999999999</v>
      </c>
      <c r="D333" s="111"/>
      <c r="E333" s="111"/>
      <c r="F333" s="111"/>
      <c r="G333" s="111"/>
      <c r="H333" s="111"/>
      <c r="I333" s="111"/>
      <c r="J333" s="111"/>
      <c r="K333" s="111"/>
      <c r="L333" s="111"/>
      <c r="M333" s="111"/>
      <c r="N333" s="111">
        <v>-1.8076661213891601</v>
      </c>
      <c r="O333" s="111">
        <v>8.8925807215514006</v>
      </c>
      <c r="P333" s="111">
        <v>10.864228393949601</v>
      </c>
      <c r="Q333" s="111">
        <v>24.956329198050501</v>
      </c>
    </row>
    <row r="334" spans="1:17" x14ac:dyDescent="0.25">
      <c r="A334" s="109" t="s">
        <v>312</v>
      </c>
      <c r="B334" s="110">
        <v>43983</v>
      </c>
      <c r="C334" s="111">
        <v>9.7167999999999992</v>
      </c>
      <c r="D334" s="111"/>
      <c r="E334" s="111"/>
      <c r="F334" s="111"/>
      <c r="G334" s="111"/>
      <c r="H334" s="111"/>
      <c r="I334" s="111"/>
      <c r="J334" s="111"/>
      <c r="K334" s="111"/>
      <c r="L334" s="111"/>
      <c r="M334" s="111"/>
      <c r="N334" s="111">
        <v>-8.3700204524680704</v>
      </c>
      <c r="O334" s="111"/>
      <c r="P334" s="111"/>
      <c r="Q334" s="111">
        <v>-2.09671399594321</v>
      </c>
    </row>
    <row r="335" spans="1:17" x14ac:dyDescent="0.25">
      <c r="A335" s="109" t="s">
        <v>313</v>
      </c>
      <c r="B335" s="110">
        <v>43983</v>
      </c>
      <c r="C335" s="111">
        <v>79.593199999999996</v>
      </c>
      <c r="D335" s="111"/>
      <c r="E335" s="111"/>
      <c r="F335" s="111"/>
      <c r="G335" s="111"/>
      <c r="H335" s="111"/>
      <c r="I335" s="111"/>
      <c r="J335" s="111"/>
      <c r="K335" s="111"/>
      <c r="L335" s="111"/>
      <c r="M335" s="111"/>
      <c r="N335" s="111">
        <v>-23.956514809424998</v>
      </c>
      <c r="O335" s="111">
        <v>-5.8311984240418999</v>
      </c>
      <c r="P335" s="111">
        <v>1.7574240627245601</v>
      </c>
      <c r="Q335" s="111">
        <v>33.311052317953397</v>
      </c>
    </row>
    <row r="336" spans="1:17" x14ac:dyDescent="0.25">
      <c r="A336" s="109" t="s">
        <v>314</v>
      </c>
      <c r="B336" s="110">
        <v>43983</v>
      </c>
      <c r="C336" s="111">
        <v>6.9862000000000002</v>
      </c>
      <c r="D336" s="111"/>
      <c r="E336" s="111"/>
      <c r="F336" s="111"/>
      <c r="G336" s="111"/>
      <c r="H336" s="111"/>
      <c r="I336" s="111"/>
      <c r="J336" s="111"/>
      <c r="K336" s="111"/>
      <c r="L336" s="111"/>
      <c r="M336" s="111"/>
      <c r="N336" s="111">
        <v>-34.384867285413897</v>
      </c>
      <c r="O336" s="111">
        <v>-13.8970496195968</v>
      </c>
      <c r="P336" s="111"/>
      <c r="Q336" s="111">
        <v>-8.5208133230054202</v>
      </c>
    </row>
    <row r="337" spans="1:17" x14ac:dyDescent="0.25">
      <c r="A337" s="109" t="s">
        <v>315</v>
      </c>
      <c r="B337" s="110">
        <v>43983</v>
      </c>
      <c r="C337" s="111">
        <v>5.9097999999999997</v>
      </c>
      <c r="D337" s="111"/>
      <c r="E337" s="111"/>
      <c r="F337" s="111"/>
      <c r="G337" s="111"/>
      <c r="H337" s="111"/>
      <c r="I337" s="111"/>
      <c r="J337" s="111"/>
      <c r="K337" s="111"/>
      <c r="L337" s="111"/>
      <c r="M337" s="111"/>
      <c r="N337" s="111">
        <v>-34.276625029207601</v>
      </c>
      <c r="O337" s="111">
        <v>-14.065558515306201</v>
      </c>
      <c r="P337" s="111"/>
      <c r="Q337" s="111">
        <v>-12.814789699570801</v>
      </c>
    </row>
    <row r="338" spans="1:17" x14ac:dyDescent="0.25">
      <c r="A338" s="109" t="s">
        <v>316</v>
      </c>
      <c r="B338" s="110">
        <v>43983</v>
      </c>
      <c r="C338" s="111">
        <v>5.2294999999999998</v>
      </c>
      <c r="D338" s="111"/>
      <c r="E338" s="111"/>
      <c r="F338" s="111"/>
      <c r="G338" s="111"/>
      <c r="H338" s="111"/>
      <c r="I338" s="111"/>
      <c r="J338" s="111"/>
      <c r="K338" s="111"/>
      <c r="L338" s="111"/>
      <c r="M338" s="111"/>
      <c r="N338" s="111">
        <v>-36.533105156119802</v>
      </c>
      <c r="O338" s="111"/>
      <c r="P338" s="111"/>
      <c r="Q338" s="111">
        <v>-17.822236438075699</v>
      </c>
    </row>
    <row r="339" spans="1:17" x14ac:dyDescent="0.25">
      <c r="A339" s="109" t="s">
        <v>317</v>
      </c>
      <c r="B339" s="110">
        <v>43983</v>
      </c>
      <c r="C339" s="111">
        <v>5.7309999999999999</v>
      </c>
      <c r="D339" s="111"/>
      <c r="E339" s="111"/>
      <c r="F339" s="111"/>
      <c r="G339" s="111"/>
      <c r="H339" s="111"/>
      <c r="I339" s="111"/>
      <c r="J339" s="111"/>
      <c r="K339" s="111"/>
      <c r="L339" s="111"/>
      <c r="M339" s="111"/>
      <c r="N339" s="111">
        <v>-34.665066762030698</v>
      </c>
      <c r="O339" s="111"/>
      <c r="P339" s="111"/>
      <c r="Q339" s="111">
        <v>-14.672175141242899</v>
      </c>
    </row>
    <row r="340" spans="1:17" x14ac:dyDescent="0.25">
      <c r="A340" s="109" t="s">
        <v>318</v>
      </c>
      <c r="B340" s="110">
        <v>43983</v>
      </c>
      <c r="C340" s="111">
        <v>5.7496</v>
      </c>
      <c r="D340" s="111"/>
      <c r="E340" s="111"/>
      <c r="F340" s="111"/>
      <c r="G340" s="111"/>
      <c r="H340" s="111"/>
      <c r="I340" s="111"/>
      <c r="J340" s="111"/>
      <c r="K340" s="111"/>
      <c r="L340" s="111"/>
      <c r="M340" s="111"/>
      <c r="N340" s="111">
        <v>-34.527118741236102</v>
      </c>
      <c r="O340" s="111"/>
      <c r="P340" s="111"/>
      <c r="Q340" s="111">
        <v>-19.4898994974874</v>
      </c>
    </row>
    <row r="341" spans="1:17" x14ac:dyDescent="0.25">
      <c r="A341" s="109" t="s">
        <v>319</v>
      </c>
      <c r="B341" s="110">
        <v>43983</v>
      </c>
      <c r="C341" s="111">
        <v>12.485300000000001</v>
      </c>
      <c r="D341" s="111"/>
      <c r="E341" s="111"/>
      <c r="F341" s="111"/>
      <c r="G341" s="111"/>
      <c r="H341" s="111"/>
      <c r="I341" s="111"/>
      <c r="J341" s="111"/>
      <c r="K341" s="111"/>
      <c r="L341" s="111"/>
      <c r="M341" s="111"/>
      <c r="N341" s="111">
        <v>-16.751047838828001</v>
      </c>
      <c r="O341" s="111">
        <v>-2.2259859110055999</v>
      </c>
      <c r="P341" s="111"/>
      <c r="Q341" s="111">
        <v>5.9173809523809604</v>
      </c>
    </row>
    <row r="342" spans="1:17" x14ac:dyDescent="0.25">
      <c r="A342" s="109" t="s">
        <v>320</v>
      </c>
      <c r="B342" s="110">
        <v>43983</v>
      </c>
      <c r="C342" s="111">
        <v>11.349600000000001</v>
      </c>
      <c r="D342" s="111"/>
      <c r="E342" s="111"/>
      <c r="F342" s="111"/>
      <c r="G342" s="111"/>
      <c r="H342" s="111"/>
      <c r="I342" s="111"/>
      <c r="J342" s="111"/>
      <c r="K342" s="111"/>
      <c r="L342" s="111"/>
      <c r="M342" s="111"/>
      <c r="N342" s="111">
        <v>-18.0637633812104</v>
      </c>
      <c r="O342" s="111">
        <v>-3.2844295069198499</v>
      </c>
      <c r="P342" s="111">
        <v>2.3365332234634999</v>
      </c>
      <c r="Q342" s="111">
        <v>2.6008658922914498</v>
      </c>
    </row>
    <row r="343" spans="1:17" x14ac:dyDescent="0.25">
      <c r="A343" s="109" t="s">
        <v>321</v>
      </c>
      <c r="B343" s="110">
        <v>43983</v>
      </c>
      <c r="C343" s="111">
        <v>7.0209999999999999</v>
      </c>
      <c r="D343" s="111"/>
      <c r="E343" s="111"/>
      <c r="F343" s="111"/>
      <c r="G343" s="111"/>
      <c r="H343" s="111"/>
      <c r="I343" s="111"/>
      <c r="J343" s="111"/>
      <c r="K343" s="111"/>
      <c r="L343" s="111"/>
      <c r="M343" s="111"/>
      <c r="N343" s="111">
        <v>-30.8522170804277</v>
      </c>
      <c r="O343" s="111"/>
      <c r="P343" s="111"/>
      <c r="Q343" s="111">
        <v>-15.467069701280201</v>
      </c>
    </row>
    <row r="344" spans="1:17" x14ac:dyDescent="0.25">
      <c r="A344" s="109" t="s">
        <v>322</v>
      </c>
      <c r="B344" s="110">
        <v>43983</v>
      </c>
      <c r="C344" s="111">
        <v>15.505599999999999</v>
      </c>
      <c r="D344" s="111"/>
      <c r="E344" s="111"/>
      <c r="F344" s="111"/>
      <c r="G344" s="111"/>
      <c r="H344" s="111"/>
      <c r="I344" s="111"/>
      <c r="J344" s="111"/>
      <c r="K344" s="111"/>
      <c r="L344" s="111"/>
      <c r="M344" s="111"/>
      <c r="N344" s="111">
        <v>-17.084405790324599</v>
      </c>
      <c r="O344" s="111">
        <v>-0.249410572237621</v>
      </c>
      <c r="P344" s="111">
        <v>6.2129859622298298</v>
      </c>
      <c r="Q344" s="111">
        <v>9.7645481049562708</v>
      </c>
    </row>
    <row r="345" spans="1:17" x14ac:dyDescent="0.25">
      <c r="A345" s="109" t="s">
        <v>323</v>
      </c>
      <c r="B345" s="110">
        <v>43983</v>
      </c>
      <c r="C345" s="111">
        <v>68.02</v>
      </c>
      <c r="D345" s="111"/>
      <c r="E345" s="111"/>
      <c r="F345" s="111"/>
      <c r="G345" s="111"/>
      <c r="H345" s="111"/>
      <c r="I345" s="111"/>
      <c r="J345" s="111"/>
      <c r="K345" s="111"/>
      <c r="L345" s="111"/>
      <c r="M345" s="111"/>
      <c r="N345" s="111">
        <v>-15.093750435359</v>
      </c>
      <c r="O345" s="111">
        <v>0.286413010537656</v>
      </c>
      <c r="P345" s="111">
        <v>4.9058121944861197</v>
      </c>
      <c r="Q345" s="111">
        <v>38.573661363263803</v>
      </c>
    </row>
    <row r="346" spans="1:17" x14ac:dyDescent="0.25">
      <c r="A346" s="109" t="s">
        <v>324</v>
      </c>
      <c r="B346" s="110">
        <v>43983</v>
      </c>
      <c r="C346" s="111">
        <v>22</v>
      </c>
      <c r="D346" s="111"/>
      <c r="E346" s="111"/>
      <c r="F346" s="111"/>
      <c r="G346" s="111"/>
      <c r="H346" s="111"/>
      <c r="I346" s="111"/>
      <c r="J346" s="111"/>
      <c r="K346" s="111"/>
      <c r="L346" s="111"/>
      <c r="M346" s="111"/>
      <c r="N346" s="111">
        <v>-11.3708661866463</v>
      </c>
      <c r="O346" s="111">
        <v>-0.12066275256532</v>
      </c>
      <c r="P346" s="111">
        <v>1.11202510434756</v>
      </c>
      <c r="Q346" s="111">
        <v>14.2069412909504</v>
      </c>
    </row>
    <row r="347" spans="1:17" x14ac:dyDescent="0.25">
      <c r="A347" s="109" t="s">
        <v>325</v>
      </c>
      <c r="B347" s="110">
        <v>43983</v>
      </c>
      <c r="C347" s="111">
        <v>10.9749</v>
      </c>
      <c r="D347" s="111"/>
      <c r="E347" s="111"/>
      <c r="F347" s="111"/>
      <c r="G347" s="111"/>
      <c r="H347" s="111"/>
      <c r="I347" s="111"/>
      <c r="J347" s="111"/>
      <c r="K347" s="111"/>
      <c r="L347" s="111"/>
      <c r="M347" s="111"/>
      <c r="N347" s="111">
        <v>-21.447756341375499</v>
      </c>
      <c r="O347" s="111">
        <v>-5.3563655803339403</v>
      </c>
      <c r="P347" s="111"/>
      <c r="Q347" s="111">
        <v>2.3348982939632599</v>
      </c>
    </row>
    <row r="348" spans="1:17" x14ac:dyDescent="0.25">
      <c r="A348" s="109" t="s">
        <v>326</v>
      </c>
      <c r="B348" s="110">
        <v>43983</v>
      </c>
      <c r="C348" s="111">
        <v>8.0259999999999998</v>
      </c>
      <c r="D348" s="111"/>
      <c r="E348" s="111"/>
      <c r="F348" s="111"/>
      <c r="G348" s="111"/>
      <c r="H348" s="111"/>
      <c r="I348" s="111"/>
      <c r="J348" s="111"/>
      <c r="K348" s="111"/>
      <c r="L348" s="111"/>
      <c r="M348" s="111"/>
      <c r="N348" s="111">
        <v>-26.500377114266701</v>
      </c>
      <c r="O348" s="111">
        <v>-9.0508592817054101</v>
      </c>
      <c r="P348" s="111"/>
      <c r="Q348" s="111">
        <v>-5.8913327882256796</v>
      </c>
    </row>
    <row r="349" spans="1:17" x14ac:dyDescent="0.25">
      <c r="A349" s="109" t="s">
        <v>327</v>
      </c>
      <c r="B349" s="110">
        <v>43983</v>
      </c>
      <c r="C349" s="111">
        <v>7.6031000000000004</v>
      </c>
      <c r="D349" s="111"/>
      <c r="E349" s="111"/>
      <c r="F349" s="111"/>
      <c r="G349" s="111"/>
      <c r="H349" s="111"/>
      <c r="I349" s="111"/>
      <c r="J349" s="111"/>
      <c r="K349" s="111"/>
      <c r="L349" s="111"/>
      <c r="M349" s="111"/>
      <c r="N349" s="111">
        <v>-24.033719967735902</v>
      </c>
      <c r="O349" s="111">
        <v>-7.6699104418629496</v>
      </c>
      <c r="P349" s="111"/>
      <c r="Q349" s="111">
        <v>-7.5419698275862004</v>
      </c>
    </row>
    <row r="350" spans="1:17" x14ac:dyDescent="0.25">
      <c r="A350" s="109" t="s">
        <v>328</v>
      </c>
      <c r="B350" s="110">
        <v>43983</v>
      </c>
      <c r="C350" s="111">
        <v>7.1475999999999997</v>
      </c>
      <c r="D350" s="111"/>
      <c r="E350" s="111"/>
      <c r="F350" s="111"/>
      <c r="G350" s="111"/>
      <c r="H350" s="111"/>
      <c r="I350" s="111"/>
      <c r="J350" s="111"/>
      <c r="K350" s="111"/>
      <c r="L350" s="111"/>
      <c r="M350" s="111"/>
      <c r="N350" s="111">
        <v>-19.031367364044598</v>
      </c>
      <c r="O350" s="111"/>
      <c r="P350" s="111"/>
      <c r="Q350" s="111">
        <v>-12.036138728323699</v>
      </c>
    </row>
    <row r="351" spans="1:17" x14ac:dyDescent="0.25">
      <c r="A351" s="109" t="s">
        <v>329</v>
      </c>
      <c r="B351" s="110">
        <v>43983</v>
      </c>
      <c r="C351" s="111">
        <v>7.5174000000000003</v>
      </c>
      <c r="D351" s="111"/>
      <c r="E351" s="111"/>
      <c r="F351" s="111"/>
      <c r="G351" s="111"/>
      <c r="H351" s="111"/>
      <c r="I351" s="111"/>
      <c r="J351" s="111"/>
      <c r="K351" s="111"/>
      <c r="L351" s="111"/>
      <c r="M351" s="111"/>
      <c r="N351" s="111">
        <v>-17.099141657257601</v>
      </c>
      <c r="O351" s="111"/>
      <c r="P351" s="111"/>
      <c r="Q351" s="111">
        <v>-11.3694981179423</v>
      </c>
    </row>
    <row r="352" spans="1:17" x14ac:dyDescent="0.25">
      <c r="A352" s="109" t="s">
        <v>330</v>
      </c>
      <c r="B352" s="110">
        <v>43983</v>
      </c>
      <c r="C352" s="111">
        <v>77.331299999999999</v>
      </c>
      <c r="D352" s="111"/>
      <c r="E352" s="111"/>
      <c r="F352" s="111"/>
      <c r="G352" s="111"/>
      <c r="H352" s="111"/>
      <c r="I352" s="111"/>
      <c r="J352" s="111"/>
      <c r="K352" s="111"/>
      <c r="L352" s="111"/>
      <c r="M352" s="111"/>
      <c r="N352" s="111">
        <v>-12.4633498057068</v>
      </c>
      <c r="O352" s="111">
        <v>-0.519740107692648</v>
      </c>
      <c r="P352" s="111">
        <v>3.7111527279780399</v>
      </c>
      <c r="Q352" s="111">
        <v>17.698738639251999</v>
      </c>
    </row>
    <row r="353" spans="1:17" x14ac:dyDescent="0.25">
      <c r="A353" s="109" t="s">
        <v>331</v>
      </c>
      <c r="B353" s="110">
        <v>43983</v>
      </c>
      <c r="C353" s="111">
        <v>88.174999999999997</v>
      </c>
      <c r="D353" s="111"/>
      <c r="E353" s="111"/>
      <c r="F353" s="111"/>
      <c r="G353" s="111"/>
      <c r="H353" s="111"/>
      <c r="I353" s="111"/>
      <c r="J353" s="111"/>
      <c r="K353" s="111"/>
      <c r="L353" s="111"/>
      <c r="M353" s="111"/>
      <c r="N353" s="111">
        <v>-20.0608526938437</v>
      </c>
      <c r="O353" s="111">
        <v>-2.5620604084922798</v>
      </c>
      <c r="P353" s="111">
        <v>3.1743704843842102</v>
      </c>
      <c r="Q353" s="111">
        <v>67.880420244479893</v>
      </c>
    </row>
  </sheetData>
  <mergeCells count="10">
    <mergeCell ref="A283:C284"/>
    <mergeCell ref="A215:C216"/>
    <mergeCell ref="A127:C128"/>
    <mergeCell ref="A55:C56"/>
    <mergeCell ref="A41:C42"/>
    <mergeCell ref="A1:C2"/>
    <mergeCell ref="A21:C22"/>
    <mergeCell ref="A48:C49"/>
    <mergeCell ref="A89:C90"/>
    <mergeCell ref="A174:C17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6"/>
  <sheetViews>
    <sheetView workbookViewId="0">
      <pane xSplit="1" ySplit="5" topLeftCell="B6" activePane="bottomRight" state="frozen"/>
      <selection pane="topRight" activeCell="B1" sqref="B1"/>
      <selection pane="bottomLeft" activeCell="A6" sqref="A6"/>
      <selection pane="bottomRight"/>
    </sheetView>
  </sheetViews>
  <sheetFormatPr defaultRowHeight="15" x14ac:dyDescent="0.25"/>
  <cols>
    <col min="1" max="1" width="40.42578125" customWidth="1"/>
    <col min="2" max="2" width="11.85546875" bestFit="1" customWidth="1"/>
    <col min="3" max="3" width="14.28515625" bestFit="1" customWidth="1"/>
    <col min="4" max="4" width="18.5703125" bestFit="1" customWidth="1"/>
    <col min="5" max="5" width="10.5703125" bestFit="1" customWidth="1"/>
    <col min="6" max="6" width="10.28515625" bestFit="1" customWidth="1"/>
    <col min="7" max="10" width="9.28515625" bestFit="1" customWidth="1"/>
    <col min="14" max="14" width="8.28515625" bestFit="1" customWidth="1"/>
    <col min="15" max="16" width="7.5703125" bestFit="1" customWidth="1"/>
    <col min="17" max="17" width="16.42578125" bestFit="1" customWidth="1"/>
    <col min="18" max="18" width="8.28515625" bestFit="1" customWidth="1"/>
  </cols>
  <sheetData>
    <row r="1" spans="1:18" s="64" customFormat="1" x14ac:dyDescent="0.25">
      <c r="A1" s="64" t="b">
        <f>EXACT(A2,A5)</f>
        <v>1</v>
      </c>
      <c r="B1" s="103" t="b">
        <f t="shared" ref="B1:R1" si="0">EXACT(B2,B5)</f>
        <v>1</v>
      </c>
      <c r="C1" s="103" t="b">
        <f t="shared" si="0"/>
        <v>1</v>
      </c>
      <c r="D1" s="103" t="b">
        <f t="shared" si="0"/>
        <v>1</v>
      </c>
      <c r="E1" s="103" t="b">
        <f t="shared" si="0"/>
        <v>1</v>
      </c>
      <c r="F1" s="105" t="b">
        <f t="shared" si="0"/>
        <v>1</v>
      </c>
      <c r="G1" s="105" t="b">
        <f t="shared" si="0"/>
        <v>1</v>
      </c>
      <c r="H1" s="105" t="b">
        <f t="shared" si="0"/>
        <v>1</v>
      </c>
      <c r="I1" s="105" t="b">
        <f t="shared" si="0"/>
        <v>1</v>
      </c>
      <c r="J1" s="105" t="b">
        <f t="shared" si="0"/>
        <v>1</v>
      </c>
      <c r="K1" s="105" t="b">
        <f t="shared" si="0"/>
        <v>1</v>
      </c>
      <c r="L1" s="105" t="b">
        <f t="shared" si="0"/>
        <v>1</v>
      </c>
      <c r="M1" s="105" t="b">
        <f t="shared" si="0"/>
        <v>1</v>
      </c>
      <c r="N1" s="105" t="b">
        <f t="shared" si="0"/>
        <v>1</v>
      </c>
      <c r="O1" s="105" t="b">
        <f t="shared" si="0"/>
        <v>1</v>
      </c>
      <c r="P1" s="105" t="b">
        <f t="shared" si="0"/>
        <v>1</v>
      </c>
      <c r="Q1" s="105" t="b">
        <f t="shared" si="0"/>
        <v>1</v>
      </c>
      <c r="R1" s="105" t="b">
        <f t="shared" si="0"/>
        <v>1</v>
      </c>
    </row>
    <row r="2" spans="1:18" s="64" customFormat="1" x14ac:dyDescent="0.25">
      <c r="A2" s="104" t="s">
        <v>7</v>
      </c>
      <c r="B2" s="104" t="s">
        <v>8</v>
      </c>
      <c r="C2" s="104" t="s">
        <v>9</v>
      </c>
      <c r="D2" s="104" t="s">
        <v>383</v>
      </c>
      <c r="E2" s="104" t="s">
        <v>384</v>
      </c>
      <c r="F2" s="104" t="s">
        <v>115</v>
      </c>
      <c r="G2" s="104" t="s">
        <v>116</v>
      </c>
      <c r="H2" s="104" t="s">
        <v>117</v>
      </c>
      <c r="I2" s="104" t="s">
        <v>47</v>
      </c>
      <c r="J2" s="104" t="s">
        <v>48</v>
      </c>
      <c r="K2" s="104" t="s">
        <v>1</v>
      </c>
      <c r="L2" s="104" t="s">
        <v>2</v>
      </c>
      <c r="M2" s="104" t="s">
        <v>3</v>
      </c>
      <c r="N2" s="104" t="s">
        <v>4</v>
      </c>
      <c r="O2" s="104" t="s">
        <v>5</v>
      </c>
      <c r="P2" s="104" t="s">
        <v>6</v>
      </c>
      <c r="Q2" s="104" t="s">
        <v>46</v>
      </c>
      <c r="R2" s="104" t="s">
        <v>385</v>
      </c>
    </row>
    <row r="3" spans="1:18" s="64" customFormat="1" x14ac:dyDescent="0.25"/>
    <row r="4" spans="1:18" x14ac:dyDescent="0.25">
      <c r="A4" s="132"/>
      <c r="B4" s="132"/>
      <c r="C4" s="132"/>
      <c r="D4" s="132"/>
      <c r="E4" s="132"/>
      <c r="F4" s="132" t="s">
        <v>0</v>
      </c>
      <c r="G4" s="132"/>
      <c r="H4" s="132"/>
      <c r="I4" s="132"/>
      <c r="J4" s="132"/>
      <c r="K4" s="132"/>
      <c r="L4" s="132"/>
      <c r="M4" s="132"/>
      <c r="N4" s="132"/>
      <c r="O4" s="132"/>
      <c r="P4" s="132"/>
      <c r="Q4" s="132"/>
      <c r="R4" s="132"/>
    </row>
    <row r="5" spans="1:18" x14ac:dyDescent="0.25">
      <c r="A5" s="106" t="s">
        <v>7</v>
      </c>
      <c r="B5" s="106" t="s">
        <v>8</v>
      </c>
      <c r="C5" s="106" t="s">
        <v>9</v>
      </c>
      <c r="D5" s="106" t="s">
        <v>383</v>
      </c>
      <c r="E5" s="106" t="s">
        <v>384</v>
      </c>
      <c r="F5" s="113" t="s">
        <v>115</v>
      </c>
      <c r="G5" s="113" t="s">
        <v>116</v>
      </c>
      <c r="H5" s="113" t="s">
        <v>117</v>
      </c>
      <c r="I5" s="113" t="s">
        <v>47</v>
      </c>
      <c r="J5" s="113" t="s">
        <v>48</v>
      </c>
      <c r="K5" s="113" t="s">
        <v>1</v>
      </c>
      <c r="L5" s="113" t="s">
        <v>2</v>
      </c>
      <c r="M5" s="113" t="s">
        <v>3</v>
      </c>
      <c r="N5" s="113" t="s">
        <v>4</v>
      </c>
      <c r="O5" s="113" t="s">
        <v>5</v>
      </c>
      <c r="P5" s="113" t="s">
        <v>6</v>
      </c>
      <c r="Q5" s="113" t="s">
        <v>46</v>
      </c>
      <c r="R5" s="106" t="s">
        <v>385</v>
      </c>
    </row>
    <row r="6" spans="1:18" x14ac:dyDescent="0.25">
      <c r="A6" s="108" t="s">
        <v>390</v>
      </c>
      <c r="B6" s="108"/>
      <c r="C6" s="108"/>
      <c r="D6" s="108"/>
      <c r="E6" s="108"/>
      <c r="F6" s="108"/>
      <c r="G6" s="108"/>
      <c r="H6" s="108"/>
      <c r="I6" s="108"/>
      <c r="J6" s="108"/>
      <c r="K6" s="108"/>
      <c r="L6" s="108"/>
      <c r="M6" s="108"/>
      <c r="N6" s="108"/>
      <c r="O6" s="108"/>
      <c r="P6" s="108"/>
      <c r="Q6" s="108"/>
      <c r="R6" s="105"/>
    </row>
    <row r="7" spans="1:18" x14ac:dyDescent="0.25">
      <c r="A7" s="109" t="s">
        <v>11</v>
      </c>
      <c r="B7" s="110">
        <v>43983</v>
      </c>
      <c r="C7" s="111">
        <v>39.693199999999997</v>
      </c>
      <c r="D7" s="111"/>
      <c r="E7" s="111"/>
      <c r="F7" s="111"/>
      <c r="G7" s="111"/>
      <c r="H7" s="111"/>
      <c r="I7" s="111"/>
      <c r="J7" s="111"/>
      <c r="K7" s="111">
        <v>-50.0445089322778</v>
      </c>
      <c r="L7" s="111">
        <v>-41.550357380087803</v>
      </c>
      <c r="M7" s="111">
        <v>-21.5849126326993</v>
      </c>
      <c r="N7" s="111">
        <v>-27.8551462790256</v>
      </c>
      <c r="O7" s="111">
        <v>-9.2637949195742308</v>
      </c>
      <c r="P7" s="111">
        <v>0.90144632154817905</v>
      </c>
      <c r="Q7" s="111">
        <v>15.538331655796799</v>
      </c>
      <c r="R7" s="105"/>
    </row>
    <row r="8" spans="1:18" x14ac:dyDescent="0.25">
      <c r="A8" s="109" t="s">
        <v>12</v>
      </c>
      <c r="B8" s="110">
        <v>43983</v>
      </c>
      <c r="C8" s="111">
        <v>239.87100000000001</v>
      </c>
      <c r="D8" s="111"/>
      <c r="E8" s="111"/>
      <c r="F8" s="111"/>
      <c r="G8" s="111"/>
      <c r="H8" s="111"/>
      <c r="I8" s="111"/>
      <c r="J8" s="111"/>
      <c r="K8" s="111">
        <v>-59.075111505221003</v>
      </c>
      <c r="L8" s="111">
        <v>-41.732063041711697</v>
      </c>
      <c r="M8" s="111">
        <v>-19.372513118974201</v>
      </c>
      <c r="N8" s="111">
        <v>-24.639661221946099</v>
      </c>
      <c r="O8" s="111">
        <v>-2.85768004857835</v>
      </c>
      <c r="P8" s="111">
        <v>3.55155432958147</v>
      </c>
      <c r="Q8" s="111">
        <v>14.2017442824566</v>
      </c>
      <c r="R8" s="105"/>
    </row>
    <row r="9" spans="1:18" x14ac:dyDescent="0.25">
      <c r="A9" s="109" t="s">
        <v>13</v>
      </c>
      <c r="B9" s="110">
        <v>43983</v>
      </c>
      <c r="C9" s="111">
        <v>137.78</v>
      </c>
      <c r="D9" s="111"/>
      <c r="E9" s="111"/>
      <c r="F9" s="111"/>
      <c r="G9" s="111"/>
      <c r="H9" s="111"/>
      <c r="I9" s="111"/>
      <c r="J9" s="111"/>
      <c r="K9" s="111">
        <v>-4.5675549464803797</v>
      </c>
      <c r="L9" s="111">
        <v>-18.351726751437099</v>
      </c>
      <c r="M9" s="111">
        <v>-6.7753273893283303</v>
      </c>
      <c r="N9" s="111">
        <v>-11.4804932901732</v>
      </c>
      <c r="O9" s="111">
        <v>-0.53511082870146098</v>
      </c>
      <c r="P9" s="111">
        <v>3.3884767536193099</v>
      </c>
      <c r="Q9" s="111">
        <v>18.517955324449002</v>
      </c>
      <c r="R9" s="105"/>
    </row>
    <row r="10" spans="1:18" x14ac:dyDescent="0.25">
      <c r="A10" s="109" t="s">
        <v>14</v>
      </c>
      <c r="B10" s="110">
        <v>43983</v>
      </c>
      <c r="C10" s="111">
        <v>8.9</v>
      </c>
      <c r="D10" s="111"/>
      <c r="E10" s="111"/>
      <c r="F10" s="111"/>
      <c r="G10" s="111"/>
      <c r="H10" s="111"/>
      <c r="I10" s="111"/>
      <c r="J10" s="111"/>
      <c r="K10" s="111">
        <v>-53.103782735208497</v>
      </c>
      <c r="L10" s="111">
        <v>-32.5744130622179</v>
      </c>
      <c r="M10" s="111">
        <v>-14.8991431502594</v>
      </c>
      <c r="N10" s="111">
        <v>-17.192042381208001</v>
      </c>
      <c r="O10" s="111"/>
      <c r="P10" s="111"/>
      <c r="Q10" s="111">
        <v>-6.1674347158218099</v>
      </c>
      <c r="R10" s="105"/>
    </row>
    <row r="11" spans="1:18" x14ac:dyDescent="0.25">
      <c r="A11" s="109" t="s">
        <v>15</v>
      </c>
      <c r="B11" s="110">
        <v>43983</v>
      </c>
      <c r="C11" s="111">
        <v>36.97</v>
      </c>
      <c r="D11" s="111"/>
      <c r="E11" s="111"/>
      <c r="F11" s="111"/>
      <c r="G11" s="111"/>
      <c r="H11" s="111"/>
      <c r="I11" s="111"/>
      <c r="J11" s="111"/>
      <c r="K11" s="111">
        <v>-96.818230910465502</v>
      </c>
      <c r="L11" s="111">
        <v>-53.9669557551263</v>
      </c>
      <c r="M11" s="111">
        <v>-28.332486254216199</v>
      </c>
      <c r="N11" s="111">
        <v>-32.760811576896998</v>
      </c>
      <c r="O11" s="111">
        <v>-8.5443015794743609</v>
      </c>
      <c r="P11" s="111">
        <v>0.23703718284999201</v>
      </c>
      <c r="Q11" s="111">
        <v>9.2841343530632603</v>
      </c>
      <c r="R11" s="105"/>
    </row>
    <row r="12" spans="1:18" x14ac:dyDescent="0.25">
      <c r="A12" s="109" t="s">
        <v>16</v>
      </c>
      <c r="B12" s="110">
        <v>43983</v>
      </c>
      <c r="C12" s="111">
        <v>10.654</v>
      </c>
      <c r="D12" s="111"/>
      <c r="E12" s="111"/>
      <c r="F12" s="111"/>
      <c r="G12" s="111"/>
      <c r="H12" s="111"/>
      <c r="I12" s="111"/>
      <c r="J12" s="111"/>
      <c r="K12" s="111">
        <v>-49.152797950570303</v>
      </c>
      <c r="L12" s="111">
        <v>-31.910077762032198</v>
      </c>
      <c r="M12" s="111">
        <v>-11.4192623906898</v>
      </c>
      <c r="N12" s="111">
        <v>-17.3948502451269</v>
      </c>
      <c r="O12" s="111">
        <v>-7.5963848138924899</v>
      </c>
      <c r="P12" s="111"/>
      <c r="Q12" s="111">
        <v>1.3806246385193699</v>
      </c>
      <c r="R12" s="105"/>
    </row>
    <row r="13" spans="1:18" x14ac:dyDescent="0.25">
      <c r="A13" s="109" t="s">
        <v>17</v>
      </c>
      <c r="B13" s="110">
        <v>43983</v>
      </c>
      <c r="C13" s="111">
        <v>28.8828</v>
      </c>
      <c r="D13" s="111"/>
      <c r="E13" s="111"/>
      <c r="F13" s="111"/>
      <c r="G13" s="111"/>
      <c r="H13" s="111"/>
      <c r="I13" s="111"/>
      <c r="J13" s="111"/>
      <c r="K13" s="111">
        <v>-67.6044566380953</v>
      </c>
      <c r="L13" s="111">
        <v>-38.743180526800103</v>
      </c>
      <c r="M13" s="111">
        <v>-12.365087491939301</v>
      </c>
      <c r="N13" s="111">
        <v>-16.9221702766169</v>
      </c>
      <c r="O13" s="111">
        <v>-2.3674878662417398</v>
      </c>
      <c r="P13" s="111">
        <v>6.2173779040581296</v>
      </c>
      <c r="Q13" s="111">
        <v>13.3970695541287</v>
      </c>
      <c r="R13" s="105"/>
    </row>
    <row r="14" spans="1:18" x14ac:dyDescent="0.25">
      <c r="A14" s="109" t="s">
        <v>18</v>
      </c>
      <c r="B14" s="110">
        <v>43983</v>
      </c>
      <c r="C14" s="111">
        <v>30.734999999999999</v>
      </c>
      <c r="D14" s="111"/>
      <c r="E14" s="111"/>
      <c r="F14" s="111"/>
      <c r="G14" s="111"/>
      <c r="H14" s="111"/>
      <c r="I14" s="111"/>
      <c r="J14" s="111"/>
      <c r="K14" s="111">
        <v>-61.937800518532597</v>
      </c>
      <c r="L14" s="111">
        <v>-37.459339776277901</v>
      </c>
      <c r="M14" s="111">
        <v>-16.6206153885479</v>
      </c>
      <c r="N14" s="111">
        <v>-20.632176477945201</v>
      </c>
      <c r="O14" s="111">
        <v>-4.2796050732069197</v>
      </c>
      <c r="P14" s="111">
        <v>5.2334353299247596</v>
      </c>
      <c r="Q14" s="111">
        <v>20.259036485897902</v>
      </c>
      <c r="R14" s="105"/>
    </row>
    <row r="15" spans="1:18" x14ac:dyDescent="0.25">
      <c r="A15" s="109" t="s">
        <v>19</v>
      </c>
      <c r="B15" s="110">
        <v>43983</v>
      </c>
      <c r="C15" s="111">
        <v>63.7288</v>
      </c>
      <c r="D15" s="111"/>
      <c r="E15" s="111"/>
      <c r="F15" s="111"/>
      <c r="G15" s="111"/>
      <c r="H15" s="111"/>
      <c r="I15" s="111"/>
      <c r="J15" s="111"/>
      <c r="K15" s="111">
        <v>-60.626295979083999</v>
      </c>
      <c r="L15" s="111">
        <v>-37.2698062382552</v>
      </c>
      <c r="M15" s="111">
        <v>-14.717647643261399</v>
      </c>
      <c r="N15" s="111">
        <v>-20.204088286094802</v>
      </c>
      <c r="O15" s="111">
        <v>-1.64605862007677</v>
      </c>
      <c r="P15" s="111">
        <v>3.7444617760553398</v>
      </c>
      <c r="Q15" s="111">
        <v>11.5443254635088</v>
      </c>
      <c r="R15" s="105"/>
    </row>
    <row r="16" spans="1:18" x14ac:dyDescent="0.25">
      <c r="A16" s="109" t="s">
        <v>20</v>
      </c>
      <c r="B16" s="110">
        <v>43983</v>
      </c>
      <c r="C16" s="111">
        <v>42.67</v>
      </c>
      <c r="D16" s="111"/>
      <c r="E16" s="111"/>
      <c r="F16" s="111"/>
      <c r="G16" s="111"/>
      <c r="H16" s="111"/>
      <c r="I16" s="111"/>
      <c r="J16" s="111"/>
      <c r="K16" s="111">
        <v>-47.938993688700798</v>
      </c>
      <c r="L16" s="111">
        <v>-39.997677049246498</v>
      </c>
      <c r="M16" s="111">
        <v>-22.929195514602199</v>
      </c>
      <c r="N16" s="111">
        <v>-24.2113069356678</v>
      </c>
      <c r="O16" s="111">
        <v>-4.9389359966199002</v>
      </c>
      <c r="P16" s="111">
        <v>2.0210109998764101</v>
      </c>
      <c r="Q16" s="111">
        <v>22.958317289179799</v>
      </c>
      <c r="R16" s="105"/>
    </row>
    <row r="17" spans="1:18" x14ac:dyDescent="0.25">
      <c r="A17" s="109" t="s">
        <v>21</v>
      </c>
      <c r="B17" s="110">
        <v>43983</v>
      </c>
      <c r="C17" s="111">
        <v>123.3182</v>
      </c>
      <c r="D17" s="111"/>
      <c r="E17" s="111"/>
      <c r="F17" s="111"/>
      <c r="G17" s="111"/>
      <c r="H17" s="111"/>
      <c r="I17" s="111"/>
      <c r="J17" s="111"/>
      <c r="K17" s="111">
        <v>-35.761832731074101</v>
      </c>
      <c r="L17" s="111">
        <v>-31.1170686537295</v>
      </c>
      <c r="M17" s="111">
        <v>-11.4611495823266</v>
      </c>
      <c r="N17" s="111">
        <v>-14.117268620948099</v>
      </c>
      <c r="O17" s="111">
        <v>-0.74319217329454101</v>
      </c>
      <c r="P17" s="111">
        <v>7.0648731429952303</v>
      </c>
      <c r="Q17" s="111">
        <v>19.2856903102841</v>
      </c>
      <c r="R17" s="105"/>
    </row>
    <row r="18" spans="1:18" x14ac:dyDescent="0.25">
      <c r="A18" s="109" t="s">
        <v>22</v>
      </c>
      <c r="B18" s="110">
        <v>43983</v>
      </c>
      <c r="C18" s="111">
        <v>8.8783999999999992</v>
      </c>
      <c r="D18" s="111"/>
      <c r="E18" s="111"/>
      <c r="F18" s="111"/>
      <c r="G18" s="111"/>
      <c r="H18" s="111"/>
      <c r="I18" s="111"/>
      <c r="J18" s="111"/>
      <c r="K18" s="111">
        <v>-50.840567153734703</v>
      </c>
      <c r="L18" s="111">
        <v>-33.683286320076299</v>
      </c>
      <c r="M18" s="111">
        <v>-9.7261088547470305</v>
      </c>
      <c r="N18" s="111">
        <v>-12.009223024564999</v>
      </c>
      <c r="O18" s="111"/>
      <c r="P18" s="111"/>
      <c r="Q18" s="111">
        <v>-5.9417126269956499</v>
      </c>
      <c r="R18" s="105"/>
    </row>
    <row r="19" spans="1:18" x14ac:dyDescent="0.25">
      <c r="A19" s="109" t="s">
        <v>23</v>
      </c>
      <c r="B19" s="110">
        <v>43983</v>
      </c>
      <c r="C19" s="111">
        <v>8.7352000000000007</v>
      </c>
      <c r="D19" s="111"/>
      <c r="E19" s="111"/>
      <c r="F19" s="111"/>
      <c r="G19" s="111"/>
      <c r="H19" s="111"/>
      <c r="I19" s="111"/>
      <c r="J19" s="111"/>
      <c r="K19" s="111">
        <v>-46.6176492651676</v>
      </c>
      <c r="L19" s="111">
        <v>-30.946131166204101</v>
      </c>
      <c r="M19" s="111">
        <v>-8.3844188718914392</v>
      </c>
      <c r="N19" s="111">
        <v>-11.4285675633389</v>
      </c>
      <c r="O19" s="111"/>
      <c r="P19" s="111"/>
      <c r="Q19" s="111">
        <v>-6.9109580838323303</v>
      </c>
      <c r="R19" s="105"/>
    </row>
    <row r="20" spans="1:18" x14ac:dyDescent="0.25">
      <c r="A20" s="109" t="s">
        <v>24</v>
      </c>
      <c r="B20" s="110">
        <v>43983</v>
      </c>
      <c r="C20" s="111">
        <v>195.14429999999999</v>
      </c>
      <c r="D20" s="111"/>
      <c r="E20" s="111"/>
      <c r="F20" s="111"/>
      <c r="G20" s="111"/>
      <c r="H20" s="111"/>
      <c r="I20" s="111"/>
      <c r="J20" s="111"/>
      <c r="K20" s="111">
        <v>-61.258881892269201</v>
      </c>
      <c r="L20" s="111">
        <v>-46.508690798227001</v>
      </c>
      <c r="M20" s="111">
        <v>-21.956070189059499</v>
      </c>
      <c r="N20" s="111">
        <v>-26.838474981423701</v>
      </c>
      <c r="O20" s="111">
        <v>-7.2718718916128502</v>
      </c>
      <c r="P20" s="111">
        <v>0.89424849066487699</v>
      </c>
      <c r="Q20" s="111">
        <v>7.4086657542641596</v>
      </c>
      <c r="R20" s="105"/>
    </row>
    <row r="21" spans="1:18" x14ac:dyDescent="0.25">
      <c r="A21" s="109" t="s">
        <v>25</v>
      </c>
      <c r="B21" s="110">
        <v>43983</v>
      </c>
      <c r="C21" s="111">
        <v>9.23</v>
      </c>
      <c r="D21" s="111"/>
      <c r="E21" s="111"/>
      <c r="F21" s="111"/>
      <c r="G21" s="111"/>
      <c r="H21" s="111"/>
      <c r="I21" s="111"/>
      <c r="J21" s="111"/>
      <c r="K21" s="111">
        <v>-30.970917036125599</v>
      </c>
      <c r="L21" s="111">
        <v>-29.148261835242401</v>
      </c>
      <c r="M21" s="111">
        <v>-8.1982001885236109</v>
      </c>
      <c r="N21" s="111">
        <v>-14.849508406685199</v>
      </c>
      <c r="O21" s="111"/>
      <c r="P21" s="111"/>
      <c r="Q21" s="111">
        <v>-5.1663602941176396</v>
      </c>
      <c r="R21" s="105"/>
    </row>
    <row r="22" spans="1:18" x14ac:dyDescent="0.25">
      <c r="A22" s="109" t="s">
        <v>26</v>
      </c>
      <c r="B22" s="110">
        <v>43983</v>
      </c>
      <c r="C22" s="111">
        <v>57.1434</v>
      </c>
      <c r="D22" s="111"/>
      <c r="E22" s="111"/>
      <c r="F22" s="111"/>
      <c r="G22" s="111"/>
      <c r="H22" s="111"/>
      <c r="I22" s="111"/>
      <c r="J22" s="111"/>
      <c r="K22" s="111">
        <v>-51.344836948382699</v>
      </c>
      <c r="L22" s="111">
        <v>-29.457208296912</v>
      </c>
      <c r="M22" s="111">
        <v>-7.9117709784585504</v>
      </c>
      <c r="N22" s="111">
        <v>-12.156989340373601</v>
      </c>
      <c r="O22" s="111">
        <v>1.0545318314105101</v>
      </c>
      <c r="P22" s="111">
        <v>2.98576915237145</v>
      </c>
      <c r="Q22" s="111">
        <v>10.330135222444699</v>
      </c>
      <c r="R22" s="105"/>
    </row>
    <row r="23" spans="1:18" x14ac:dyDescent="0.25">
      <c r="A23" s="131"/>
      <c r="B23" s="131"/>
      <c r="C23" s="131"/>
      <c r="D23" s="113"/>
      <c r="E23" s="113"/>
      <c r="F23" s="113"/>
      <c r="G23" s="113"/>
      <c r="H23" s="113"/>
      <c r="I23" s="113"/>
      <c r="J23" s="113"/>
      <c r="K23" s="113" t="s">
        <v>1</v>
      </c>
      <c r="L23" s="113" t="s">
        <v>2</v>
      </c>
      <c r="M23" s="113" t="s">
        <v>3</v>
      </c>
      <c r="N23" s="113" t="s">
        <v>4</v>
      </c>
      <c r="O23" s="113" t="s">
        <v>5</v>
      </c>
      <c r="P23" s="113" t="s">
        <v>6</v>
      </c>
      <c r="Q23" s="113" t="s">
        <v>46</v>
      </c>
      <c r="R23" s="105"/>
    </row>
    <row r="24" spans="1:18" x14ac:dyDescent="0.25">
      <c r="A24" s="131"/>
      <c r="B24" s="131"/>
      <c r="C24" s="131"/>
      <c r="D24" s="113"/>
      <c r="E24" s="113"/>
      <c r="F24" s="113"/>
      <c r="G24" s="113"/>
      <c r="H24" s="113"/>
      <c r="I24" s="113"/>
      <c r="J24" s="113"/>
      <c r="K24" s="113" t="s">
        <v>0</v>
      </c>
      <c r="L24" s="113" t="s">
        <v>0</v>
      </c>
      <c r="M24" s="113" t="s">
        <v>0</v>
      </c>
      <c r="N24" s="113" t="s">
        <v>0</v>
      </c>
      <c r="O24" s="113" t="s">
        <v>0</v>
      </c>
      <c r="P24" s="113" t="s">
        <v>0</v>
      </c>
      <c r="Q24" s="113" t="s">
        <v>0</v>
      </c>
      <c r="R24" s="105"/>
    </row>
    <row r="25" spans="1:18" x14ac:dyDescent="0.25">
      <c r="A25" s="113" t="s">
        <v>7</v>
      </c>
      <c r="B25" s="113" t="s">
        <v>8</v>
      </c>
      <c r="C25" s="113" t="s">
        <v>9</v>
      </c>
      <c r="D25" s="113"/>
      <c r="E25" s="113"/>
      <c r="F25" s="113"/>
      <c r="G25" s="113"/>
      <c r="H25" s="113"/>
      <c r="I25" s="113"/>
      <c r="J25" s="113"/>
      <c r="K25" s="113"/>
      <c r="L25" s="113"/>
      <c r="M25" s="113"/>
      <c r="N25" s="113"/>
      <c r="O25" s="113"/>
      <c r="P25" s="113"/>
      <c r="Q25" s="113"/>
      <c r="R25" s="105"/>
    </row>
    <row r="26" spans="1:18" x14ac:dyDescent="0.25">
      <c r="A26" s="108" t="s">
        <v>390</v>
      </c>
      <c r="B26" s="108"/>
      <c r="C26" s="108"/>
      <c r="D26" s="108"/>
      <c r="E26" s="108"/>
      <c r="F26" s="108"/>
      <c r="G26" s="108"/>
      <c r="H26" s="108"/>
      <c r="I26" s="108"/>
      <c r="J26" s="108"/>
      <c r="K26" s="108"/>
      <c r="L26" s="108"/>
      <c r="M26" s="108"/>
      <c r="N26" s="108"/>
      <c r="O26" s="108"/>
      <c r="P26" s="108"/>
      <c r="Q26" s="108"/>
      <c r="R26" s="105"/>
    </row>
    <row r="27" spans="1:18" x14ac:dyDescent="0.25">
      <c r="A27" s="109" t="s">
        <v>30</v>
      </c>
      <c r="B27" s="110">
        <v>43983</v>
      </c>
      <c r="C27" s="111">
        <v>36.9405</v>
      </c>
      <c r="D27" s="111"/>
      <c r="E27" s="111"/>
      <c r="F27" s="111"/>
      <c r="G27" s="111"/>
      <c r="H27" s="111"/>
      <c r="I27" s="111"/>
      <c r="J27" s="111"/>
      <c r="K27" s="111">
        <v>-50.901896624619503</v>
      </c>
      <c r="L27" s="111">
        <v>-42.345615685015296</v>
      </c>
      <c r="M27" s="111">
        <v>-22.4758993598324</v>
      </c>
      <c r="N27" s="111">
        <v>-28.6450652467982</v>
      </c>
      <c r="O27" s="111">
        <v>-10.106373556825901</v>
      </c>
      <c r="P27" s="111">
        <v>-0.20998660342473</v>
      </c>
      <c r="Q27" s="111">
        <v>22.1022308383906</v>
      </c>
      <c r="R27" s="105"/>
    </row>
    <row r="28" spans="1:18" x14ac:dyDescent="0.25">
      <c r="A28" s="109" t="s">
        <v>31</v>
      </c>
      <c r="B28" s="110">
        <v>43983</v>
      </c>
      <c r="C28" s="111">
        <v>224.785</v>
      </c>
      <c r="D28" s="111"/>
      <c r="E28" s="111"/>
      <c r="F28" s="111"/>
      <c r="G28" s="111"/>
      <c r="H28" s="111"/>
      <c r="I28" s="111"/>
      <c r="J28" s="111"/>
      <c r="K28" s="111">
        <v>-59.909958263950699</v>
      </c>
      <c r="L28" s="111">
        <v>-42.447948220563099</v>
      </c>
      <c r="M28" s="111">
        <v>-20.132472185555301</v>
      </c>
      <c r="N28" s="111">
        <v>-25.295451932852501</v>
      </c>
      <c r="O28" s="111">
        <v>-3.8481178313202098</v>
      </c>
      <c r="P28" s="111">
        <v>2.3141678224226299</v>
      </c>
      <c r="Q28" s="111">
        <v>81.518690859935504</v>
      </c>
      <c r="R28" s="105"/>
    </row>
    <row r="29" spans="1:18" x14ac:dyDescent="0.25">
      <c r="A29" s="109" t="s">
        <v>32</v>
      </c>
      <c r="B29" s="110">
        <v>43983</v>
      </c>
      <c r="C29" s="111">
        <v>128.91</v>
      </c>
      <c r="D29" s="111"/>
      <c r="E29" s="111"/>
      <c r="F29" s="111"/>
      <c r="G29" s="111"/>
      <c r="H29" s="111"/>
      <c r="I29" s="111"/>
      <c r="J29" s="111"/>
      <c r="K29" s="111">
        <v>-5.0833667256326001</v>
      </c>
      <c r="L29" s="111">
        <v>-18.8284558504192</v>
      </c>
      <c r="M29" s="111">
        <v>-7.2802396265582203</v>
      </c>
      <c r="N29" s="111">
        <v>-11.9593108589605</v>
      </c>
      <c r="O29" s="111">
        <v>-1.2912920921762101</v>
      </c>
      <c r="P29" s="111">
        <v>2.2983203205651401</v>
      </c>
      <c r="Q29" s="111">
        <v>75.246445908460501</v>
      </c>
      <c r="R29" s="105"/>
    </row>
    <row r="30" spans="1:18" x14ac:dyDescent="0.25">
      <c r="A30" s="109" t="s">
        <v>33</v>
      </c>
      <c r="B30" s="110">
        <v>43983</v>
      </c>
      <c r="C30" s="111">
        <v>8.67</v>
      </c>
      <c r="D30" s="111"/>
      <c r="E30" s="111"/>
      <c r="F30" s="111"/>
      <c r="G30" s="111"/>
      <c r="H30" s="111"/>
      <c r="I30" s="111"/>
      <c r="J30" s="111"/>
      <c r="K30" s="111">
        <v>-53.318513813909199</v>
      </c>
      <c r="L30" s="111">
        <v>-32.977646234130397</v>
      </c>
      <c r="M30" s="111">
        <v>-15.4871011541073</v>
      </c>
      <c r="N30" s="111">
        <v>-17.9545489664835</v>
      </c>
      <c r="O30" s="111"/>
      <c r="P30" s="111"/>
      <c r="Q30" s="111">
        <v>-7.4569892473118298</v>
      </c>
      <c r="R30" s="105"/>
    </row>
    <row r="31" spans="1:18" x14ac:dyDescent="0.25">
      <c r="A31" s="109" t="s">
        <v>34</v>
      </c>
      <c r="B31" s="110">
        <v>43983</v>
      </c>
      <c r="C31" s="111">
        <v>34.46</v>
      </c>
      <c r="D31" s="111"/>
      <c r="E31" s="111"/>
      <c r="F31" s="111"/>
      <c r="G31" s="111"/>
      <c r="H31" s="111"/>
      <c r="I31" s="111"/>
      <c r="J31" s="111"/>
      <c r="K31" s="111">
        <v>-97.664842782409394</v>
      </c>
      <c r="L31" s="111">
        <v>-54.763442687971001</v>
      </c>
      <c r="M31" s="111">
        <v>-29.188707319791</v>
      </c>
      <c r="N31" s="111">
        <v>-33.483516166508899</v>
      </c>
      <c r="O31" s="111">
        <v>-9.3690680567393798</v>
      </c>
      <c r="P31" s="111">
        <v>-0.75760886561029595</v>
      </c>
      <c r="Q31" s="111">
        <v>19.977399865741798</v>
      </c>
      <c r="R31" s="105"/>
    </row>
    <row r="32" spans="1:18" x14ac:dyDescent="0.25">
      <c r="A32" s="109" t="s">
        <v>35</v>
      </c>
      <c r="B32" s="110">
        <v>43983</v>
      </c>
      <c r="C32" s="111">
        <v>9.7548999999999992</v>
      </c>
      <c r="D32" s="111"/>
      <c r="E32" s="111"/>
      <c r="F32" s="111"/>
      <c r="G32" s="111"/>
      <c r="H32" s="111"/>
      <c r="I32" s="111"/>
      <c r="J32" s="111"/>
      <c r="K32" s="111">
        <v>-50.700664264273598</v>
      </c>
      <c r="L32" s="111">
        <v>-33.267109250847902</v>
      </c>
      <c r="M32" s="111">
        <v>-12.814979503841601</v>
      </c>
      <c r="N32" s="111">
        <v>-18.657707688371399</v>
      </c>
      <c r="O32" s="111">
        <v>-8.7869021805710101</v>
      </c>
      <c r="P32" s="111"/>
      <c r="Q32" s="111">
        <v>-0.51741758241758296</v>
      </c>
      <c r="R32" s="105"/>
    </row>
    <row r="33" spans="1:18" x14ac:dyDescent="0.25">
      <c r="A33" s="109" t="s">
        <v>36</v>
      </c>
      <c r="B33" s="110">
        <v>43983</v>
      </c>
      <c r="C33" s="111">
        <v>26.881399999999999</v>
      </c>
      <c r="D33" s="111"/>
      <c r="E33" s="111"/>
      <c r="F33" s="111"/>
      <c r="G33" s="111"/>
      <c r="H33" s="111"/>
      <c r="I33" s="111"/>
      <c r="J33" s="111"/>
      <c r="K33" s="111">
        <v>-68.140633046381893</v>
      </c>
      <c r="L33" s="111">
        <v>-39.263573691957397</v>
      </c>
      <c r="M33" s="111">
        <v>-12.9517565738355</v>
      </c>
      <c r="N33" s="111">
        <v>-17.4586987251833</v>
      </c>
      <c r="O33" s="111">
        <v>-2.9649118174411702</v>
      </c>
      <c r="P33" s="111">
        <v>4.7888599509211502</v>
      </c>
      <c r="Q33" s="111">
        <v>89.860468489663702</v>
      </c>
      <c r="R33" s="105"/>
    </row>
    <row r="34" spans="1:18" x14ac:dyDescent="0.25">
      <c r="A34" s="109" t="s">
        <v>37</v>
      </c>
      <c r="B34" s="110">
        <v>43983</v>
      </c>
      <c r="C34" s="111">
        <v>28.923999999999999</v>
      </c>
      <c r="D34" s="111"/>
      <c r="E34" s="111"/>
      <c r="F34" s="111"/>
      <c r="G34" s="111"/>
      <c r="H34" s="111"/>
      <c r="I34" s="111"/>
      <c r="J34" s="111"/>
      <c r="K34" s="111">
        <v>-62.795679563516501</v>
      </c>
      <c r="L34" s="111">
        <v>-38.263018473703198</v>
      </c>
      <c r="M34" s="111">
        <v>-17.475187334321301</v>
      </c>
      <c r="N34" s="111">
        <v>-21.402195879943399</v>
      </c>
      <c r="O34" s="111">
        <v>-5.07487933658867</v>
      </c>
      <c r="P34" s="111">
        <v>4.1390366904154297</v>
      </c>
      <c r="Q34" s="111">
        <v>18.191361601264202</v>
      </c>
      <c r="R34" s="105"/>
    </row>
    <row r="35" spans="1:18" x14ac:dyDescent="0.25">
      <c r="A35" s="109" t="s">
        <v>38</v>
      </c>
      <c r="B35" s="110">
        <v>43983</v>
      </c>
      <c r="C35" s="111">
        <v>60.304400000000001</v>
      </c>
      <c r="D35" s="111"/>
      <c r="E35" s="111"/>
      <c r="F35" s="111"/>
      <c r="G35" s="111"/>
      <c r="H35" s="111"/>
      <c r="I35" s="111"/>
      <c r="J35" s="111"/>
      <c r="K35" s="111">
        <v>-61.242254995943298</v>
      </c>
      <c r="L35" s="111">
        <v>-37.850833411808999</v>
      </c>
      <c r="M35" s="111">
        <v>-15.3197593716942</v>
      </c>
      <c r="N35" s="111">
        <v>-20.727573353475499</v>
      </c>
      <c r="O35" s="111">
        <v>-2.313884674254</v>
      </c>
      <c r="P35" s="111">
        <v>2.8762127221581899</v>
      </c>
      <c r="Q35" s="111">
        <v>33.554652777777797</v>
      </c>
      <c r="R35" s="105"/>
    </row>
    <row r="36" spans="1:18" x14ac:dyDescent="0.25">
      <c r="A36" s="109" t="s">
        <v>39</v>
      </c>
      <c r="B36" s="110">
        <v>43983</v>
      </c>
      <c r="C36" s="111">
        <v>42.26</v>
      </c>
      <c r="D36" s="111"/>
      <c r="E36" s="111"/>
      <c r="F36" s="111"/>
      <c r="G36" s="111"/>
      <c r="H36" s="111"/>
      <c r="I36" s="111"/>
      <c r="J36" s="111"/>
      <c r="K36" s="111">
        <v>-48.416594687020698</v>
      </c>
      <c r="L36" s="111">
        <v>-40.395080816608903</v>
      </c>
      <c r="M36" s="111">
        <v>-23.346690840082701</v>
      </c>
      <c r="N36" s="111">
        <v>-24.602502541605901</v>
      </c>
      <c r="O36" s="111">
        <v>-5.2058666662780704</v>
      </c>
      <c r="P36" s="111">
        <v>1.7088901514528401</v>
      </c>
      <c r="Q36" s="111">
        <v>21.8613140873411</v>
      </c>
      <c r="R36" s="105"/>
    </row>
    <row r="37" spans="1:18" x14ac:dyDescent="0.25">
      <c r="A37" s="109" t="s">
        <v>40</v>
      </c>
      <c r="B37" s="110">
        <v>43983</v>
      </c>
      <c r="C37" s="111">
        <v>115.4806</v>
      </c>
      <c r="D37" s="111"/>
      <c r="E37" s="111"/>
      <c r="F37" s="111"/>
      <c r="G37" s="111"/>
      <c r="H37" s="111"/>
      <c r="I37" s="111"/>
      <c r="J37" s="111"/>
      <c r="K37" s="111">
        <v>-37.021336933036203</v>
      </c>
      <c r="L37" s="111">
        <v>-32.380886295803499</v>
      </c>
      <c r="M37" s="111">
        <v>-12.8291191897835</v>
      </c>
      <c r="N37" s="111">
        <v>-15.392383651149601</v>
      </c>
      <c r="O37" s="111">
        <v>-1.9665453635655099</v>
      </c>
      <c r="P37" s="111">
        <v>5.6905244716856904</v>
      </c>
      <c r="Q37" s="111">
        <v>66.197419188445707</v>
      </c>
      <c r="R37" s="105"/>
    </row>
    <row r="38" spans="1:18" x14ac:dyDescent="0.25">
      <c r="A38" s="109" t="s">
        <v>41</v>
      </c>
      <c r="B38" s="110">
        <v>43983</v>
      </c>
      <c r="C38" s="111">
        <v>8.6142000000000003</v>
      </c>
      <c r="D38" s="111"/>
      <c r="E38" s="111"/>
      <c r="F38" s="111"/>
      <c r="G38" s="111"/>
      <c r="H38" s="111"/>
      <c r="I38" s="111"/>
      <c r="J38" s="111"/>
      <c r="K38" s="111">
        <v>-51.940170325734499</v>
      </c>
      <c r="L38" s="111">
        <v>-34.664800777735302</v>
      </c>
      <c r="M38" s="111">
        <v>-10.805893784694801</v>
      </c>
      <c r="N38" s="111">
        <v>-13.068059225819299</v>
      </c>
      <c r="O38" s="111"/>
      <c r="P38" s="111"/>
      <c r="Q38" s="111">
        <v>-7.3413207547169801</v>
      </c>
      <c r="R38" s="105"/>
    </row>
    <row r="39" spans="1:18" x14ac:dyDescent="0.25">
      <c r="A39" s="109" t="s">
        <v>42</v>
      </c>
      <c r="B39" s="110">
        <v>43983</v>
      </c>
      <c r="C39" s="111">
        <v>8.4643999999999995</v>
      </c>
      <c r="D39" s="111"/>
      <c r="E39" s="111"/>
      <c r="F39" s="111"/>
      <c r="G39" s="111"/>
      <c r="H39" s="111"/>
      <c r="I39" s="111"/>
      <c r="J39" s="111"/>
      <c r="K39" s="111">
        <v>-47.727492194289802</v>
      </c>
      <c r="L39" s="111">
        <v>-31.942255637488099</v>
      </c>
      <c r="M39" s="111">
        <v>-9.4635767190115008</v>
      </c>
      <c r="N39" s="111">
        <v>-12.535210621714899</v>
      </c>
      <c r="O39" s="111"/>
      <c r="P39" s="111"/>
      <c r="Q39" s="111">
        <v>-8.3906287425149699</v>
      </c>
      <c r="R39" s="105"/>
    </row>
    <row r="40" spans="1:18" x14ac:dyDescent="0.25">
      <c r="A40" s="109" t="s">
        <v>43</v>
      </c>
      <c r="B40" s="110">
        <v>43983</v>
      </c>
      <c r="C40" s="111">
        <v>184.89269999999999</v>
      </c>
      <c r="D40" s="111"/>
      <c r="E40" s="111"/>
      <c r="F40" s="111"/>
      <c r="G40" s="111"/>
      <c r="H40" s="111"/>
      <c r="I40" s="111"/>
      <c r="J40" s="111"/>
      <c r="K40" s="111">
        <v>-62.134687618992999</v>
      </c>
      <c r="L40" s="111">
        <v>-47.284898670974599</v>
      </c>
      <c r="M40" s="111">
        <v>-22.763163400358099</v>
      </c>
      <c r="N40" s="111">
        <v>-27.5122842614979</v>
      </c>
      <c r="O40" s="111">
        <v>-7.9109063787451497</v>
      </c>
      <c r="P40" s="111">
        <v>9.3664725223564005E-2</v>
      </c>
      <c r="Q40" s="111">
        <v>47.638248302489103</v>
      </c>
      <c r="R40" s="105"/>
    </row>
    <row r="41" spans="1:18" x14ac:dyDescent="0.25">
      <c r="A41" s="109" t="s">
        <v>44</v>
      </c>
      <c r="B41" s="110">
        <v>43983</v>
      </c>
      <c r="C41" s="111">
        <v>9.11</v>
      </c>
      <c r="D41" s="111"/>
      <c r="E41" s="111"/>
      <c r="F41" s="111"/>
      <c r="G41" s="111"/>
      <c r="H41" s="111"/>
      <c r="I41" s="111"/>
      <c r="J41" s="111"/>
      <c r="K41" s="111">
        <v>-31.345943276724601</v>
      </c>
      <c r="L41" s="111">
        <v>-29.6314037918516</v>
      </c>
      <c r="M41" s="111">
        <v>-8.9337368163410602</v>
      </c>
      <c r="N41" s="111">
        <v>-15.4851222117563</v>
      </c>
      <c r="O41" s="111"/>
      <c r="P41" s="111"/>
      <c r="Q41" s="111">
        <v>-5.9715073529411802</v>
      </c>
      <c r="R41" s="105"/>
    </row>
    <row r="42" spans="1:18" x14ac:dyDescent="0.25">
      <c r="A42" s="109" t="s">
        <v>45</v>
      </c>
      <c r="B42" s="110">
        <v>43983</v>
      </c>
      <c r="C42" s="111">
        <v>54.133000000000003</v>
      </c>
      <c r="D42" s="111"/>
      <c r="E42" s="111"/>
      <c r="F42" s="111"/>
      <c r="G42" s="111"/>
      <c r="H42" s="111"/>
      <c r="I42" s="111"/>
      <c r="J42" s="111"/>
      <c r="K42" s="111">
        <v>-51.903631071196898</v>
      </c>
      <c r="L42" s="111">
        <v>-29.999711695229099</v>
      </c>
      <c r="M42" s="111">
        <v>-8.4958605410360093</v>
      </c>
      <c r="N42" s="111">
        <v>-12.7051918918885</v>
      </c>
      <c r="O42" s="111">
        <v>0.33028674842053302</v>
      </c>
      <c r="P42" s="111">
        <v>2.1769071741309798</v>
      </c>
      <c r="Q42" s="111">
        <v>29.665828729281799</v>
      </c>
      <c r="R42" s="105"/>
    </row>
    <row r="43" spans="1:18" x14ac:dyDescent="0.25">
      <c r="A43" s="131"/>
      <c r="B43" s="131"/>
      <c r="C43" s="131"/>
      <c r="D43" s="113"/>
      <c r="E43" s="113"/>
      <c r="F43" s="113"/>
      <c r="G43" s="113"/>
      <c r="H43" s="113"/>
      <c r="I43" s="113" t="s">
        <v>47</v>
      </c>
      <c r="J43" s="113" t="s">
        <v>48</v>
      </c>
      <c r="K43" s="113" t="s">
        <v>1</v>
      </c>
      <c r="L43" s="113" t="s">
        <v>2</v>
      </c>
      <c r="M43" s="113" t="s">
        <v>3</v>
      </c>
      <c r="N43" s="105"/>
      <c r="O43" s="109"/>
      <c r="P43" s="109"/>
      <c r="Q43" s="113" t="s">
        <v>46</v>
      </c>
      <c r="R43" s="105"/>
    </row>
    <row r="44" spans="1:18" x14ac:dyDescent="0.25">
      <c r="A44" s="131"/>
      <c r="B44" s="131"/>
      <c r="C44" s="131"/>
      <c r="D44" s="113"/>
      <c r="E44" s="113"/>
      <c r="F44" s="113"/>
      <c r="G44" s="113"/>
      <c r="H44" s="113"/>
      <c r="I44" s="113" t="s">
        <v>0</v>
      </c>
      <c r="J44" s="113" t="s">
        <v>0</v>
      </c>
      <c r="K44" s="113" t="s">
        <v>0</v>
      </c>
      <c r="L44" s="113" t="s">
        <v>0</v>
      </c>
      <c r="M44" s="113" t="s">
        <v>0</v>
      </c>
      <c r="N44" s="105"/>
      <c r="O44" s="109"/>
      <c r="P44" s="109"/>
      <c r="Q44" s="113" t="s">
        <v>0</v>
      </c>
      <c r="R44" s="105"/>
    </row>
    <row r="45" spans="1:18" x14ac:dyDescent="0.25">
      <c r="A45" s="113" t="s">
        <v>7</v>
      </c>
      <c r="B45" s="113" t="s">
        <v>8</v>
      </c>
      <c r="C45" s="113" t="s">
        <v>9</v>
      </c>
      <c r="D45" s="113"/>
      <c r="E45" s="113"/>
      <c r="F45" s="113"/>
      <c r="G45" s="113"/>
      <c r="H45" s="113"/>
      <c r="I45" s="113"/>
      <c r="J45" s="113"/>
      <c r="K45" s="113"/>
      <c r="L45" s="113"/>
      <c r="M45" s="113"/>
      <c r="N45" s="105"/>
      <c r="O45" s="109"/>
      <c r="P45" s="109"/>
      <c r="Q45" s="113"/>
      <c r="R45" s="105"/>
    </row>
    <row r="46" spans="1:18" x14ac:dyDescent="0.25">
      <c r="A46" s="108" t="s">
        <v>389</v>
      </c>
      <c r="B46" s="108"/>
      <c r="C46" s="108"/>
      <c r="D46" s="108"/>
      <c r="E46" s="108"/>
      <c r="F46" s="108"/>
      <c r="G46" s="108"/>
      <c r="H46" s="108"/>
      <c r="I46" s="108"/>
      <c r="J46" s="108"/>
      <c r="K46" s="108"/>
      <c r="L46" s="108"/>
      <c r="M46" s="108"/>
      <c r="N46" s="105"/>
      <c r="O46" s="109"/>
      <c r="P46" s="109"/>
      <c r="Q46" s="108"/>
      <c r="R46" s="105"/>
    </row>
    <row r="47" spans="1:18" x14ac:dyDescent="0.25">
      <c r="A47" s="109" t="s">
        <v>379</v>
      </c>
      <c r="B47" s="110">
        <v>43983</v>
      </c>
      <c r="C47" s="111">
        <v>9.69</v>
      </c>
      <c r="D47" s="111"/>
      <c r="E47" s="111"/>
      <c r="F47" s="111"/>
      <c r="G47" s="111"/>
      <c r="H47" s="111"/>
      <c r="I47" s="111">
        <v>181.29139072847599</v>
      </c>
      <c r="J47" s="111">
        <v>-20.801671732522699</v>
      </c>
      <c r="K47" s="111">
        <v>-12.4131187960975</v>
      </c>
      <c r="L47" s="111"/>
      <c r="M47" s="111"/>
      <c r="N47" s="105"/>
      <c r="O47" s="109"/>
      <c r="P47" s="109"/>
      <c r="Q47" s="111">
        <v>-10.2863636363636</v>
      </c>
      <c r="R47" s="105"/>
    </row>
    <row r="48" spans="1:18" x14ac:dyDescent="0.25">
      <c r="A48" s="109" t="s">
        <v>49</v>
      </c>
      <c r="B48" s="110">
        <v>43983</v>
      </c>
      <c r="C48" s="111">
        <v>9.2200000000000006</v>
      </c>
      <c r="D48" s="111"/>
      <c r="E48" s="111"/>
      <c r="F48" s="111"/>
      <c r="G48" s="111"/>
      <c r="H48" s="111"/>
      <c r="I48" s="111">
        <v>268.19890635680201</v>
      </c>
      <c r="J48" s="111">
        <v>25.2910199556541</v>
      </c>
      <c r="K48" s="111">
        <v>-34.881644998004703</v>
      </c>
      <c r="L48" s="111">
        <v>-25.361467327440799</v>
      </c>
      <c r="M48" s="111">
        <v>-7.8268263827270097</v>
      </c>
      <c r="N48" s="105"/>
      <c r="O48" s="109"/>
      <c r="P48" s="109"/>
      <c r="Q48" s="111">
        <v>-8.7599999999999891</v>
      </c>
      <c r="R48" s="105"/>
    </row>
    <row r="49" spans="1:18" x14ac:dyDescent="0.25">
      <c r="A49" s="109" t="s">
        <v>50</v>
      </c>
      <c r="B49" s="110">
        <v>43983</v>
      </c>
      <c r="C49" s="111">
        <v>96.305199999999999</v>
      </c>
      <c r="D49" s="111"/>
      <c r="E49" s="111"/>
      <c r="F49" s="111"/>
      <c r="G49" s="111"/>
      <c r="H49" s="111"/>
      <c r="I49" s="111">
        <v>267.60913891067003</v>
      </c>
      <c r="J49" s="111">
        <v>-4.8741483015142899</v>
      </c>
      <c r="K49" s="111">
        <v>-57.349002180353203</v>
      </c>
      <c r="L49" s="111">
        <v>-36.488718960603997</v>
      </c>
      <c r="M49" s="111">
        <v>-13.656770634475899</v>
      </c>
      <c r="N49" s="105"/>
      <c r="O49" s="109"/>
      <c r="P49" s="109"/>
      <c r="Q49" s="111">
        <v>13.4353208453707</v>
      </c>
      <c r="R49" s="105"/>
    </row>
    <row r="50" spans="1:18" x14ac:dyDescent="0.25">
      <c r="A50" s="131"/>
      <c r="B50" s="131"/>
      <c r="C50" s="131"/>
      <c r="D50" s="113"/>
      <c r="E50" s="113"/>
      <c r="F50" s="113"/>
      <c r="G50" s="113"/>
      <c r="H50" s="113"/>
      <c r="I50" s="113" t="s">
        <v>47</v>
      </c>
      <c r="J50" s="113" t="s">
        <v>48</v>
      </c>
      <c r="K50" s="113" t="s">
        <v>1</v>
      </c>
      <c r="L50" s="113" t="s">
        <v>2</v>
      </c>
      <c r="M50" s="113" t="s">
        <v>3</v>
      </c>
      <c r="N50" s="105"/>
      <c r="O50" s="105"/>
      <c r="P50" s="105"/>
      <c r="Q50" s="113" t="s">
        <v>46</v>
      </c>
      <c r="R50" s="105"/>
    </row>
    <row r="51" spans="1:18" x14ac:dyDescent="0.25">
      <c r="A51" s="131"/>
      <c r="B51" s="131"/>
      <c r="C51" s="131"/>
      <c r="D51" s="113"/>
      <c r="E51" s="113"/>
      <c r="F51" s="113"/>
      <c r="G51" s="113"/>
      <c r="H51" s="113"/>
      <c r="I51" s="113" t="s">
        <v>0</v>
      </c>
      <c r="J51" s="113" t="s">
        <v>0</v>
      </c>
      <c r="K51" s="113" t="s">
        <v>0</v>
      </c>
      <c r="L51" s="113" t="s">
        <v>0</v>
      </c>
      <c r="M51" s="113" t="s">
        <v>0</v>
      </c>
      <c r="N51" s="105"/>
      <c r="O51" s="105"/>
      <c r="P51" s="105"/>
      <c r="Q51" s="113" t="s">
        <v>0</v>
      </c>
      <c r="R51" s="105"/>
    </row>
    <row r="52" spans="1:18" x14ac:dyDescent="0.25">
      <c r="A52" s="113" t="s">
        <v>7</v>
      </c>
      <c r="B52" s="113" t="s">
        <v>8</v>
      </c>
      <c r="C52" s="113" t="s">
        <v>9</v>
      </c>
      <c r="D52" s="113"/>
      <c r="E52" s="113"/>
      <c r="F52" s="113"/>
      <c r="G52" s="113"/>
      <c r="H52" s="113"/>
      <c r="I52" s="113"/>
      <c r="J52" s="113"/>
      <c r="K52" s="113"/>
      <c r="L52" s="113"/>
      <c r="M52" s="113"/>
      <c r="N52" s="105"/>
      <c r="O52" s="105"/>
      <c r="P52" s="105"/>
      <c r="Q52" s="113"/>
      <c r="R52" s="105"/>
    </row>
    <row r="53" spans="1:18" x14ac:dyDescent="0.25">
      <c r="A53" s="108" t="s">
        <v>389</v>
      </c>
      <c r="B53" s="108"/>
      <c r="C53" s="108"/>
      <c r="D53" s="108"/>
      <c r="E53" s="108"/>
      <c r="F53" s="108"/>
      <c r="G53" s="108"/>
      <c r="H53" s="108"/>
      <c r="I53" s="108"/>
      <c r="J53" s="108"/>
      <c r="K53" s="108"/>
      <c r="L53" s="108"/>
      <c r="M53" s="108"/>
      <c r="N53" s="105"/>
      <c r="O53" s="105"/>
      <c r="P53" s="105"/>
      <c r="Q53" s="108"/>
      <c r="R53" s="105"/>
    </row>
    <row r="54" spans="1:18" x14ac:dyDescent="0.25">
      <c r="A54" s="109" t="s">
        <v>381</v>
      </c>
      <c r="B54" s="110">
        <v>43983</v>
      </c>
      <c r="C54" s="111">
        <v>9.64</v>
      </c>
      <c r="D54" s="111"/>
      <c r="E54" s="111"/>
      <c r="F54" s="111"/>
      <c r="G54" s="111"/>
      <c r="H54" s="111"/>
      <c r="I54" s="111">
        <v>179.204941400064</v>
      </c>
      <c r="J54" s="111">
        <v>-22.046668362156598</v>
      </c>
      <c r="K54" s="111">
        <v>-13.9787234042553</v>
      </c>
      <c r="L54" s="111"/>
      <c r="M54" s="111"/>
      <c r="N54" s="105"/>
      <c r="O54" s="105"/>
      <c r="P54" s="105"/>
      <c r="Q54" s="111">
        <v>-11.945454545454499</v>
      </c>
      <c r="R54" s="105"/>
    </row>
    <row r="55" spans="1:18" x14ac:dyDescent="0.25">
      <c r="A55" s="109" t="s">
        <v>51</v>
      </c>
      <c r="B55" s="110">
        <v>43983</v>
      </c>
      <c r="C55" s="111">
        <v>9.17</v>
      </c>
      <c r="D55" s="111"/>
      <c r="E55" s="111"/>
      <c r="F55" s="111"/>
      <c r="G55" s="111"/>
      <c r="H55" s="111"/>
      <c r="I55" s="111">
        <v>266.35473901098902</v>
      </c>
      <c r="J55" s="111">
        <v>24.1334910913139</v>
      </c>
      <c r="K55" s="111">
        <v>-35.404761402694902</v>
      </c>
      <c r="L55" s="111">
        <v>-25.9700040950041</v>
      </c>
      <c r="M55" s="111">
        <v>-8.5015527950310705</v>
      </c>
      <c r="N55" s="105"/>
      <c r="O55" s="105"/>
      <c r="P55" s="105"/>
      <c r="Q55" s="111">
        <v>-9.3215384615384593</v>
      </c>
      <c r="R55" s="105"/>
    </row>
    <row r="56" spans="1:18" x14ac:dyDescent="0.25">
      <c r="A56" s="109" t="s">
        <v>52</v>
      </c>
      <c r="B56" s="110">
        <v>43983</v>
      </c>
      <c r="C56" s="111">
        <v>91.006799999999998</v>
      </c>
      <c r="D56" s="111"/>
      <c r="E56" s="111"/>
      <c r="F56" s="111"/>
      <c r="G56" s="111"/>
      <c r="H56" s="111"/>
      <c r="I56" s="111">
        <v>266.638569762305</v>
      </c>
      <c r="J56" s="111">
        <v>-5.7537414642460902</v>
      </c>
      <c r="K56" s="111">
        <v>-58.0623209874799</v>
      </c>
      <c r="L56" s="111">
        <v>-37.1664158104835</v>
      </c>
      <c r="M56" s="111">
        <v>-14.3821206566444</v>
      </c>
      <c r="N56" s="105"/>
      <c r="O56" s="105"/>
      <c r="P56" s="105"/>
      <c r="Q56" s="111">
        <v>133.035938824737</v>
      </c>
      <c r="R56" s="105"/>
    </row>
    <row r="57" spans="1:18" x14ac:dyDescent="0.25">
      <c r="A57" s="131"/>
      <c r="B57" s="131"/>
      <c r="C57" s="131"/>
      <c r="D57" s="113"/>
      <c r="E57" s="113"/>
      <c r="F57" s="113"/>
      <c r="G57" s="113"/>
      <c r="H57" s="113"/>
      <c r="I57" s="113"/>
      <c r="J57" s="113" t="s">
        <v>48</v>
      </c>
      <c r="K57" s="113" t="s">
        <v>1</v>
      </c>
      <c r="L57" s="113" t="s">
        <v>2</v>
      </c>
      <c r="M57" s="113" t="s">
        <v>3</v>
      </c>
      <c r="N57" s="113" t="s">
        <v>4</v>
      </c>
      <c r="O57" s="113" t="s">
        <v>5</v>
      </c>
      <c r="P57" s="105"/>
      <c r="Q57" s="113" t="s">
        <v>46</v>
      </c>
      <c r="R57" s="105"/>
    </row>
    <row r="58" spans="1:18" x14ac:dyDescent="0.25">
      <c r="A58" s="131"/>
      <c r="B58" s="131"/>
      <c r="C58" s="131"/>
      <c r="D58" s="113"/>
      <c r="E58" s="113"/>
      <c r="F58" s="113"/>
      <c r="G58" s="113"/>
      <c r="H58" s="113"/>
      <c r="I58" s="113"/>
      <c r="J58" s="113" t="s">
        <v>0</v>
      </c>
      <c r="K58" s="113" t="s">
        <v>0</v>
      </c>
      <c r="L58" s="113" t="s">
        <v>0</v>
      </c>
      <c r="M58" s="113" t="s">
        <v>0</v>
      </c>
      <c r="N58" s="113" t="s">
        <v>0</v>
      </c>
      <c r="O58" s="113" t="s">
        <v>0</v>
      </c>
      <c r="P58" s="105"/>
      <c r="Q58" s="113" t="s">
        <v>0</v>
      </c>
      <c r="R58" s="105"/>
    </row>
    <row r="59" spans="1:18" x14ac:dyDescent="0.25">
      <c r="A59" s="113" t="s">
        <v>7</v>
      </c>
      <c r="B59" s="113" t="s">
        <v>8</v>
      </c>
      <c r="C59" s="113" t="s">
        <v>9</v>
      </c>
      <c r="D59" s="113"/>
      <c r="E59" s="113"/>
      <c r="F59" s="113"/>
      <c r="G59" s="113"/>
      <c r="H59" s="113"/>
      <c r="I59" s="113"/>
      <c r="J59" s="113"/>
      <c r="K59" s="113"/>
      <c r="L59" s="113"/>
      <c r="M59" s="113"/>
      <c r="N59" s="113"/>
      <c r="O59" s="113"/>
      <c r="P59" s="105"/>
      <c r="Q59" s="113"/>
      <c r="R59" s="105"/>
    </row>
    <row r="60" spans="1:18" x14ac:dyDescent="0.25">
      <c r="A60" s="108" t="s">
        <v>386</v>
      </c>
      <c r="B60" s="108"/>
      <c r="C60" s="108"/>
      <c r="D60" s="108"/>
      <c r="E60" s="108"/>
      <c r="F60" s="108"/>
      <c r="G60" s="108"/>
      <c r="H60" s="108"/>
      <c r="I60" s="108"/>
      <c r="J60" s="108"/>
      <c r="K60" s="108"/>
      <c r="L60" s="108"/>
      <c r="M60" s="108"/>
      <c r="N60" s="108"/>
      <c r="O60" s="108"/>
      <c r="P60" s="105"/>
      <c r="Q60" s="108"/>
      <c r="R60" s="105"/>
    </row>
    <row r="61" spans="1:18" x14ac:dyDescent="0.25">
      <c r="A61" s="109" t="s">
        <v>53</v>
      </c>
      <c r="B61" s="110">
        <v>43983</v>
      </c>
      <c r="C61" s="111">
        <v>33.422199999999997</v>
      </c>
      <c r="D61" s="111"/>
      <c r="E61" s="111"/>
      <c r="F61" s="111"/>
      <c r="G61" s="111"/>
      <c r="H61" s="111"/>
      <c r="I61" s="111"/>
      <c r="J61" s="111">
        <v>29.920134165850399</v>
      </c>
      <c r="K61" s="111">
        <v>3.2356203566168902</v>
      </c>
      <c r="L61" s="111">
        <v>5.7158219756891704</v>
      </c>
      <c r="M61" s="111">
        <v>-2.9267190411629098</v>
      </c>
      <c r="N61" s="111">
        <v>1.0482689289329199</v>
      </c>
      <c r="O61" s="111">
        <v>3.44278668023698</v>
      </c>
      <c r="P61" s="105"/>
      <c r="Q61" s="111">
        <v>9.7037577778478106</v>
      </c>
      <c r="R61" s="105"/>
    </row>
    <row r="62" spans="1:18" x14ac:dyDescent="0.25">
      <c r="A62" s="109" t="s">
        <v>54</v>
      </c>
      <c r="B62" s="110">
        <v>43983</v>
      </c>
      <c r="C62" s="111">
        <v>1.4522999999999999</v>
      </c>
      <c r="D62" s="111"/>
      <c r="E62" s="111"/>
      <c r="F62" s="111"/>
      <c r="G62" s="111"/>
      <c r="H62" s="111"/>
      <c r="I62" s="111"/>
      <c r="J62" s="111">
        <v>0</v>
      </c>
      <c r="K62" s="111">
        <v>-99.963175541161803</v>
      </c>
      <c r="L62" s="111">
        <v>-47.381080656861599</v>
      </c>
      <c r="M62" s="111"/>
      <c r="N62" s="111"/>
      <c r="O62" s="111"/>
      <c r="P62" s="105"/>
      <c r="Q62" s="111">
        <v>-46.232285495928501</v>
      </c>
      <c r="R62" s="105"/>
    </row>
    <row r="63" spans="1:18" x14ac:dyDescent="0.25">
      <c r="A63" s="109" t="s">
        <v>55</v>
      </c>
      <c r="B63" s="110">
        <v>43983</v>
      </c>
      <c r="C63" s="111">
        <v>23.540299999999998</v>
      </c>
      <c r="D63" s="111"/>
      <c r="E63" s="111"/>
      <c r="F63" s="111"/>
      <c r="G63" s="111"/>
      <c r="H63" s="111"/>
      <c r="I63" s="111"/>
      <c r="J63" s="111">
        <v>28.5281656717132</v>
      </c>
      <c r="K63" s="111">
        <v>12.072176684138901</v>
      </c>
      <c r="L63" s="111">
        <v>13.6754100019054</v>
      </c>
      <c r="M63" s="111">
        <v>12.548526680371999</v>
      </c>
      <c r="N63" s="111">
        <v>13.050257072658599</v>
      </c>
      <c r="O63" s="111">
        <v>10.100230544315201</v>
      </c>
      <c r="P63" s="105"/>
      <c r="Q63" s="111">
        <v>13.7472514999826</v>
      </c>
      <c r="R63" s="105"/>
    </row>
    <row r="64" spans="1:18" x14ac:dyDescent="0.25">
      <c r="A64" s="109" t="s">
        <v>56</v>
      </c>
      <c r="B64" s="110">
        <v>43983</v>
      </c>
      <c r="C64" s="111">
        <v>18.131900000000002</v>
      </c>
      <c r="D64" s="111"/>
      <c r="E64" s="111"/>
      <c r="F64" s="111"/>
      <c r="G64" s="111"/>
      <c r="H64" s="111"/>
      <c r="I64" s="111"/>
      <c r="J64" s="111">
        <v>-10.1130624080986</v>
      </c>
      <c r="K64" s="111">
        <v>5.4242403582710699</v>
      </c>
      <c r="L64" s="111">
        <v>7.2526978347780098</v>
      </c>
      <c r="M64" s="111">
        <v>6.1409125935725104</v>
      </c>
      <c r="N64" s="111">
        <v>-0.79604515103039097</v>
      </c>
      <c r="O64" s="111">
        <v>3.59813748823909</v>
      </c>
      <c r="P64" s="105"/>
      <c r="Q64" s="111">
        <v>9.7296817704745298</v>
      </c>
      <c r="R64" s="105"/>
    </row>
    <row r="65" spans="1:18" x14ac:dyDescent="0.25">
      <c r="A65" s="109" t="s">
        <v>57</v>
      </c>
      <c r="B65" s="110">
        <v>43983</v>
      </c>
      <c r="C65" s="111">
        <v>37.141800000000003</v>
      </c>
      <c r="D65" s="111"/>
      <c r="E65" s="111"/>
      <c r="F65" s="111"/>
      <c r="G65" s="111"/>
      <c r="H65" s="111"/>
      <c r="I65" s="111"/>
      <c r="J65" s="111">
        <v>14.423411172910299</v>
      </c>
      <c r="K65" s="111">
        <v>12.106414168109399</v>
      </c>
      <c r="L65" s="111">
        <v>12.7076822196083</v>
      </c>
      <c r="M65" s="111">
        <v>10.603617321303799</v>
      </c>
      <c r="N65" s="111">
        <v>10.8605384603442</v>
      </c>
      <c r="O65" s="111">
        <v>8.4028436721713895</v>
      </c>
      <c r="P65" s="105"/>
      <c r="Q65" s="111">
        <v>12.6109751544784</v>
      </c>
      <c r="R65" s="105"/>
    </row>
    <row r="66" spans="1:18" x14ac:dyDescent="0.25">
      <c r="A66" s="109" t="s">
        <v>58</v>
      </c>
      <c r="B66" s="110">
        <v>43983</v>
      </c>
      <c r="C66" s="111">
        <v>24.338899999999999</v>
      </c>
      <c r="D66" s="111"/>
      <c r="E66" s="111"/>
      <c r="F66" s="111"/>
      <c r="G66" s="111"/>
      <c r="H66" s="111"/>
      <c r="I66" s="111"/>
      <c r="J66" s="111">
        <v>20.625776459220202</v>
      </c>
      <c r="K66" s="111">
        <v>16.081190819318699</v>
      </c>
      <c r="L66" s="111">
        <v>13.0132278304433</v>
      </c>
      <c r="M66" s="111">
        <v>10.210663011535001</v>
      </c>
      <c r="N66" s="111">
        <v>11.528897867849199</v>
      </c>
      <c r="O66" s="111">
        <v>7.8721743953637198</v>
      </c>
      <c r="P66" s="105"/>
      <c r="Q66" s="111">
        <v>12.630585683773999</v>
      </c>
      <c r="R66" s="105"/>
    </row>
    <row r="67" spans="1:18" x14ac:dyDescent="0.25">
      <c r="A67" s="109" t="s">
        <v>59</v>
      </c>
      <c r="B67" s="110">
        <v>43983</v>
      </c>
      <c r="C67" s="111">
        <v>2609.9861999999998</v>
      </c>
      <c r="D67" s="111"/>
      <c r="E67" s="111"/>
      <c r="F67" s="111"/>
      <c r="G67" s="111"/>
      <c r="H67" s="111"/>
      <c r="I67" s="111"/>
      <c r="J67" s="111">
        <v>19.002259245573899</v>
      </c>
      <c r="K67" s="111">
        <v>18.434045061950599</v>
      </c>
      <c r="L67" s="111">
        <v>17.187773996755599</v>
      </c>
      <c r="M67" s="111">
        <v>17.4558607285602</v>
      </c>
      <c r="N67" s="111">
        <v>15.8253724648409</v>
      </c>
      <c r="O67" s="111">
        <v>9.7805722261553996</v>
      </c>
      <c r="P67" s="105"/>
      <c r="Q67" s="111">
        <v>12.889476280241499</v>
      </c>
      <c r="R67" s="105"/>
    </row>
    <row r="68" spans="1:18" x14ac:dyDescent="0.25">
      <c r="A68" s="109" t="s">
        <v>60</v>
      </c>
      <c r="B68" s="110">
        <v>43983</v>
      </c>
      <c r="C68" s="111">
        <v>23.5929</v>
      </c>
      <c r="D68" s="111"/>
      <c r="E68" s="111"/>
      <c r="F68" s="111"/>
      <c r="G68" s="111"/>
      <c r="H68" s="111"/>
      <c r="I68" s="111"/>
      <c r="J68" s="111">
        <v>7.8960242331640096</v>
      </c>
      <c r="K68" s="111">
        <v>9.7500473789064408</v>
      </c>
      <c r="L68" s="111">
        <v>9.4161791531030499</v>
      </c>
      <c r="M68" s="111">
        <v>8.6574425594236892</v>
      </c>
      <c r="N68" s="111">
        <v>10.8309086666262</v>
      </c>
      <c r="O68" s="111">
        <v>9.4411235510402207</v>
      </c>
      <c r="P68" s="105"/>
      <c r="Q68" s="111">
        <v>11.567992606983101</v>
      </c>
      <c r="R68" s="105"/>
    </row>
    <row r="69" spans="1:18" x14ac:dyDescent="0.25">
      <c r="A69" s="109" t="s">
        <v>61</v>
      </c>
      <c r="B69" s="110">
        <v>43983</v>
      </c>
      <c r="C69" s="111">
        <v>69.897199999999998</v>
      </c>
      <c r="D69" s="111"/>
      <c r="E69" s="111"/>
      <c r="F69" s="111"/>
      <c r="G69" s="111"/>
      <c r="H69" s="111"/>
      <c r="I69" s="111"/>
      <c r="J69" s="111">
        <v>14.635539154954801</v>
      </c>
      <c r="K69" s="111">
        <v>-11.429437907539</v>
      </c>
      <c r="L69" s="111">
        <v>-9.1129048319081196</v>
      </c>
      <c r="M69" s="111">
        <v>-3.5765747195124602</v>
      </c>
      <c r="N69" s="111">
        <v>-1.50863131187458</v>
      </c>
      <c r="O69" s="111">
        <v>5.76239228866904</v>
      </c>
      <c r="P69" s="105"/>
      <c r="Q69" s="111">
        <v>10.692595242128199</v>
      </c>
      <c r="R69" s="105"/>
    </row>
    <row r="70" spans="1:18" x14ac:dyDescent="0.25">
      <c r="A70" s="109" t="s">
        <v>62</v>
      </c>
      <c r="B70" s="110">
        <v>43983</v>
      </c>
      <c r="C70" s="111">
        <v>68.483900000000006</v>
      </c>
      <c r="D70" s="111"/>
      <c r="E70" s="111"/>
      <c r="F70" s="111"/>
      <c r="G70" s="111"/>
      <c r="H70" s="111"/>
      <c r="I70" s="111"/>
      <c r="J70" s="111">
        <v>25.838557929365301</v>
      </c>
      <c r="K70" s="111">
        <v>7.1521094363598996</v>
      </c>
      <c r="L70" s="111">
        <v>8.1161901662676996</v>
      </c>
      <c r="M70" s="111">
        <v>8.9399148588144293</v>
      </c>
      <c r="N70" s="111">
        <v>9.0066543295795203</v>
      </c>
      <c r="O70" s="111">
        <v>4.9865119053266298</v>
      </c>
      <c r="P70" s="105"/>
      <c r="Q70" s="111">
        <v>10.5149160754366</v>
      </c>
      <c r="R70" s="105"/>
    </row>
    <row r="71" spans="1:18" x14ac:dyDescent="0.25">
      <c r="A71" s="109" t="s">
        <v>63</v>
      </c>
      <c r="B71" s="110">
        <v>43983</v>
      </c>
      <c r="C71" s="111">
        <v>28.9132</v>
      </c>
      <c r="D71" s="111"/>
      <c r="E71" s="111"/>
      <c r="F71" s="111"/>
      <c r="G71" s="111"/>
      <c r="H71" s="111"/>
      <c r="I71" s="111"/>
      <c r="J71" s="111">
        <v>18.591111003708299</v>
      </c>
      <c r="K71" s="111">
        <v>10.172196711793999</v>
      </c>
      <c r="L71" s="111">
        <v>9.8978289636433008</v>
      </c>
      <c r="M71" s="111">
        <v>8.6798199873983393</v>
      </c>
      <c r="N71" s="111">
        <v>10.9910542405224</v>
      </c>
      <c r="O71" s="111">
        <v>8.0134266366887594</v>
      </c>
      <c r="P71" s="105"/>
      <c r="Q71" s="111">
        <v>10.7586103492768</v>
      </c>
      <c r="R71" s="105"/>
    </row>
    <row r="72" spans="1:18" x14ac:dyDescent="0.25">
      <c r="A72" s="109" t="s">
        <v>64</v>
      </c>
      <c r="B72" s="110">
        <v>43983</v>
      </c>
      <c r="C72" s="111">
        <v>27.5243</v>
      </c>
      <c r="D72" s="111"/>
      <c r="E72" s="111"/>
      <c r="F72" s="111"/>
      <c r="G72" s="111"/>
      <c r="H72" s="111"/>
      <c r="I72" s="111"/>
      <c r="J72" s="111">
        <v>30.376618314602901</v>
      </c>
      <c r="K72" s="111">
        <v>14.519350794466201</v>
      </c>
      <c r="L72" s="111">
        <v>14.5342039626595</v>
      </c>
      <c r="M72" s="111">
        <v>12.907847997705399</v>
      </c>
      <c r="N72" s="111">
        <v>12.954941859456801</v>
      </c>
      <c r="O72" s="111">
        <v>9.8747129691279696</v>
      </c>
      <c r="P72" s="105"/>
      <c r="Q72" s="111">
        <v>16.1417836551731</v>
      </c>
      <c r="R72" s="105"/>
    </row>
    <row r="73" spans="1:18" x14ac:dyDescent="0.25">
      <c r="A73" s="109" t="s">
        <v>65</v>
      </c>
      <c r="B73" s="110">
        <v>43983</v>
      </c>
      <c r="C73" s="111">
        <v>17.3171</v>
      </c>
      <c r="D73" s="111"/>
      <c r="E73" s="111"/>
      <c r="F73" s="111"/>
      <c r="G73" s="111"/>
      <c r="H73" s="111"/>
      <c r="I73" s="111"/>
      <c r="J73" s="111">
        <v>25.804502037321399</v>
      </c>
      <c r="K73" s="111">
        <v>6.5252482877493003</v>
      </c>
      <c r="L73" s="111">
        <v>9.5347381427484201</v>
      </c>
      <c r="M73" s="111">
        <v>8.3572487169644507</v>
      </c>
      <c r="N73" s="111">
        <v>6.6184528572561696</v>
      </c>
      <c r="O73" s="111">
        <v>6.0301947547330297</v>
      </c>
      <c r="P73" s="105"/>
      <c r="Q73" s="111">
        <v>8.0523110436476895</v>
      </c>
      <c r="R73" s="105"/>
    </row>
    <row r="74" spans="1:18" x14ac:dyDescent="0.25">
      <c r="A74" s="109" t="s">
        <v>66</v>
      </c>
      <c r="B74" s="110">
        <v>43983</v>
      </c>
      <c r="C74" s="111">
        <v>27.807700000000001</v>
      </c>
      <c r="D74" s="111"/>
      <c r="E74" s="111"/>
      <c r="F74" s="111"/>
      <c r="G74" s="111"/>
      <c r="H74" s="111"/>
      <c r="I74" s="111"/>
      <c r="J74" s="111">
        <v>22.324112979808401</v>
      </c>
      <c r="K74" s="111">
        <v>18.837229321302299</v>
      </c>
      <c r="L74" s="111">
        <v>17.034673436445502</v>
      </c>
      <c r="M74" s="111">
        <v>13.4074402219834</v>
      </c>
      <c r="N74" s="111">
        <v>15.308426414461801</v>
      </c>
      <c r="O74" s="111">
        <v>10.2755620604201</v>
      </c>
      <c r="P74" s="105"/>
      <c r="Q74" s="111">
        <v>13.970856968012001</v>
      </c>
      <c r="R74" s="105"/>
    </row>
    <row r="75" spans="1:18" x14ac:dyDescent="0.25">
      <c r="A75" s="109" t="s">
        <v>67</v>
      </c>
      <c r="B75" s="110">
        <v>43983</v>
      </c>
      <c r="C75" s="111">
        <v>16.511500000000002</v>
      </c>
      <c r="D75" s="111"/>
      <c r="E75" s="111"/>
      <c r="F75" s="111"/>
      <c r="G75" s="111"/>
      <c r="H75" s="111"/>
      <c r="I75" s="111"/>
      <c r="J75" s="111">
        <v>5.6370699256863004</v>
      </c>
      <c r="K75" s="111">
        <v>2.6661751962346298</v>
      </c>
      <c r="L75" s="111">
        <v>5.9377142956383304</v>
      </c>
      <c r="M75" s="111">
        <v>6.9250679219374103</v>
      </c>
      <c r="N75" s="111">
        <v>7.1276768889286499</v>
      </c>
      <c r="O75" s="111">
        <v>7.4534718127443096</v>
      </c>
      <c r="P75" s="105"/>
      <c r="Q75" s="111">
        <v>9.37923243883189</v>
      </c>
      <c r="R75" s="105"/>
    </row>
    <row r="76" spans="1:18" x14ac:dyDescent="0.25">
      <c r="A76" s="109" t="s">
        <v>68</v>
      </c>
      <c r="B76" s="110">
        <v>43983</v>
      </c>
      <c r="C76" s="111">
        <v>1143.4032</v>
      </c>
      <c r="D76" s="111"/>
      <c r="E76" s="111"/>
      <c r="F76" s="111"/>
      <c r="G76" s="111"/>
      <c r="H76" s="111"/>
      <c r="I76" s="111"/>
      <c r="J76" s="111">
        <v>5.1728106924964496</v>
      </c>
      <c r="K76" s="111">
        <v>6.2591321074474804</v>
      </c>
      <c r="L76" s="111">
        <v>6.9380707373259503</v>
      </c>
      <c r="M76" s="111">
        <v>7.4344593235747496</v>
      </c>
      <c r="N76" s="111">
        <v>8.3673996871181799</v>
      </c>
      <c r="O76" s="111"/>
      <c r="P76" s="105"/>
      <c r="Q76" s="111">
        <v>9.6040675229357806</v>
      </c>
      <c r="R76" s="105"/>
    </row>
    <row r="77" spans="1:18" x14ac:dyDescent="0.25">
      <c r="A77" s="109" t="s">
        <v>69</v>
      </c>
      <c r="B77" s="110">
        <v>43983</v>
      </c>
      <c r="C77" s="111">
        <v>32.141399999999997</v>
      </c>
      <c r="D77" s="111"/>
      <c r="E77" s="111"/>
      <c r="F77" s="111"/>
      <c r="G77" s="111"/>
      <c r="H77" s="111"/>
      <c r="I77" s="111"/>
      <c r="J77" s="111">
        <v>15.3281194821411</v>
      </c>
      <c r="K77" s="111">
        <v>6.5602062754224502</v>
      </c>
      <c r="L77" s="111">
        <v>6.9540289570501397</v>
      </c>
      <c r="M77" s="111">
        <v>6.5268953932322802</v>
      </c>
      <c r="N77" s="111">
        <v>6.6622512980057502</v>
      </c>
      <c r="O77" s="111">
        <v>8.0266373247613707</v>
      </c>
      <c r="P77" s="105"/>
      <c r="Q77" s="111">
        <v>11.081377589944299</v>
      </c>
      <c r="R77" s="105"/>
    </row>
    <row r="78" spans="1:18" x14ac:dyDescent="0.25">
      <c r="A78" s="109" t="s">
        <v>70</v>
      </c>
      <c r="B78" s="110">
        <v>43983</v>
      </c>
      <c r="C78" s="111">
        <v>28.775099999999998</v>
      </c>
      <c r="D78" s="111"/>
      <c r="E78" s="111"/>
      <c r="F78" s="111"/>
      <c r="G78" s="111"/>
      <c r="H78" s="111"/>
      <c r="I78" s="111"/>
      <c r="J78" s="111">
        <v>27.178996296085401</v>
      </c>
      <c r="K78" s="111">
        <v>10.3289353579985</v>
      </c>
      <c r="L78" s="111">
        <v>10.6171476522721</v>
      </c>
      <c r="M78" s="111">
        <v>10.593708672858501</v>
      </c>
      <c r="N78" s="111">
        <v>11.6442458525757</v>
      </c>
      <c r="O78" s="111">
        <v>10.4105235089158</v>
      </c>
      <c r="P78" s="105"/>
      <c r="Q78" s="111">
        <v>13.8454010219438</v>
      </c>
      <c r="R78" s="105"/>
    </row>
    <row r="79" spans="1:18" x14ac:dyDescent="0.25">
      <c r="A79" s="109" t="s">
        <v>71</v>
      </c>
      <c r="B79" s="110">
        <v>43983</v>
      </c>
      <c r="C79" s="111">
        <v>23.751300000000001</v>
      </c>
      <c r="D79" s="111"/>
      <c r="E79" s="111"/>
      <c r="F79" s="111"/>
      <c r="G79" s="111"/>
      <c r="H79" s="111"/>
      <c r="I79" s="111"/>
      <c r="J79" s="111">
        <v>20.055460586352702</v>
      </c>
      <c r="K79" s="111">
        <v>13.965831346504901</v>
      </c>
      <c r="L79" s="111">
        <v>12.533501503437799</v>
      </c>
      <c r="M79" s="111">
        <v>10.8500300677892</v>
      </c>
      <c r="N79" s="111">
        <v>12.0024987750145</v>
      </c>
      <c r="O79" s="111">
        <v>9.5172833452621592</v>
      </c>
      <c r="P79" s="105"/>
      <c r="Q79" s="111">
        <v>13.050234846626701</v>
      </c>
      <c r="R79" s="105"/>
    </row>
    <row r="80" spans="1:18" x14ac:dyDescent="0.25">
      <c r="A80" s="109" t="s">
        <v>72</v>
      </c>
      <c r="B80" s="110">
        <v>43983</v>
      </c>
      <c r="C80" s="111">
        <v>13.439399999999999</v>
      </c>
      <c r="D80" s="111"/>
      <c r="E80" s="111"/>
      <c r="F80" s="111"/>
      <c r="G80" s="111"/>
      <c r="H80" s="111"/>
      <c r="I80" s="111"/>
      <c r="J80" s="111">
        <v>12.5186886448262</v>
      </c>
      <c r="K80" s="111">
        <v>20.915256499559899</v>
      </c>
      <c r="L80" s="111">
        <v>16.4621184984926</v>
      </c>
      <c r="M80" s="111">
        <v>13.2548435240346</v>
      </c>
      <c r="N80" s="111">
        <v>15.715876046274699</v>
      </c>
      <c r="O80" s="111">
        <v>10.542227149738</v>
      </c>
      <c r="P80" s="105"/>
      <c r="Q80" s="111">
        <v>10.775802575107299</v>
      </c>
      <c r="R80" s="105"/>
    </row>
    <row r="81" spans="1:18" x14ac:dyDescent="0.25">
      <c r="A81" s="109" t="s">
        <v>73</v>
      </c>
      <c r="B81" s="110">
        <v>43983</v>
      </c>
      <c r="C81" s="111">
        <v>29.243600000000001</v>
      </c>
      <c r="D81" s="111"/>
      <c r="E81" s="111"/>
      <c r="F81" s="111"/>
      <c r="G81" s="111"/>
      <c r="H81" s="111"/>
      <c r="I81" s="111"/>
      <c r="J81" s="111">
        <v>13.3894978428815</v>
      </c>
      <c r="K81" s="111">
        <v>17.114213716408401</v>
      </c>
      <c r="L81" s="111">
        <v>13.0470828178058</v>
      </c>
      <c r="M81" s="111">
        <v>10.142235550707699</v>
      </c>
      <c r="N81" s="111">
        <v>11.3395098523348</v>
      </c>
      <c r="O81" s="111">
        <v>8.2700738962993992</v>
      </c>
      <c r="P81" s="105"/>
      <c r="Q81" s="111">
        <v>12.1308376259407</v>
      </c>
      <c r="R81" s="105"/>
    </row>
    <row r="82" spans="1:18" x14ac:dyDescent="0.25">
      <c r="A82" s="109" t="s">
        <v>74</v>
      </c>
      <c r="B82" s="110">
        <v>43983</v>
      </c>
      <c r="C82" s="111">
        <v>2152.0943000000002</v>
      </c>
      <c r="D82" s="111"/>
      <c r="E82" s="111"/>
      <c r="F82" s="111"/>
      <c r="G82" s="111"/>
      <c r="H82" s="111"/>
      <c r="I82" s="111"/>
      <c r="J82" s="111">
        <v>18.7826585341538</v>
      </c>
      <c r="K82" s="111">
        <v>9.4243847388868005</v>
      </c>
      <c r="L82" s="111">
        <v>11.5422151713838</v>
      </c>
      <c r="M82" s="111">
        <v>9.9635636759326598</v>
      </c>
      <c r="N82" s="111">
        <v>11.5663945113462</v>
      </c>
      <c r="O82" s="111">
        <v>9.8645398025064406</v>
      </c>
      <c r="P82" s="105"/>
      <c r="Q82" s="111">
        <v>13.026823784962801</v>
      </c>
      <c r="R82" s="105"/>
    </row>
    <row r="83" spans="1:18" x14ac:dyDescent="0.25">
      <c r="A83" s="109" t="s">
        <v>75</v>
      </c>
      <c r="B83" s="110">
        <v>43983</v>
      </c>
      <c r="C83" s="111">
        <v>31.814800000000002</v>
      </c>
      <c r="D83" s="111"/>
      <c r="E83" s="111"/>
      <c r="F83" s="111"/>
      <c r="G83" s="111"/>
      <c r="H83" s="111"/>
      <c r="I83" s="111"/>
      <c r="J83" s="111">
        <v>13.322253358772601</v>
      </c>
      <c r="K83" s="111">
        <v>-3.7577954258004902</v>
      </c>
      <c r="L83" s="111">
        <v>1.94388977670042</v>
      </c>
      <c r="M83" s="111">
        <v>2.8835545212244398</v>
      </c>
      <c r="N83" s="111">
        <v>-3.95481196140243</v>
      </c>
      <c r="O83" s="111">
        <v>2.46926914316979</v>
      </c>
      <c r="P83" s="105"/>
      <c r="Q83" s="111">
        <v>8.1582591145689793</v>
      </c>
      <c r="R83" s="105"/>
    </row>
    <row r="84" spans="1:18" x14ac:dyDescent="0.25">
      <c r="A84" s="109" t="s">
        <v>76</v>
      </c>
      <c r="B84" s="110">
        <v>43983</v>
      </c>
      <c r="C84" s="111">
        <v>63.8523</v>
      </c>
      <c r="D84" s="111"/>
      <c r="E84" s="111"/>
      <c r="F84" s="111"/>
      <c r="G84" s="111"/>
      <c r="H84" s="111"/>
      <c r="I84" s="111"/>
      <c r="J84" s="111">
        <v>6.4745463594569399</v>
      </c>
      <c r="K84" s="111">
        <v>6.0574752183658997</v>
      </c>
      <c r="L84" s="111">
        <v>6.3220164262999203</v>
      </c>
      <c r="M84" s="111">
        <v>6.1446887582280203</v>
      </c>
      <c r="N84" s="111">
        <v>6.2371894692704002</v>
      </c>
      <c r="O84" s="111">
        <v>4.4166655046243504</v>
      </c>
      <c r="P84" s="105"/>
      <c r="Q84" s="111">
        <v>9.1938648691206595</v>
      </c>
      <c r="R84" s="105"/>
    </row>
    <row r="85" spans="1:18" x14ac:dyDescent="0.25">
      <c r="A85" s="109" t="s">
        <v>77</v>
      </c>
      <c r="B85" s="110">
        <v>43983</v>
      </c>
      <c r="C85" s="111">
        <v>15.7608</v>
      </c>
      <c r="D85" s="111"/>
      <c r="E85" s="111"/>
      <c r="F85" s="111"/>
      <c r="G85" s="111"/>
      <c r="H85" s="111"/>
      <c r="I85" s="111"/>
      <c r="J85" s="111">
        <v>6.9315889592481996</v>
      </c>
      <c r="K85" s="111">
        <v>10.5606088654909</v>
      </c>
      <c r="L85" s="111">
        <v>12.7260208106904</v>
      </c>
      <c r="M85" s="111">
        <v>10.4636645197244</v>
      </c>
      <c r="N85" s="111">
        <v>11.841617594426801</v>
      </c>
      <c r="O85" s="111">
        <v>8.4583470149396796</v>
      </c>
      <c r="P85" s="105"/>
      <c r="Q85" s="111">
        <v>11.427673913043501</v>
      </c>
      <c r="R85" s="105"/>
    </row>
    <row r="86" spans="1:18" x14ac:dyDescent="0.25">
      <c r="A86" s="109" t="s">
        <v>78</v>
      </c>
      <c r="B86" s="110">
        <v>43983</v>
      </c>
      <c r="C86" s="111">
        <v>28.1981</v>
      </c>
      <c r="D86" s="111"/>
      <c r="E86" s="111"/>
      <c r="F86" s="111"/>
      <c r="G86" s="111"/>
      <c r="H86" s="111"/>
      <c r="I86" s="111"/>
      <c r="J86" s="111">
        <v>20.363965744400701</v>
      </c>
      <c r="K86" s="111">
        <v>16.208605151337899</v>
      </c>
      <c r="L86" s="111">
        <v>15.1284438822765</v>
      </c>
      <c r="M86" s="111">
        <v>12.416165830398199</v>
      </c>
      <c r="N86" s="111">
        <v>14.857123379402299</v>
      </c>
      <c r="O86" s="111">
        <v>10.2001521294145</v>
      </c>
      <c r="P86" s="105"/>
      <c r="Q86" s="111">
        <v>12.978582930433999</v>
      </c>
      <c r="R86" s="105"/>
    </row>
    <row r="87" spans="1:18" x14ac:dyDescent="0.25">
      <c r="A87" s="109" t="s">
        <v>79</v>
      </c>
      <c r="B87" s="110">
        <v>43983</v>
      </c>
      <c r="C87" s="111">
        <v>33.131</v>
      </c>
      <c r="D87" s="111"/>
      <c r="E87" s="111"/>
      <c r="F87" s="111"/>
      <c r="G87" s="111"/>
      <c r="H87" s="111"/>
      <c r="I87" s="111"/>
      <c r="J87" s="111">
        <v>18.372689828190101</v>
      </c>
      <c r="K87" s="111">
        <v>9.66591592209247</v>
      </c>
      <c r="L87" s="111">
        <v>9.7817357368773408</v>
      </c>
      <c r="M87" s="111">
        <v>9.11777669326408</v>
      </c>
      <c r="N87" s="111">
        <v>9.1181703842045696</v>
      </c>
      <c r="O87" s="111">
        <v>7.5275993275559996</v>
      </c>
      <c r="P87" s="105"/>
      <c r="Q87" s="111">
        <v>12.976485856203899</v>
      </c>
      <c r="R87" s="105"/>
    </row>
    <row r="88" spans="1:18" x14ac:dyDescent="0.25">
      <c r="A88" s="109" t="s">
        <v>80</v>
      </c>
      <c r="B88" s="110">
        <v>43983</v>
      </c>
      <c r="C88" s="111">
        <v>18.931999999999999</v>
      </c>
      <c r="D88" s="111"/>
      <c r="E88" s="111"/>
      <c r="F88" s="111"/>
      <c r="G88" s="111"/>
      <c r="H88" s="111"/>
      <c r="I88" s="111"/>
      <c r="J88" s="111">
        <v>18.6393443062979</v>
      </c>
      <c r="K88" s="111">
        <v>12.916771902932901</v>
      </c>
      <c r="L88" s="111">
        <v>12.0872810969284</v>
      </c>
      <c r="M88" s="111">
        <v>10.494451678386</v>
      </c>
      <c r="N88" s="111">
        <v>12.069669269417799</v>
      </c>
      <c r="O88" s="111">
        <v>7.9584920293866199</v>
      </c>
      <c r="P88" s="105"/>
      <c r="Q88" s="111">
        <v>10.0858164390319</v>
      </c>
      <c r="R88" s="105"/>
    </row>
    <row r="89" spans="1:18" x14ac:dyDescent="0.25">
      <c r="A89" s="109" t="s">
        <v>365</v>
      </c>
      <c r="B89" s="110">
        <v>43983</v>
      </c>
      <c r="C89" s="111">
        <v>0.3831</v>
      </c>
      <c r="D89" s="111"/>
      <c r="E89" s="111"/>
      <c r="F89" s="111"/>
      <c r="G89" s="111"/>
      <c r="H89" s="111"/>
      <c r="I89" s="111"/>
      <c r="J89" s="111">
        <v>8.7001906891109808</v>
      </c>
      <c r="K89" s="111">
        <v>8.9168536772434397</v>
      </c>
      <c r="L89" s="111"/>
      <c r="M89" s="111"/>
      <c r="N89" s="111"/>
      <c r="O89" s="111"/>
      <c r="P89" s="105"/>
      <c r="Q89" s="111">
        <v>8.83934944427447</v>
      </c>
      <c r="R89" s="105"/>
    </row>
    <row r="90" spans="1:18" x14ac:dyDescent="0.25">
      <c r="A90" s="109" t="s">
        <v>81</v>
      </c>
      <c r="B90" s="110">
        <v>43983</v>
      </c>
      <c r="C90" s="111">
        <v>21.351299999999998</v>
      </c>
      <c r="D90" s="111"/>
      <c r="E90" s="111"/>
      <c r="F90" s="111"/>
      <c r="G90" s="111"/>
      <c r="H90" s="111"/>
      <c r="I90" s="111"/>
      <c r="J90" s="111">
        <v>19.489829154082699</v>
      </c>
      <c r="K90" s="111">
        <v>15.9650462967045</v>
      </c>
      <c r="L90" s="111">
        <v>4.72330416652572</v>
      </c>
      <c r="M90" s="111">
        <v>3.6848815933830901</v>
      </c>
      <c r="N90" s="111">
        <v>0.477399922300354</v>
      </c>
      <c r="O90" s="111">
        <v>2.2440687820296898</v>
      </c>
      <c r="P90" s="105"/>
      <c r="Q90" s="111">
        <v>9.4918651943288594</v>
      </c>
      <c r="R90" s="105"/>
    </row>
    <row r="91" spans="1:18" x14ac:dyDescent="0.25">
      <c r="A91" s="131"/>
      <c r="B91" s="131"/>
      <c r="C91" s="131"/>
      <c r="D91" s="113"/>
      <c r="E91" s="113"/>
      <c r="F91" s="113"/>
      <c r="G91" s="113"/>
      <c r="H91" s="113"/>
      <c r="I91" s="113"/>
      <c r="J91" s="113" t="s">
        <v>48</v>
      </c>
      <c r="K91" s="113" t="s">
        <v>1</v>
      </c>
      <c r="L91" s="113" t="s">
        <v>2</v>
      </c>
      <c r="M91" s="113" t="s">
        <v>3</v>
      </c>
      <c r="N91" s="113" t="s">
        <v>4</v>
      </c>
      <c r="O91" s="113" t="s">
        <v>5</v>
      </c>
      <c r="P91" s="105"/>
      <c r="Q91" s="113" t="s">
        <v>46</v>
      </c>
      <c r="R91" s="105"/>
    </row>
    <row r="92" spans="1:18" x14ac:dyDescent="0.25">
      <c r="A92" s="131"/>
      <c r="B92" s="131"/>
      <c r="C92" s="131"/>
      <c r="D92" s="113"/>
      <c r="E92" s="113"/>
      <c r="F92" s="113"/>
      <c r="G92" s="113"/>
      <c r="H92" s="113"/>
      <c r="I92" s="113"/>
      <c r="J92" s="113" t="s">
        <v>0</v>
      </c>
      <c r="K92" s="113" t="s">
        <v>0</v>
      </c>
      <c r="L92" s="113" t="s">
        <v>0</v>
      </c>
      <c r="M92" s="113" t="s">
        <v>0</v>
      </c>
      <c r="N92" s="113" t="s">
        <v>0</v>
      </c>
      <c r="O92" s="113" t="s">
        <v>0</v>
      </c>
      <c r="P92" s="105"/>
      <c r="Q92" s="113" t="s">
        <v>0</v>
      </c>
      <c r="R92" s="105"/>
    </row>
    <row r="93" spans="1:18" x14ac:dyDescent="0.25">
      <c r="A93" s="113" t="s">
        <v>7</v>
      </c>
      <c r="B93" s="113" t="s">
        <v>8</v>
      </c>
      <c r="C93" s="113" t="s">
        <v>9</v>
      </c>
      <c r="D93" s="113"/>
      <c r="E93" s="113"/>
      <c r="F93" s="113"/>
      <c r="G93" s="113"/>
      <c r="H93" s="113"/>
      <c r="I93" s="113"/>
      <c r="J93" s="113"/>
      <c r="K93" s="113"/>
      <c r="L93" s="113"/>
      <c r="M93" s="113"/>
      <c r="N93" s="113"/>
      <c r="O93" s="113"/>
      <c r="P93" s="105"/>
      <c r="Q93" s="113"/>
      <c r="R93" s="105"/>
    </row>
    <row r="94" spans="1:18" x14ac:dyDescent="0.25">
      <c r="A94" s="108" t="s">
        <v>386</v>
      </c>
      <c r="B94" s="108"/>
      <c r="C94" s="108"/>
      <c r="D94" s="108"/>
      <c r="E94" s="108"/>
      <c r="F94" s="108"/>
      <c r="G94" s="108"/>
      <c r="H94" s="108"/>
      <c r="I94" s="108"/>
      <c r="J94" s="108"/>
      <c r="K94" s="108"/>
      <c r="L94" s="108"/>
      <c r="M94" s="108"/>
      <c r="N94" s="108"/>
      <c r="O94" s="108"/>
      <c r="P94" s="105"/>
      <c r="Q94" s="108"/>
      <c r="R94" s="105"/>
    </row>
    <row r="95" spans="1:18" x14ac:dyDescent="0.25">
      <c r="A95" s="109" t="s">
        <v>82</v>
      </c>
      <c r="B95" s="110">
        <v>43983</v>
      </c>
      <c r="C95" s="111">
        <v>22.196899999999999</v>
      </c>
      <c r="D95" s="111"/>
      <c r="E95" s="111"/>
      <c r="F95" s="111"/>
      <c r="G95" s="111"/>
      <c r="H95" s="111"/>
      <c r="I95" s="111"/>
      <c r="J95" s="111">
        <v>29.348293214911099</v>
      </c>
      <c r="K95" s="111">
        <v>2.6737740822802101</v>
      </c>
      <c r="L95" s="111">
        <v>5.1382022001662797</v>
      </c>
      <c r="M95" s="111">
        <v>-3.4868539828690799</v>
      </c>
      <c r="N95" s="111">
        <v>0.46862641923016501</v>
      </c>
      <c r="O95" s="111">
        <v>2.8504919978198</v>
      </c>
      <c r="P95" s="105"/>
      <c r="Q95" s="111">
        <v>10.932879420432201</v>
      </c>
      <c r="R95" s="105"/>
    </row>
    <row r="96" spans="1:18" x14ac:dyDescent="0.25">
      <c r="A96" s="109" t="s">
        <v>83</v>
      </c>
      <c r="B96" s="110">
        <v>43983</v>
      </c>
      <c r="C96" s="111">
        <v>32.0899</v>
      </c>
      <c r="D96" s="111"/>
      <c r="E96" s="111"/>
      <c r="F96" s="111"/>
      <c r="G96" s="111"/>
      <c r="H96" s="111"/>
      <c r="I96" s="111"/>
      <c r="J96" s="111">
        <v>29.353461984733801</v>
      </c>
      <c r="K96" s="111">
        <v>2.69026016463493</v>
      </c>
      <c r="L96" s="111">
        <v>5.1472425933639601</v>
      </c>
      <c r="M96" s="111">
        <v>-3.4809703400164498</v>
      </c>
      <c r="N96" s="111">
        <v>0.473017117804719</v>
      </c>
      <c r="O96" s="111">
        <v>2.8524403321182499</v>
      </c>
      <c r="P96" s="105"/>
      <c r="Q96" s="111">
        <v>14.081057457212699</v>
      </c>
      <c r="R96" s="105"/>
    </row>
    <row r="97" spans="1:18" x14ac:dyDescent="0.25">
      <c r="A97" s="109" t="s">
        <v>84</v>
      </c>
      <c r="B97" s="110">
        <v>43983</v>
      </c>
      <c r="C97" s="111">
        <v>0.96740000000000004</v>
      </c>
      <c r="D97" s="111"/>
      <c r="E97" s="111"/>
      <c r="F97" s="111"/>
      <c r="G97" s="111"/>
      <c r="H97" s="111"/>
      <c r="I97" s="111"/>
      <c r="J97" s="111">
        <v>0</v>
      </c>
      <c r="K97" s="111">
        <v>-99.965540668543696</v>
      </c>
      <c r="L97" s="111">
        <v>-47.375527282840103</v>
      </c>
      <c r="M97" s="111"/>
      <c r="N97" s="111"/>
      <c r="O97" s="111"/>
      <c r="P97" s="105"/>
      <c r="Q97" s="111">
        <v>-46.2228678929418</v>
      </c>
      <c r="R97" s="105"/>
    </row>
    <row r="98" spans="1:18" x14ac:dyDescent="0.25">
      <c r="A98" s="109" t="s">
        <v>85</v>
      </c>
      <c r="B98" s="110">
        <v>43983</v>
      </c>
      <c r="C98" s="111">
        <v>1.3985000000000001</v>
      </c>
      <c r="D98" s="111"/>
      <c r="E98" s="111"/>
      <c r="F98" s="111"/>
      <c r="G98" s="111"/>
      <c r="H98" s="111"/>
      <c r="I98" s="111"/>
      <c r="J98" s="111">
        <v>0</v>
      </c>
      <c r="K98" s="111">
        <v>-99.955826745945004</v>
      </c>
      <c r="L98" s="111">
        <v>-47.381366696770101</v>
      </c>
      <c r="M98" s="111"/>
      <c r="N98" s="111"/>
      <c r="O98" s="111"/>
      <c r="P98" s="105"/>
      <c r="Q98" s="111">
        <v>-46.226942860250801</v>
      </c>
      <c r="R98" s="105"/>
    </row>
    <row r="99" spans="1:18" x14ac:dyDescent="0.25">
      <c r="A99" s="109" t="s">
        <v>86</v>
      </c>
      <c r="B99" s="110">
        <v>43983</v>
      </c>
      <c r="C99" s="111">
        <v>21.834599999999998</v>
      </c>
      <c r="D99" s="111"/>
      <c r="E99" s="111"/>
      <c r="F99" s="111"/>
      <c r="G99" s="111"/>
      <c r="H99" s="111"/>
      <c r="I99" s="111"/>
      <c r="J99" s="111">
        <v>28.084877803274502</v>
      </c>
      <c r="K99" s="111">
        <v>11.6251802873819</v>
      </c>
      <c r="L99" s="111">
        <v>13.2203863509512</v>
      </c>
      <c r="M99" s="111">
        <v>11.962236067858599</v>
      </c>
      <c r="N99" s="111">
        <v>12.3761811477347</v>
      </c>
      <c r="O99" s="111">
        <v>9.1119293436413304</v>
      </c>
      <c r="P99" s="105"/>
      <c r="Q99" s="111">
        <v>12.999184471862799</v>
      </c>
      <c r="R99" s="105"/>
    </row>
    <row r="100" spans="1:18" x14ac:dyDescent="0.25">
      <c r="A100" s="109" t="s">
        <v>87</v>
      </c>
      <c r="B100" s="110">
        <v>43983</v>
      </c>
      <c r="C100" s="111">
        <v>17.209</v>
      </c>
      <c r="D100" s="111"/>
      <c r="E100" s="111"/>
      <c r="F100" s="111"/>
      <c r="G100" s="111"/>
      <c r="H100" s="111"/>
      <c r="I100" s="111"/>
      <c r="J100" s="111">
        <v>-10.474691971097201</v>
      </c>
      <c r="K100" s="111">
        <v>5.0630156717235897</v>
      </c>
      <c r="L100" s="111">
        <v>6.8925493592172096</v>
      </c>
      <c r="M100" s="111">
        <v>5.7269054275932003</v>
      </c>
      <c r="N100" s="111">
        <v>-1.1961897443907601</v>
      </c>
      <c r="O100" s="111">
        <v>3.0799312750382102</v>
      </c>
      <c r="P100" s="105"/>
      <c r="Q100" s="111">
        <v>9.0953508468717601</v>
      </c>
      <c r="R100" s="105"/>
    </row>
    <row r="101" spans="1:18" x14ac:dyDescent="0.25">
      <c r="A101" s="109" t="s">
        <v>88</v>
      </c>
      <c r="B101" s="110">
        <v>43983</v>
      </c>
      <c r="C101" s="111">
        <v>35.197099999999999</v>
      </c>
      <c r="D101" s="111"/>
      <c r="E101" s="111"/>
      <c r="F101" s="111"/>
      <c r="G101" s="111"/>
      <c r="H101" s="111"/>
      <c r="I101" s="111"/>
      <c r="J101" s="111">
        <v>13.410207082307</v>
      </c>
      <c r="K101" s="111">
        <v>11.3663888634307</v>
      </c>
      <c r="L101" s="111">
        <v>12.0585837361338</v>
      </c>
      <c r="M101" s="111">
        <v>9.7978215470940295</v>
      </c>
      <c r="N101" s="111">
        <v>9.9170090777171591</v>
      </c>
      <c r="O101" s="111">
        <v>7.2588501973103696</v>
      </c>
      <c r="P101" s="105"/>
      <c r="Q101" s="111">
        <v>16.0505087260035</v>
      </c>
      <c r="R101" s="105"/>
    </row>
    <row r="102" spans="1:18" x14ac:dyDescent="0.25">
      <c r="A102" s="109" t="s">
        <v>89</v>
      </c>
      <c r="B102" s="110">
        <v>43983</v>
      </c>
      <c r="C102" s="111">
        <v>23.2835</v>
      </c>
      <c r="D102" s="111"/>
      <c r="E102" s="111"/>
      <c r="F102" s="111"/>
      <c r="G102" s="111"/>
      <c r="H102" s="111"/>
      <c r="I102" s="111"/>
      <c r="J102" s="111">
        <v>19.7655372724134</v>
      </c>
      <c r="K102" s="111">
        <v>15.2990148667089</v>
      </c>
      <c r="L102" s="111">
        <v>12.1645960524641</v>
      </c>
      <c r="M102" s="111">
        <v>9.3358467514019701</v>
      </c>
      <c r="N102" s="111">
        <v>10.6279348521564</v>
      </c>
      <c r="O102" s="111">
        <v>6.94521718924927</v>
      </c>
      <c r="P102" s="105"/>
      <c r="Q102" s="111">
        <v>12.057889828400899</v>
      </c>
      <c r="R102" s="105"/>
    </row>
    <row r="103" spans="1:18" x14ac:dyDescent="0.25">
      <c r="A103" s="109" t="s">
        <v>90</v>
      </c>
      <c r="B103" s="110">
        <v>43983</v>
      </c>
      <c r="C103" s="111">
        <v>2530.9477000000002</v>
      </c>
      <c r="D103" s="111"/>
      <c r="E103" s="111"/>
      <c r="F103" s="111"/>
      <c r="G103" s="111"/>
      <c r="H103" s="111"/>
      <c r="I103" s="111"/>
      <c r="J103" s="111">
        <v>18.382253199366101</v>
      </c>
      <c r="K103" s="111">
        <v>17.7687248174243</v>
      </c>
      <c r="L103" s="111">
        <v>16.469862672480701</v>
      </c>
      <c r="M103" s="111">
        <v>16.728002405775001</v>
      </c>
      <c r="N103" s="111">
        <v>15.0910094910152</v>
      </c>
      <c r="O103" s="111">
        <v>9.1411701035757797</v>
      </c>
      <c r="P103" s="105"/>
      <c r="Q103" s="111">
        <v>11.7098891554904</v>
      </c>
      <c r="R103" s="105"/>
    </row>
    <row r="104" spans="1:18" x14ac:dyDescent="0.25">
      <c r="A104" s="109" t="s">
        <v>91</v>
      </c>
      <c r="B104" s="110">
        <v>43983</v>
      </c>
      <c r="C104" s="111">
        <v>22.2029</v>
      </c>
      <c r="D104" s="111"/>
      <c r="E104" s="111"/>
      <c r="F104" s="111"/>
      <c r="G104" s="111"/>
      <c r="H104" s="111"/>
      <c r="I104" s="111"/>
      <c r="J104" s="111">
        <v>7.1441884548624</v>
      </c>
      <c r="K104" s="111">
        <v>8.9878630672236799</v>
      </c>
      <c r="L104" s="111">
        <v>8.6389160474203894</v>
      </c>
      <c r="M104" s="111">
        <v>7.8346818976407597</v>
      </c>
      <c r="N104" s="111">
        <v>9.9420058097998005</v>
      </c>
      <c r="O104" s="111">
        <v>8.6048900848409797</v>
      </c>
      <c r="P104" s="105"/>
      <c r="Q104" s="111">
        <v>10.2227645168694</v>
      </c>
      <c r="R104" s="105"/>
    </row>
    <row r="105" spans="1:18" x14ac:dyDescent="0.25">
      <c r="A105" s="109" t="s">
        <v>92</v>
      </c>
      <c r="B105" s="110">
        <v>43983</v>
      </c>
      <c r="C105" s="111">
        <v>65.795000000000002</v>
      </c>
      <c r="D105" s="111"/>
      <c r="E105" s="111"/>
      <c r="F105" s="111"/>
      <c r="G105" s="111"/>
      <c r="H105" s="111"/>
      <c r="I105" s="111"/>
      <c r="J105" s="111">
        <v>13.8246197338445</v>
      </c>
      <c r="K105" s="111">
        <v>-12.232208042613401</v>
      </c>
      <c r="L105" s="111">
        <v>-9.9233168893024892</v>
      </c>
      <c r="M105" s="111">
        <v>-4.4089767933931396</v>
      </c>
      <c r="N105" s="111">
        <v>-2.3487343446689</v>
      </c>
      <c r="O105" s="111">
        <v>4.7198645118820801</v>
      </c>
      <c r="P105" s="105"/>
      <c r="Q105" s="111">
        <v>23.990075391683401</v>
      </c>
      <c r="R105" s="105"/>
    </row>
    <row r="106" spans="1:18" x14ac:dyDescent="0.25">
      <c r="A106" s="109" t="s">
        <v>93</v>
      </c>
      <c r="B106" s="110">
        <v>43983</v>
      </c>
      <c r="C106" s="111">
        <v>64.806399999999996</v>
      </c>
      <c r="D106" s="111"/>
      <c r="E106" s="111"/>
      <c r="F106" s="111"/>
      <c r="G106" s="111"/>
      <c r="H106" s="111"/>
      <c r="I106" s="111"/>
      <c r="J106" s="111">
        <v>25.175567446129701</v>
      </c>
      <c r="K106" s="111">
        <v>6.2580867060016097</v>
      </c>
      <c r="L106" s="111">
        <v>7.1626477195420399</v>
      </c>
      <c r="M106" s="111">
        <v>8.0534541524648802</v>
      </c>
      <c r="N106" s="111">
        <v>8.1644936533015802</v>
      </c>
      <c r="O106" s="111">
        <v>4.2303588290402896</v>
      </c>
      <c r="P106" s="105"/>
      <c r="Q106" s="111">
        <v>23.7158695909899</v>
      </c>
      <c r="R106" s="105"/>
    </row>
    <row r="107" spans="1:18" x14ac:dyDescent="0.25">
      <c r="A107" s="109" t="s">
        <v>94</v>
      </c>
      <c r="B107" s="110">
        <v>43983</v>
      </c>
      <c r="C107" s="111">
        <v>64.806399999999996</v>
      </c>
      <c r="D107" s="111"/>
      <c r="E107" s="111"/>
      <c r="F107" s="111"/>
      <c r="G107" s="111"/>
      <c r="H107" s="111"/>
      <c r="I107" s="111"/>
      <c r="J107" s="111">
        <v>25.175567446129701</v>
      </c>
      <c r="K107" s="111">
        <v>6.2580867060016097</v>
      </c>
      <c r="L107" s="111">
        <v>7.1626477195420399</v>
      </c>
      <c r="M107" s="111">
        <v>8.0534541524648802</v>
      </c>
      <c r="N107" s="111">
        <v>8.1644936533015802</v>
      </c>
      <c r="O107" s="111">
        <v>4.2303588290402896</v>
      </c>
      <c r="P107" s="105"/>
      <c r="Q107" s="111">
        <v>23.7158695909899</v>
      </c>
      <c r="R107" s="105"/>
    </row>
    <row r="108" spans="1:18" x14ac:dyDescent="0.25">
      <c r="A108" s="109" t="s">
        <v>95</v>
      </c>
      <c r="B108" s="110">
        <v>43983</v>
      </c>
      <c r="C108" s="111">
        <v>64.806399999999996</v>
      </c>
      <c r="D108" s="111"/>
      <c r="E108" s="111"/>
      <c r="F108" s="111"/>
      <c r="G108" s="111"/>
      <c r="H108" s="111"/>
      <c r="I108" s="111"/>
      <c r="J108" s="111">
        <v>25.175567446129701</v>
      </c>
      <c r="K108" s="111">
        <v>6.2580867060016097</v>
      </c>
      <c r="L108" s="111">
        <v>7.1626477195420399</v>
      </c>
      <c r="M108" s="111">
        <v>8.0534541524648802</v>
      </c>
      <c r="N108" s="111">
        <v>8.1644936533015802</v>
      </c>
      <c r="O108" s="111">
        <v>4.2303588290402896</v>
      </c>
      <c r="P108" s="105"/>
      <c r="Q108" s="111">
        <v>23.7158695909899</v>
      </c>
      <c r="R108" s="105"/>
    </row>
    <row r="109" spans="1:18" x14ac:dyDescent="0.25">
      <c r="A109" s="109" t="s">
        <v>96</v>
      </c>
      <c r="B109" s="110">
        <v>43983</v>
      </c>
      <c r="C109" s="111">
        <v>27.3216</v>
      </c>
      <c r="D109" s="111"/>
      <c r="E109" s="111"/>
      <c r="F109" s="111"/>
      <c r="G109" s="111"/>
      <c r="H109" s="111"/>
      <c r="I109" s="111"/>
      <c r="J109" s="111">
        <v>17.799343352489402</v>
      </c>
      <c r="K109" s="111">
        <v>9.3646067224861493</v>
      </c>
      <c r="L109" s="111">
        <v>9.0770700562468303</v>
      </c>
      <c r="M109" s="111">
        <v>7.85213343046009</v>
      </c>
      <c r="N109" s="111">
        <v>10.1331006180513</v>
      </c>
      <c r="O109" s="111">
        <v>7.0843594595758397</v>
      </c>
      <c r="P109" s="105"/>
      <c r="Q109" s="111">
        <v>13.6759333765953</v>
      </c>
      <c r="R109" s="105"/>
    </row>
    <row r="110" spans="1:18" x14ac:dyDescent="0.25">
      <c r="A110" s="109" t="s">
        <v>97</v>
      </c>
      <c r="B110" s="110">
        <v>43983</v>
      </c>
      <c r="C110" s="111">
        <v>26.4512</v>
      </c>
      <c r="D110" s="111"/>
      <c r="E110" s="111"/>
      <c r="F110" s="111"/>
      <c r="G110" s="111"/>
      <c r="H110" s="111"/>
      <c r="I110" s="111"/>
      <c r="J110" s="111">
        <v>29.7922954352372</v>
      </c>
      <c r="K110" s="111">
        <v>13.9117148296447</v>
      </c>
      <c r="L110" s="111">
        <v>13.8624687638028</v>
      </c>
      <c r="M110" s="111">
        <v>12.206685722219801</v>
      </c>
      <c r="N110" s="111">
        <v>12.225628570224201</v>
      </c>
      <c r="O110" s="111">
        <v>8.9843096563448697</v>
      </c>
      <c r="P110" s="105"/>
      <c r="Q110" s="111">
        <v>15.8644332892999</v>
      </c>
      <c r="R110" s="105"/>
    </row>
    <row r="111" spans="1:18" x14ac:dyDescent="0.25">
      <c r="A111" s="109" t="s">
        <v>98</v>
      </c>
      <c r="B111" s="110">
        <v>43983</v>
      </c>
      <c r="C111" s="111">
        <v>16.2987</v>
      </c>
      <c r="D111" s="111"/>
      <c r="E111" s="111"/>
      <c r="F111" s="111"/>
      <c r="G111" s="111"/>
      <c r="H111" s="111"/>
      <c r="I111" s="111"/>
      <c r="J111" s="111">
        <v>25.0021944811932</v>
      </c>
      <c r="K111" s="111">
        <v>5.7320208156046002</v>
      </c>
      <c r="L111" s="111">
        <v>8.7204272849550009</v>
      </c>
      <c r="M111" s="111">
        <v>7.5287335418978802</v>
      </c>
      <c r="N111" s="111">
        <v>5.7840942688116401</v>
      </c>
      <c r="O111" s="111">
        <v>4.7009659602143596</v>
      </c>
      <c r="P111" s="105"/>
      <c r="Q111" s="111">
        <v>7.6051124710552402</v>
      </c>
      <c r="R111" s="105"/>
    </row>
    <row r="112" spans="1:18" x14ac:dyDescent="0.25">
      <c r="A112" s="109" t="s">
        <v>99</v>
      </c>
      <c r="B112" s="110">
        <v>43983</v>
      </c>
      <c r="C112" s="111">
        <v>26.140599999999999</v>
      </c>
      <c r="D112" s="111"/>
      <c r="E112" s="111"/>
      <c r="F112" s="111"/>
      <c r="G112" s="111"/>
      <c r="H112" s="111"/>
      <c r="I112" s="111"/>
      <c r="J112" s="111">
        <v>21.5445461100716</v>
      </c>
      <c r="K112" s="111">
        <v>18.0131217753523</v>
      </c>
      <c r="L112" s="111">
        <v>16.181200737808599</v>
      </c>
      <c r="M112" s="111">
        <v>12.557910672537201</v>
      </c>
      <c r="N112" s="111">
        <v>14.4325458713442</v>
      </c>
      <c r="O112" s="111">
        <v>9.3228216226914995</v>
      </c>
      <c r="P112" s="105"/>
      <c r="Q112" s="111">
        <v>14.026949999999999</v>
      </c>
      <c r="R112" s="105"/>
    </row>
    <row r="113" spans="1:18" x14ac:dyDescent="0.25">
      <c r="A113" s="109" t="s">
        <v>100</v>
      </c>
      <c r="B113" s="110">
        <v>43983</v>
      </c>
      <c r="C113" s="111">
        <v>15.885999999999999</v>
      </c>
      <c r="D113" s="111"/>
      <c r="E113" s="111"/>
      <c r="F113" s="111"/>
      <c r="G113" s="111"/>
      <c r="H113" s="111"/>
      <c r="I113" s="111"/>
      <c r="J113" s="111">
        <v>4.9830995643899403</v>
      </c>
      <c r="K113" s="111">
        <v>2.0147067534747398</v>
      </c>
      <c r="L113" s="111">
        <v>5.2714283767888297</v>
      </c>
      <c r="M113" s="111">
        <v>6.2436456032685799</v>
      </c>
      <c r="N113" s="111">
        <v>6.4342792867411402</v>
      </c>
      <c r="O113" s="111">
        <v>6.6914999351358704</v>
      </c>
      <c r="P113" s="105"/>
      <c r="Q113" s="111">
        <v>8.4782557221783694</v>
      </c>
      <c r="R113" s="105"/>
    </row>
    <row r="114" spans="1:18" x14ac:dyDescent="0.25">
      <c r="A114" s="109" t="s">
        <v>101</v>
      </c>
      <c r="B114" s="110">
        <v>43983</v>
      </c>
      <c r="C114" s="111">
        <v>1134.6424999999999</v>
      </c>
      <c r="D114" s="111"/>
      <c r="E114" s="111"/>
      <c r="F114" s="111"/>
      <c r="G114" s="111"/>
      <c r="H114" s="111"/>
      <c r="I114" s="111"/>
      <c r="J114" s="111">
        <v>4.64855036617812</v>
      </c>
      <c r="K114" s="111">
        <v>5.7243245279265</v>
      </c>
      <c r="L114" s="111">
        <v>6.3980305875691696</v>
      </c>
      <c r="M114" s="111">
        <v>6.8842043430956803</v>
      </c>
      <c r="N114" s="111">
        <v>7.8122979382360596</v>
      </c>
      <c r="O114" s="111"/>
      <c r="P114" s="105"/>
      <c r="Q114" s="111">
        <v>9.0173417431192693</v>
      </c>
      <c r="R114" s="105"/>
    </row>
    <row r="115" spans="1:18" x14ac:dyDescent="0.25">
      <c r="A115" s="109" t="s">
        <v>102</v>
      </c>
      <c r="B115" s="110">
        <v>43983</v>
      </c>
      <c r="C115" s="111">
        <v>30.8992</v>
      </c>
      <c r="D115" s="111"/>
      <c r="E115" s="111"/>
      <c r="F115" s="111"/>
      <c r="G115" s="111"/>
      <c r="H115" s="111"/>
      <c r="I115" s="111"/>
      <c r="J115" s="111">
        <v>14.5882157723949</v>
      </c>
      <c r="K115" s="111">
        <v>5.8187921480045599</v>
      </c>
      <c r="L115" s="111">
        <v>6.2964138345856</v>
      </c>
      <c r="M115" s="111">
        <v>5.9086266665941398</v>
      </c>
      <c r="N115" s="111">
        <v>6.0581144102818296</v>
      </c>
      <c r="O115" s="111">
        <v>7.3830485050624697</v>
      </c>
      <c r="P115" s="105"/>
      <c r="Q115" s="111">
        <v>12.3314064015519</v>
      </c>
      <c r="R115" s="105"/>
    </row>
    <row r="116" spans="1:18" x14ac:dyDescent="0.25">
      <c r="A116" s="109" t="s">
        <v>103</v>
      </c>
      <c r="B116" s="110">
        <v>43983</v>
      </c>
      <c r="C116" s="111">
        <v>27.493200000000002</v>
      </c>
      <c r="D116" s="111"/>
      <c r="E116" s="111"/>
      <c r="F116" s="111"/>
      <c r="G116" s="111"/>
      <c r="H116" s="111"/>
      <c r="I116" s="111"/>
      <c r="J116" s="111">
        <v>26.5198443344438</v>
      </c>
      <c r="K116" s="111">
        <v>9.6634431130885403</v>
      </c>
      <c r="L116" s="111">
        <v>9.9353036881451509</v>
      </c>
      <c r="M116" s="111">
        <v>9.8899664131077891</v>
      </c>
      <c r="N116" s="111">
        <v>10.913089910689299</v>
      </c>
      <c r="O116" s="111">
        <v>9.6213083818501008</v>
      </c>
      <c r="P116" s="105"/>
      <c r="Q116" s="111">
        <v>14.5489176511474</v>
      </c>
      <c r="R116" s="105"/>
    </row>
    <row r="117" spans="1:18" x14ac:dyDescent="0.25">
      <c r="A117" s="109" t="s">
        <v>104</v>
      </c>
      <c r="B117" s="110">
        <v>43983</v>
      </c>
      <c r="C117" s="111">
        <v>22.630500000000001</v>
      </c>
      <c r="D117" s="111"/>
      <c r="E117" s="111"/>
      <c r="F117" s="111"/>
      <c r="G117" s="111"/>
      <c r="H117" s="111"/>
      <c r="I117" s="111"/>
      <c r="J117" s="111">
        <v>19.386057845705899</v>
      </c>
      <c r="K117" s="111">
        <v>13.284028682794601</v>
      </c>
      <c r="L117" s="111">
        <v>11.836155935604699</v>
      </c>
      <c r="M117" s="111">
        <v>10.143903583812801</v>
      </c>
      <c r="N117" s="111">
        <v>11.239966281716001</v>
      </c>
      <c r="O117" s="111">
        <v>8.5149038154861199</v>
      </c>
      <c r="P117" s="105"/>
      <c r="Q117" s="111">
        <v>9.1762191480891708</v>
      </c>
      <c r="R117" s="105"/>
    </row>
    <row r="118" spans="1:18" x14ac:dyDescent="0.25">
      <c r="A118" s="109" t="s">
        <v>105</v>
      </c>
      <c r="B118" s="110">
        <v>43983</v>
      </c>
      <c r="C118" s="111">
        <v>12.884399999999999</v>
      </c>
      <c r="D118" s="111"/>
      <c r="E118" s="111"/>
      <c r="F118" s="111"/>
      <c r="G118" s="111"/>
      <c r="H118" s="111"/>
      <c r="I118" s="111"/>
      <c r="J118" s="111">
        <v>11.553621268188699</v>
      </c>
      <c r="K118" s="111">
        <v>20.0057493049523</v>
      </c>
      <c r="L118" s="111">
        <v>15.459209732824201</v>
      </c>
      <c r="M118" s="111">
        <v>12.160560608215601</v>
      </c>
      <c r="N118" s="111">
        <v>14.479210804988501</v>
      </c>
      <c r="O118" s="111">
        <v>8.8285682085235404</v>
      </c>
      <c r="P118" s="105"/>
      <c r="Q118" s="111">
        <v>9.0369613733905592</v>
      </c>
      <c r="R118" s="105"/>
    </row>
    <row r="119" spans="1:18" x14ac:dyDescent="0.25">
      <c r="A119" s="109" t="s">
        <v>106</v>
      </c>
      <c r="B119" s="110">
        <v>43983</v>
      </c>
      <c r="C119" s="111">
        <v>27.8291</v>
      </c>
      <c r="D119" s="111"/>
      <c r="E119" s="111"/>
      <c r="F119" s="111"/>
      <c r="G119" s="111"/>
      <c r="H119" s="111"/>
      <c r="I119" s="111"/>
      <c r="J119" s="111">
        <v>12.9035229015401</v>
      </c>
      <c r="K119" s="111">
        <v>16.5220757045496</v>
      </c>
      <c r="L119" s="111">
        <v>12.374261784840501</v>
      </c>
      <c r="M119" s="111">
        <v>9.4397692876372101</v>
      </c>
      <c r="N119" s="111">
        <v>10.601435004429501</v>
      </c>
      <c r="O119" s="111">
        <v>7.4331450469371703</v>
      </c>
      <c r="P119" s="105"/>
      <c r="Q119" s="111">
        <v>11.463134578122199</v>
      </c>
      <c r="R119" s="105"/>
    </row>
    <row r="120" spans="1:18" x14ac:dyDescent="0.25">
      <c r="A120" s="109" t="s">
        <v>107</v>
      </c>
      <c r="B120" s="110">
        <v>43983</v>
      </c>
      <c r="C120" s="111">
        <v>2014.6823999999999</v>
      </c>
      <c r="D120" s="111"/>
      <c r="E120" s="111"/>
      <c r="F120" s="111"/>
      <c r="G120" s="111"/>
      <c r="H120" s="111"/>
      <c r="I120" s="111"/>
      <c r="J120" s="111">
        <v>17.8192208154741</v>
      </c>
      <c r="K120" s="111">
        <v>8.4646026566440806</v>
      </c>
      <c r="L120" s="111">
        <v>10.5417956996298</v>
      </c>
      <c r="M120" s="111">
        <v>8.9008961063431702</v>
      </c>
      <c r="N120" s="111">
        <v>10.721791884314699</v>
      </c>
      <c r="O120" s="111">
        <v>8.6919038286302399</v>
      </c>
      <c r="P120" s="105"/>
      <c r="Q120" s="111">
        <v>12.0913834802481</v>
      </c>
      <c r="R120" s="105"/>
    </row>
    <row r="121" spans="1:18" x14ac:dyDescent="0.25">
      <c r="A121" s="109" t="s">
        <v>108</v>
      </c>
      <c r="B121" s="110">
        <v>43983</v>
      </c>
      <c r="C121" s="111">
        <v>30.210100000000001</v>
      </c>
      <c r="D121" s="111"/>
      <c r="E121" s="111"/>
      <c r="F121" s="111"/>
      <c r="G121" s="111"/>
      <c r="H121" s="111"/>
      <c r="I121" s="111"/>
      <c r="J121" s="111">
        <v>12.929234387292199</v>
      </c>
      <c r="K121" s="111">
        <v>-4.1605205381545396</v>
      </c>
      <c r="L121" s="111">
        <v>1.6197761699879301</v>
      </c>
      <c r="M121" s="111">
        <v>2.59505288717566</v>
      </c>
      <c r="N121" s="111">
        <v>-4.2874119250423099</v>
      </c>
      <c r="O121" s="111">
        <v>1.80109369986306</v>
      </c>
      <c r="P121" s="105"/>
      <c r="Q121" s="111">
        <v>11.7988735035717</v>
      </c>
      <c r="R121" s="105"/>
    </row>
    <row r="122" spans="1:18" x14ac:dyDescent="0.25">
      <c r="A122" s="109" t="s">
        <v>109</v>
      </c>
      <c r="B122" s="110">
        <v>43983</v>
      </c>
      <c r="C122" s="111">
        <v>62.964700000000001</v>
      </c>
      <c r="D122" s="111"/>
      <c r="E122" s="111"/>
      <c r="F122" s="111"/>
      <c r="G122" s="111"/>
      <c r="H122" s="111"/>
      <c r="I122" s="111"/>
      <c r="J122" s="111">
        <v>6.3739672968690204</v>
      </c>
      <c r="K122" s="111">
        <v>5.9559440471866703</v>
      </c>
      <c r="L122" s="111">
        <v>6.2221357132701502</v>
      </c>
      <c r="M122" s="111">
        <v>6.0311835691031499</v>
      </c>
      <c r="N122" s="111">
        <v>6.1220411461708704</v>
      </c>
      <c r="O122" s="111">
        <v>4.2183888988109297</v>
      </c>
      <c r="P122" s="105"/>
      <c r="Q122" s="111">
        <v>24.0269891871738</v>
      </c>
      <c r="R122" s="105"/>
    </row>
    <row r="123" spans="1:18" x14ac:dyDescent="0.25">
      <c r="A123" s="109" t="s">
        <v>110</v>
      </c>
      <c r="B123" s="110">
        <v>43983</v>
      </c>
      <c r="C123" s="111">
        <v>15.706300000000001</v>
      </c>
      <c r="D123" s="111"/>
      <c r="E123" s="111"/>
      <c r="F123" s="111"/>
      <c r="G123" s="111"/>
      <c r="H123" s="111"/>
      <c r="I123" s="111"/>
      <c r="J123" s="111">
        <v>6.7940874126546102</v>
      </c>
      <c r="K123" s="111">
        <v>10.3948524347187</v>
      </c>
      <c r="L123" s="111">
        <v>12.5766988517664</v>
      </c>
      <c r="M123" s="111">
        <v>10.3215931603975</v>
      </c>
      <c r="N123" s="111">
        <v>11.6974708652156</v>
      </c>
      <c r="O123" s="111">
        <v>8.3189061555526091</v>
      </c>
      <c r="P123" s="105"/>
      <c r="Q123" s="111">
        <v>11.2614085573022</v>
      </c>
      <c r="R123" s="105"/>
    </row>
    <row r="124" spans="1:18" x14ac:dyDescent="0.25">
      <c r="A124" s="109" t="s">
        <v>111</v>
      </c>
      <c r="B124" s="110">
        <v>43983</v>
      </c>
      <c r="C124" s="111">
        <v>26.822500000000002</v>
      </c>
      <c r="D124" s="111"/>
      <c r="E124" s="111"/>
      <c r="F124" s="111"/>
      <c r="G124" s="111"/>
      <c r="H124" s="111"/>
      <c r="I124" s="111"/>
      <c r="J124" s="111">
        <v>19.735538357676401</v>
      </c>
      <c r="K124" s="111">
        <v>15.578351813191601</v>
      </c>
      <c r="L124" s="111">
        <v>14.485475835169099</v>
      </c>
      <c r="M124" s="111">
        <v>11.7640506114912</v>
      </c>
      <c r="N124" s="111">
        <v>14.171491840120799</v>
      </c>
      <c r="O124" s="111">
        <v>9.2482199145372608</v>
      </c>
      <c r="P124" s="105"/>
      <c r="Q124" s="111">
        <v>10.261050300802101</v>
      </c>
      <c r="R124" s="105"/>
    </row>
    <row r="125" spans="1:18" x14ac:dyDescent="0.25">
      <c r="A125" s="109" t="s">
        <v>112</v>
      </c>
      <c r="B125" s="110">
        <v>43983</v>
      </c>
      <c r="C125" s="111">
        <v>30.723700000000001</v>
      </c>
      <c r="D125" s="111"/>
      <c r="E125" s="111"/>
      <c r="F125" s="111"/>
      <c r="G125" s="111"/>
      <c r="H125" s="111"/>
      <c r="I125" s="111"/>
      <c r="J125" s="111">
        <v>17.092361769535099</v>
      </c>
      <c r="K125" s="111">
        <v>8.5218130771527694</v>
      </c>
      <c r="L125" s="111">
        <v>8.6498093123242494</v>
      </c>
      <c r="M125" s="111">
        <v>7.98085302527873</v>
      </c>
      <c r="N125" s="111">
        <v>7.9589344661323302</v>
      </c>
      <c r="O125" s="111">
        <v>6.2658454652630198</v>
      </c>
      <c r="P125" s="105"/>
      <c r="Q125" s="111">
        <v>12.3678065729235</v>
      </c>
      <c r="R125" s="105"/>
    </row>
    <row r="126" spans="1:18" x14ac:dyDescent="0.25">
      <c r="A126" s="109" t="s">
        <v>113</v>
      </c>
      <c r="B126" s="110">
        <v>43983</v>
      </c>
      <c r="C126" s="111">
        <v>18.150500000000001</v>
      </c>
      <c r="D126" s="111"/>
      <c r="E126" s="111"/>
      <c r="F126" s="111"/>
      <c r="G126" s="111"/>
      <c r="H126" s="111"/>
      <c r="I126" s="111"/>
      <c r="J126" s="111">
        <v>18.221805363530098</v>
      </c>
      <c r="K126" s="111">
        <v>12.6305542164241</v>
      </c>
      <c r="L126" s="111">
        <v>11.7830522318016</v>
      </c>
      <c r="M126" s="111">
        <v>10.149443410443199</v>
      </c>
      <c r="N126" s="111">
        <v>11.7445599132349</v>
      </c>
      <c r="O126" s="111">
        <v>7.5688351526189699</v>
      </c>
      <c r="P126" s="105"/>
      <c r="Q126" s="111">
        <v>9.8150197954470499</v>
      </c>
      <c r="R126" s="105"/>
    </row>
    <row r="127" spans="1:18" x14ac:dyDescent="0.25">
      <c r="A127" s="109" t="s">
        <v>369</v>
      </c>
      <c r="B127" s="110">
        <v>43983</v>
      </c>
      <c r="C127" s="111">
        <v>0.36599999999999999</v>
      </c>
      <c r="D127" s="111"/>
      <c r="E127" s="111"/>
      <c r="F127" s="111"/>
      <c r="G127" s="111"/>
      <c r="H127" s="111"/>
      <c r="I127" s="111"/>
      <c r="J127" s="111">
        <v>8.4769818331955697</v>
      </c>
      <c r="K127" s="111">
        <v>8.7879652583331396</v>
      </c>
      <c r="L127" s="111"/>
      <c r="M127" s="111"/>
      <c r="N127" s="111"/>
      <c r="O127" s="111"/>
      <c r="P127" s="105"/>
      <c r="Q127" s="111">
        <v>8.7635054021609093</v>
      </c>
      <c r="R127" s="105"/>
    </row>
    <row r="128" spans="1:18" x14ac:dyDescent="0.25">
      <c r="A128" s="109" t="s">
        <v>114</v>
      </c>
      <c r="B128" s="110">
        <v>43983</v>
      </c>
      <c r="C128" s="111">
        <v>20.366900000000001</v>
      </c>
      <c r="D128" s="111"/>
      <c r="E128" s="111"/>
      <c r="F128" s="111"/>
      <c r="G128" s="111"/>
      <c r="H128" s="111"/>
      <c r="I128" s="111"/>
      <c r="J128" s="111">
        <v>18.895604567007901</v>
      </c>
      <c r="K128" s="111">
        <v>15.3476009871342</v>
      </c>
      <c r="L128" s="111">
        <v>4.1179215856542202</v>
      </c>
      <c r="M128" s="111">
        <v>3.07356570756287</v>
      </c>
      <c r="N128" s="111">
        <v>-0.13264508420163901</v>
      </c>
      <c r="O128" s="111">
        <v>1.5137379963174999</v>
      </c>
      <c r="P128" s="105"/>
      <c r="Q128" s="111">
        <v>10.4211470669237</v>
      </c>
      <c r="R128" s="105"/>
    </row>
    <row r="129" spans="1:18" x14ac:dyDescent="0.25">
      <c r="A129" s="131"/>
      <c r="B129" s="131"/>
      <c r="C129" s="131"/>
      <c r="D129" s="113"/>
      <c r="E129" s="113"/>
      <c r="F129" s="113" t="s">
        <v>115</v>
      </c>
      <c r="G129" s="113" t="s">
        <v>116</v>
      </c>
      <c r="H129" s="113" t="s">
        <v>117</v>
      </c>
      <c r="I129" s="113" t="s">
        <v>47</v>
      </c>
      <c r="J129" s="113" t="s">
        <v>48</v>
      </c>
      <c r="K129" s="113" t="s">
        <v>1</v>
      </c>
      <c r="L129" s="113" t="s">
        <v>2</v>
      </c>
      <c r="M129" s="113" t="s">
        <v>3</v>
      </c>
      <c r="N129" s="113" t="s">
        <v>4</v>
      </c>
      <c r="O129" s="113" t="s">
        <v>5</v>
      </c>
      <c r="P129" s="105"/>
      <c r="Q129" s="113" t="s">
        <v>46</v>
      </c>
      <c r="R129" s="105"/>
    </row>
    <row r="130" spans="1:18" x14ac:dyDescent="0.25">
      <c r="A130" s="131"/>
      <c r="B130" s="131"/>
      <c r="C130" s="131"/>
      <c r="D130" s="113"/>
      <c r="E130" s="113"/>
      <c r="F130" s="113" t="s">
        <v>0</v>
      </c>
      <c r="G130" s="113" t="s">
        <v>0</v>
      </c>
      <c r="H130" s="113" t="s">
        <v>0</v>
      </c>
      <c r="I130" s="113" t="s">
        <v>0</v>
      </c>
      <c r="J130" s="113" t="s">
        <v>0</v>
      </c>
      <c r="K130" s="113" t="s">
        <v>0</v>
      </c>
      <c r="L130" s="113" t="s">
        <v>0</v>
      </c>
      <c r="M130" s="113" t="s">
        <v>0</v>
      </c>
      <c r="N130" s="113" t="s">
        <v>0</v>
      </c>
      <c r="O130" s="113" t="s">
        <v>0</v>
      </c>
      <c r="P130" s="105"/>
      <c r="Q130" s="113" t="s">
        <v>0</v>
      </c>
      <c r="R130" s="105"/>
    </row>
    <row r="131" spans="1:18" x14ac:dyDescent="0.25">
      <c r="A131" s="113" t="s">
        <v>7</v>
      </c>
      <c r="B131" s="113" t="s">
        <v>8</v>
      </c>
      <c r="C131" s="113" t="s">
        <v>9</v>
      </c>
      <c r="D131" s="113"/>
      <c r="E131" s="113"/>
      <c r="F131" s="113"/>
      <c r="G131" s="113"/>
      <c r="H131" s="113"/>
      <c r="I131" s="113"/>
      <c r="J131" s="113"/>
      <c r="K131" s="113"/>
      <c r="L131" s="113"/>
      <c r="M131" s="113"/>
      <c r="N131" s="113"/>
      <c r="O131" s="113"/>
      <c r="P131" s="105"/>
      <c r="Q131" s="113"/>
      <c r="R131" s="105"/>
    </row>
    <row r="132" spans="1:18" x14ac:dyDescent="0.25">
      <c r="A132" s="108" t="s">
        <v>388</v>
      </c>
      <c r="B132" s="108"/>
      <c r="C132" s="108"/>
      <c r="D132" s="108"/>
      <c r="E132" s="108"/>
      <c r="F132" s="108"/>
      <c r="G132" s="108"/>
      <c r="H132" s="108"/>
      <c r="I132" s="108"/>
      <c r="J132" s="108"/>
      <c r="K132" s="108"/>
      <c r="L132" s="108"/>
      <c r="M132" s="108"/>
      <c r="N132" s="108"/>
      <c r="O132" s="108"/>
      <c r="P132" s="105"/>
      <c r="Q132" s="108"/>
      <c r="R132" s="105"/>
    </row>
    <row r="133" spans="1:18" x14ac:dyDescent="0.25">
      <c r="A133" s="109" t="s">
        <v>118</v>
      </c>
      <c r="B133" s="110">
        <v>43983</v>
      </c>
      <c r="C133" s="111">
        <v>322.4169</v>
      </c>
      <c r="D133" s="111"/>
      <c r="E133" s="111"/>
      <c r="F133" s="111">
        <v>3.6909365623557502</v>
      </c>
      <c r="G133" s="111">
        <v>3.7974085290337598</v>
      </c>
      <c r="H133" s="111">
        <v>3.18469092577197</v>
      </c>
      <c r="I133" s="111">
        <v>4.4152782922532099</v>
      </c>
      <c r="J133" s="111">
        <v>5.3659098099435996</v>
      </c>
      <c r="K133" s="111">
        <v>5.7563575125055202</v>
      </c>
      <c r="L133" s="111">
        <v>5.5132806480745096</v>
      </c>
      <c r="M133" s="111">
        <v>5.6001883343193901</v>
      </c>
      <c r="N133" s="111">
        <v>5.9833239353863599</v>
      </c>
      <c r="O133" s="111">
        <v>7.3321081158997501</v>
      </c>
      <c r="P133" s="105"/>
      <c r="Q133" s="111">
        <v>10.1394929724456</v>
      </c>
      <c r="R133" s="105"/>
    </row>
    <row r="134" spans="1:18" x14ac:dyDescent="0.25">
      <c r="A134" s="109" t="s">
        <v>119</v>
      </c>
      <c r="B134" s="110">
        <v>43983</v>
      </c>
      <c r="C134" s="111">
        <v>2223.6255999999998</v>
      </c>
      <c r="D134" s="111"/>
      <c r="E134" s="111"/>
      <c r="F134" s="111">
        <v>3.4818759533422599</v>
      </c>
      <c r="G134" s="111">
        <v>3.60353195194722</v>
      </c>
      <c r="H134" s="111">
        <v>3.1565678602416698</v>
      </c>
      <c r="I134" s="111">
        <v>4.18787520913612</v>
      </c>
      <c r="J134" s="111">
        <v>4.99521331819943</v>
      </c>
      <c r="K134" s="111">
        <v>5.8313388282945304</v>
      </c>
      <c r="L134" s="111">
        <v>5.5511984711151197</v>
      </c>
      <c r="M134" s="111">
        <v>5.6226832243856801</v>
      </c>
      <c r="N134" s="111">
        <v>5.9207144314921702</v>
      </c>
      <c r="O134" s="111">
        <v>7.30788896384529</v>
      </c>
      <c r="P134" s="105"/>
      <c r="Q134" s="111">
        <v>10.0621784158305</v>
      </c>
      <c r="R134" s="105"/>
    </row>
    <row r="135" spans="1:18" x14ac:dyDescent="0.25">
      <c r="A135" s="109" t="s">
        <v>120</v>
      </c>
      <c r="B135" s="110">
        <v>43983</v>
      </c>
      <c r="C135" s="111">
        <v>2306.5423000000001</v>
      </c>
      <c r="D135" s="111"/>
      <c r="E135" s="111"/>
      <c r="F135" s="111">
        <v>3.5877787064363398</v>
      </c>
      <c r="G135" s="111">
        <v>3.4681478044201701</v>
      </c>
      <c r="H135" s="111">
        <v>2.8705708286543201</v>
      </c>
      <c r="I135" s="111">
        <v>3.6635512912716601</v>
      </c>
      <c r="J135" s="111">
        <v>3.9993349663986502</v>
      </c>
      <c r="K135" s="111">
        <v>5.6076324225990701</v>
      </c>
      <c r="L135" s="111">
        <v>5.4667815451080797</v>
      </c>
      <c r="M135" s="111">
        <v>5.59600450266983</v>
      </c>
      <c r="N135" s="111">
        <v>5.8926839051862201</v>
      </c>
      <c r="O135" s="111">
        <v>7.3199630453876203</v>
      </c>
      <c r="P135" s="105"/>
      <c r="Q135" s="111">
        <v>10.138285483800299</v>
      </c>
      <c r="R135" s="105"/>
    </row>
    <row r="136" spans="1:18" x14ac:dyDescent="0.25">
      <c r="A136" s="109" t="s">
        <v>121</v>
      </c>
      <c r="B136" s="110">
        <v>43983</v>
      </c>
      <c r="C136" s="111">
        <v>3081.6042000000002</v>
      </c>
      <c r="D136" s="111"/>
      <c r="E136" s="111"/>
      <c r="F136" s="111">
        <v>3.3404491098021301</v>
      </c>
      <c r="G136" s="111">
        <v>3.52475371194542</v>
      </c>
      <c r="H136" s="111">
        <v>3.5310294025725302</v>
      </c>
      <c r="I136" s="111">
        <v>3.87339191144379</v>
      </c>
      <c r="J136" s="111">
        <v>4.3349471002156799</v>
      </c>
      <c r="K136" s="111">
        <v>5.4724110408231104</v>
      </c>
      <c r="L136" s="111">
        <v>5.4238792662606903</v>
      </c>
      <c r="M136" s="111">
        <v>5.6077885022507896</v>
      </c>
      <c r="N136" s="111">
        <v>5.9262933155016997</v>
      </c>
      <c r="O136" s="111">
        <v>7.3182457245332602</v>
      </c>
      <c r="P136" s="105"/>
      <c r="Q136" s="111">
        <v>10.0192200830442</v>
      </c>
      <c r="R136" s="105"/>
    </row>
    <row r="137" spans="1:18" x14ac:dyDescent="0.25">
      <c r="A137" s="109" t="s">
        <v>122</v>
      </c>
      <c r="B137" s="110">
        <v>43983</v>
      </c>
      <c r="C137" s="111">
        <v>2304.8018000000002</v>
      </c>
      <c r="D137" s="111"/>
      <c r="E137" s="111"/>
      <c r="F137" s="111">
        <v>3.6285034531543499</v>
      </c>
      <c r="G137" s="111">
        <v>3.8917452900344398</v>
      </c>
      <c r="H137" s="111">
        <v>2.7334551495972002</v>
      </c>
      <c r="I137" s="111">
        <v>4.6502981607442297</v>
      </c>
      <c r="J137" s="111">
        <v>5.1209166626828599</v>
      </c>
      <c r="K137" s="111">
        <v>5.6234349329408904</v>
      </c>
      <c r="L137" s="111">
        <v>5.3144212922704099</v>
      </c>
      <c r="M137" s="111">
        <v>5.3962512373665996</v>
      </c>
      <c r="N137" s="111">
        <v>5.6815587710598399</v>
      </c>
      <c r="O137" s="111">
        <v>7.2092328027083301</v>
      </c>
      <c r="P137" s="105"/>
      <c r="Q137" s="111">
        <v>10.014855688822299</v>
      </c>
      <c r="R137" s="105"/>
    </row>
    <row r="138" spans="1:18" x14ac:dyDescent="0.25">
      <c r="A138" s="109" t="s">
        <v>123</v>
      </c>
      <c r="B138" s="110">
        <v>43983</v>
      </c>
      <c r="C138" s="111">
        <v>2404.3002999999999</v>
      </c>
      <c r="D138" s="111"/>
      <c r="E138" s="111"/>
      <c r="F138" s="111">
        <v>2.7813952989206299</v>
      </c>
      <c r="G138" s="111">
        <v>2.9762297259937598</v>
      </c>
      <c r="H138" s="111">
        <v>2.5664401107547201</v>
      </c>
      <c r="I138" s="111">
        <v>3.1295471837323401</v>
      </c>
      <c r="J138" s="111">
        <v>3.30591247461876</v>
      </c>
      <c r="K138" s="111">
        <v>3.9675842995305199</v>
      </c>
      <c r="L138" s="111">
        <v>4.5165245424449703</v>
      </c>
      <c r="M138" s="111">
        <v>4.8158114294525296</v>
      </c>
      <c r="N138" s="111">
        <v>5.1827654504299696</v>
      </c>
      <c r="O138" s="111">
        <v>6.9056620989057196</v>
      </c>
      <c r="P138" s="105"/>
      <c r="Q138" s="111">
        <v>9.7170743653078606</v>
      </c>
      <c r="R138" s="105"/>
    </row>
    <row r="139" spans="1:18" x14ac:dyDescent="0.25">
      <c r="A139" s="109" t="s">
        <v>124</v>
      </c>
      <c r="B139" s="110">
        <v>43983</v>
      </c>
      <c r="C139" s="111">
        <v>2863.4812000000002</v>
      </c>
      <c r="D139" s="111"/>
      <c r="E139" s="111"/>
      <c r="F139" s="111">
        <v>2.6107154726622301</v>
      </c>
      <c r="G139" s="111">
        <v>3.1314007635474899</v>
      </c>
      <c r="H139" s="111">
        <v>2.9560008840609302</v>
      </c>
      <c r="I139" s="111">
        <v>3.70654607194512</v>
      </c>
      <c r="J139" s="111">
        <v>4.3912797369937397</v>
      </c>
      <c r="K139" s="111">
        <v>5.65784970248618</v>
      </c>
      <c r="L139" s="111">
        <v>5.4333192384770399</v>
      </c>
      <c r="M139" s="111">
        <v>5.48941204423042</v>
      </c>
      <c r="N139" s="111">
        <v>5.8126452832674804</v>
      </c>
      <c r="O139" s="111">
        <v>7.2475570437866503</v>
      </c>
      <c r="P139" s="105"/>
      <c r="Q139" s="111">
        <v>9.9994600016678703</v>
      </c>
      <c r="R139" s="105"/>
    </row>
    <row r="140" spans="1:18" x14ac:dyDescent="0.25">
      <c r="A140" s="109" t="s">
        <v>125</v>
      </c>
      <c r="B140" s="110">
        <v>43983</v>
      </c>
      <c r="C140" s="111">
        <v>2581.4322000000002</v>
      </c>
      <c r="D140" s="111"/>
      <c r="E140" s="111"/>
      <c r="F140" s="111">
        <v>4.4572950393176898</v>
      </c>
      <c r="G140" s="111">
        <v>3.9872137593555501</v>
      </c>
      <c r="H140" s="111">
        <v>3.2393364423061</v>
      </c>
      <c r="I140" s="111">
        <v>4.3878712864965097</v>
      </c>
      <c r="J140" s="111">
        <v>5.2595890543969199</v>
      </c>
      <c r="K140" s="111">
        <v>6.0140595358181201</v>
      </c>
      <c r="L140" s="111">
        <v>5.6539161869125696</v>
      </c>
      <c r="M140" s="111">
        <v>5.7627251466268499</v>
      </c>
      <c r="N140" s="111">
        <v>6.0762753323657499</v>
      </c>
      <c r="O140" s="111">
        <v>7.37678298172965</v>
      </c>
      <c r="P140" s="105"/>
      <c r="Q140" s="111">
        <v>9.8846882729741399</v>
      </c>
      <c r="R140" s="105"/>
    </row>
    <row r="141" spans="1:18" x14ac:dyDescent="0.25">
      <c r="A141" s="109" t="s">
        <v>126</v>
      </c>
      <c r="B141" s="110">
        <v>43983</v>
      </c>
      <c r="C141" s="111">
        <v>2192.9283999999998</v>
      </c>
      <c r="D141" s="111"/>
      <c r="E141" s="111"/>
      <c r="F141" s="111">
        <v>1.78436800957094</v>
      </c>
      <c r="G141" s="111">
        <v>2.5526783723142499</v>
      </c>
      <c r="H141" s="111">
        <v>2.4333589459688998</v>
      </c>
      <c r="I141" s="111">
        <v>2.8651515842506998</v>
      </c>
      <c r="J141" s="111">
        <v>3.28442611742619</v>
      </c>
      <c r="K141" s="111">
        <v>4.3585357535775104</v>
      </c>
      <c r="L141" s="111">
        <v>4.6195164151344104</v>
      </c>
      <c r="M141" s="111">
        <v>4.7783837384359096</v>
      </c>
      <c r="N141" s="111">
        <v>5.1388117723055098</v>
      </c>
      <c r="O141" s="111">
        <v>7.02667013733471</v>
      </c>
      <c r="P141" s="105"/>
      <c r="Q141" s="111">
        <v>10.043274788290599</v>
      </c>
      <c r="R141" s="105"/>
    </row>
    <row r="142" spans="1:18" x14ac:dyDescent="0.25">
      <c r="A142" s="109" t="s">
        <v>127</v>
      </c>
      <c r="B142" s="110">
        <v>43983</v>
      </c>
      <c r="C142" s="111">
        <v>3009.9533000000001</v>
      </c>
      <c r="D142" s="111"/>
      <c r="E142" s="111"/>
      <c r="F142" s="111">
        <v>1.38610404078088</v>
      </c>
      <c r="G142" s="111">
        <v>3.3797673253512399</v>
      </c>
      <c r="H142" s="111">
        <v>3.7454256442513501</v>
      </c>
      <c r="I142" s="111">
        <v>4.2915816838943703</v>
      </c>
      <c r="J142" s="111">
        <v>5.1502688373418497</v>
      </c>
      <c r="K142" s="111">
        <v>6.05509478971417</v>
      </c>
      <c r="L142" s="111">
        <v>5.8030487303066796</v>
      </c>
      <c r="M142" s="111">
        <v>5.9293584787245202</v>
      </c>
      <c r="N142" s="111">
        <v>6.2049503568073803</v>
      </c>
      <c r="O142" s="111">
        <v>7.4441503429144902</v>
      </c>
      <c r="P142" s="105"/>
      <c r="Q142" s="111">
        <v>10.249407370922601</v>
      </c>
      <c r="R142" s="105"/>
    </row>
    <row r="143" spans="1:18" x14ac:dyDescent="0.25">
      <c r="A143" s="109" t="s">
        <v>128</v>
      </c>
      <c r="B143" s="110">
        <v>43983</v>
      </c>
      <c r="C143" s="111">
        <v>3939.8105</v>
      </c>
      <c r="D143" s="111"/>
      <c r="E143" s="111"/>
      <c r="F143" s="111">
        <v>3.6422010016024</v>
      </c>
      <c r="G143" s="111">
        <v>3.4896667263146002</v>
      </c>
      <c r="H143" s="111">
        <v>2.4953037280462098</v>
      </c>
      <c r="I143" s="111">
        <v>3.92049474573269</v>
      </c>
      <c r="J143" s="111">
        <v>4.8796788314567197</v>
      </c>
      <c r="K143" s="111">
        <v>5.5919251891928496</v>
      </c>
      <c r="L143" s="111">
        <v>5.3478985816603704</v>
      </c>
      <c r="M143" s="111">
        <v>5.4597368059142504</v>
      </c>
      <c r="N143" s="111">
        <v>5.7901842769382199</v>
      </c>
      <c r="O143" s="111">
        <v>7.1392183155634799</v>
      </c>
      <c r="P143" s="105"/>
      <c r="Q143" s="111">
        <v>9.9598543156062096</v>
      </c>
      <c r="R143" s="105"/>
    </row>
    <row r="144" spans="1:18" x14ac:dyDescent="0.25">
      <c r="A144" s="109" t="s">
        <v>129</v>
      </c>
      <c r="B144" s="110">
        <v>43983</v>
      </c>
      <c r="C144" s="111">
        <v>1994.4184</v>
      </c>
      <c r="D144" s="111"/>
      <c r="E144" s="111"/>
      <c r="F144" s="111">
        <v>4.1420031701075999</v>
      </c>
      <c r="G144" s="111">
        <v>3.8133086500672699</v>
      </c>
      <c r="H144" s="111">
        <v>3.1742917992453799</v>
      </c>
      <c r="I144" s="111">
        <v>4.2178900430244202</v>
      </c>
      <c r="J144" s="111">
        <v>4.6225218091467104</v>
      </c>
      <c r="K144" s="111">
        <v>5.0466316127430497</v>
      </c>
      <c r="L144" s="111">
        <v>5.1606332035823401</v>
      </c>
      <c r="M144" s="111">
        <v>5.3997804991035201</v>
      </c>
      <c r="N144" s="111">
        <v>5.77260429719672</v>
      </c>
      <c r="O144" s="111">
        <v>7.2411871083761099</v>
      </c>
      <c r="P144" s="105"/>
      <c r="Q144" s="111">
        <v>9.9855623334112291</v>
      </c>
      <c r="R144" s="105"/>
    </row>
    <row r="145" spans="1:18" x14ac:dyDescent="0.25">
      <c r="A145" s="109" t="s">
        <v>130</v>
      </c>
      <c r="B145" s="110">
        <v>43983</v>
      </c>
      <c r="C145" s="111">
        <v>296.4205</v>
      </c>
      <c r="D145" s="111"/>
      <c r="E145" s="111"/>
      <c r="F145" s="111">
        <v>3.5959220125568701</v>
      </c>
      <c r="G145" s="111">
        <v>3.81019616683498</v>
      </c>
      <c r="H145" s="111">
        <v>3.20702237739961</v>
      </c>
      <c r="I145" s="111">
        <v>4.4536799901513398</v>
      </c>
      <c r="J145" s="111">
        <v>5.3319882388516202</v>
      </c>
      <c r="K145" s="111">
        <v>5.8962167428661303</v>
      </c>
      <c r="L145" s="111">
        <v>5.54274699924086</v>
      </c>
      <c r="M145" s="111">
        <v>5.6046250569145899</v>
      </c>
      <c r="N145" s="111">
        <v>5.9104275611717298</v>
      </c>
      <c r="O145" s="111">
        <v>7.2567007119687403</v>
      </c>
      <c r="P145" s="105"/>
      <c r="Q145" s="111">
        <v>10.038263340097901</v>
      </c>
      <c r="R145" s="105"/>
    </row>
    <row r="146" spans="1:18" x14ac:dyDescent="0.25">
      <c r="A146" s="109" t="s">
        <v>131</v>
      </c>
      <c r="B146" s="110">
        <v>43983</v>
      </c>
      <c r="C146" s="111">
        <v>2150.1287000000002</v>
      </c>
      <c r="D146" s="111"/>
      <c r="E146" s="111"/>
      <c r="F146" s="111">
        <v>3.8708764549007002</v>
      </c>
      <c r="G146" s="111">
        <v>4.0851655053393303</v>
      </c>
      <c r="H146" s="111">
        <v>3.5085746183005</v>
      </c>
      <c r="I146" s="111">
        <v>4.2839410508722997</v>
      </c>
      <c r="J146" s="111">
        <v>5.21212248469815</v>
      </c>
      <c r="K146" s="111">
        <v>6.0040924719411501</v>
      </c>
      <c r="L146" s="111">
        <v>5.67489660856433</v>
      </c>
      <c r="M146" s="111">
        <v>5.7681313248181603</v>
      </c>
      <c r="N146" s="111">
        <v>6.0460663555733802</v>
      </c>
      <c r="O146" s="111">
        <v>7.3778643236341299</v>
      </c>
      <c r="P146" s="105"/>
      <c r="Q146" s="111">
        <v>10.027784175515499</v>
      </c>
      <c r="R146" s="105"/>
    </row>
    <row r="147" spans="1:18" x14ac:dyDescent="0.25">
      <c r="A147" s="109" t="s">
        <v>132</v>
      </c>
      <c r="B147" s="110">
        <v>43983</v>
      </c>
      <c r="C147" s="111">
        <v>2421.5</v>
      </c>
      <c r="D147" s="111"/>
      <c r="E147" s="111"/>
      <c r="F147" s="111">
        <v>3.3480873880673601</v>
      </c>
      <c r="G147" s="111">
        <v>3.3823840640663998</v>
      </c>
      <c r="H147" s="111">
        <v>2.8683035903359202</v>
      </c>
      <c r="I147" s="111">
        <v>3.8920216373970402</v>
      </c>
      <c r="J147" s="111">
        <v>4.5497635139694497</v>
      </c>
      <c r="K147" s="111">
        <v>5.2671034398710104</v>
      </c>
      <c r="L147" s="111">
        <v>5.1567022892540697</v>
      </c>
      <c r="M147" s="111">
        <v>5.2537197399911602</v>
      </c>
      <c r="N147" s="111">
        <v>5.5632345706691</v>
      </c>
      <c r="O147" s="111">
        <v>7.0678669106138701</v>
      </c>
      <c r="P147" s="105"/>
      <c r="Q147" s="111">
        <v>9.8891791840252807</v>
      </c>
      <c r="R147" s="105"/>
    </row>
    <row r="148" spans="1:18" x14ac:dyDescent="0.25">
      <c r="A148" s="109" t="s">
        <v>133</v>
      </c>
      <c r="B148" s="110">
        <v>43983</v>
      </c>
      <c r="C148" s="111">
        <v>1552.7932000000001</v>
      </c>
      <c r="D148" s="111"/>
      <c r="E148" s="111"/>
      <c r="F148" s="111">
        <v>2.5976009135667599</v>
      </c>
      <c r="G148" s="111">
        <v>3.0275460211707199</v>
      </c>
      <c r="H148" s="111">
        <v>2.72106665065234</v>
      </c>
      <c r="I148" s="111">
        <v>3.0622304425692901</v>
      </c>
      <c r="J148" s="111">
        <v>3.5486633782460602</v>
      </c>
      <c r="K148" s="111">
        <v>3.8099274748977598</v>
      </c>
      <c r="L148" s="111">
        <v>4.2826915715109202</v>
      </c>
      <c r="M148" s="111">
        <v>4.5709961070631397</v>
      </c>
      <c r="N148" s="111">
        <v>4.9615161864852402</v>
      </c>
      <c r="O148" s="111">
        <v>6.4649073458757602</v>
      </c>
      <c r="P148" s="105"/>
      <c r="Q148" s="111">
        <v>8.4296752244143001</v>
      </c>
      <c r="R148" s="105"/>
    </row>
    <row r="149" spans="1:18" x14ac:dyDescent="0.25">
      <c r="A149" s="109" t="s">
        <v>134</v>
      </c>
      <c r="B149" s="110">
        <v>43983</v>
      </c>
      <c r="C149" s="111">
        <v>1953.1703</v>
      </c>
      <c r="D149" s="111"/>
      <c r="E149" s="111"/>
      <c r="F149" s="111">
        <v>2.40151030049807</v>
      </c>
      <c r="G149" s="111">
        <v>2.8044041674096398</v>
      </c>
      <c r="H149" s="111">
        <v>2.4358603425731</v>
      </c>
      <c r="I149" s="111">
        <v>3.12991592926373</v>
      </c>
      <c r="J149" s="111">
        <v>3.5989801451638899</v>
      </c>
      <c r="K149" s="111">
        <v>4.9013759640768297</v>
      </c>
      <c r="L149" s="111">
        <v>5.1212345745427603</v>
      </c>
      <c r="M149" s="111">
        <v>5.3229469624153296</v>
      </c>
      <c r="N149" s="111">
        <v>5.67110410615064</v>
      </c>
      <c r="O149" s="111">
        <v>7.1794068782826397</v>
      </c>
      <c r="P149" s="105"/>
      <c r="Q149" s="111">
        <v>10.083543350798699</v>
      </c>
      <c r="R149" s="105"/>
    </row>
    <row r="150" spans="1:18" x14ac:dyDescent="0.25">
      <c r="A150" s="109" t="s">
        <v>135</v>
      </c>
      <c r="B150" s="110">
        <v>43983</v>
      </c>
      <c r="C150" s="111">
        <v>1952.0300999999999</v>
      </c>
      <c r="D150" s="111"/>
      <c r="E150" s="111"/>
      <c r="F150" s="111">
        <v>2.8124684118566701</v>
      </c>
      <c r="G150" s="111">
        <v>2.8129019021455601</v>
      </c>
      <c r="H150" s="111">
        <v>2.81350187420326</v>
      </c>
      <c r="I150" s="111">
        <v>3.5195251985971101</v>
      </c>
      <c r="J150" s="111">
        <v>3.63938364364612</v>
      </c>
      <c r="K150" s="111">
        <v>4.6432771901324799</v>
      </c>
      <c r="L150" s="111"/>
      <c r="M150" s="111"/>
      <c r="N150" s="111"/>
      <c r="O150" s="111"/>
      <c r="P150" s="105"/>
      <c r="Q150" s="111">
        <v>4.8702723627238598</v>
      </c>
      <c r="R150" s="105"/>
    </row>
    <row r="151" spans="1:18" x14ac:dyDescent="0.25">
      <c r="A151" s="109" t="s">
        <v>136</v>
      </c>
      <c r="B151" s="110">
        <v>43983</v>
      </c>
      <c r="C151" s="111">
        <v>1953.8358000000001</v>
      </c>
      <c r="D151" s="111"/>
      <c r="E151" s="111"/>
      <c r="F151" s="111">
        <v>2.5146629382234398</v>
      </c>
      <c r="G151" s="111">
        <v>2.8501734414070699</v>
      </c>
      <c r="H151" s="111">
        <v>2.4614756441641501</v>
      </c>
      <c r="I151" s="111">
        <v>3.1466384477983702</v>
      </c>
      <c r="J151" s="111">
        <v>3.6529877657032599</v>
      </c>
      <c r="K151" s="111">
        <v>4.9364194103575798</v>
      </c>
      <c r="L151" s="111"/>
      <c r="M151" s="111"/>
      <c r="N151" s="111"/>
      <c r="O151" s="111"/>
      <c r="P151" s="105"/>
      <c r="Q151" s="111">
        <v>5.0826179480580898</v>
      </c>
      <c r="R151" s="105"/>
    </row>
    <row r="152" spans="1:18" x14ac:dyDescent="0.25">
      <c r="A152" s="109" t="s">
        <v>137</v>
      </c>
      <c r="B152" s="110">
        <v>43983</v>
      </c>
      <c r="C152" s="111">
        <v>1953.5259000000001</v>
      </c>
      <c r="D152" s="111"/>
      <c r="E152" s="111"/>
      <c r="F152" s="111">
        <v>2.3244581311155899</v>
      </c>
      <c r="G152" s="111">
        <v>2.7764775523976999</v>
      </c>
      <c r="H152" s="111">
        <v>2.4231271275694199</v>
      </c>
      <c r="I152" s="111">
        <v>3.1270712681413499</v>
      </c>
      <c r="J152" s="111">
        <v>3.5955335669231401</v>
      </c>
      <c r="K152" s="111">
        <v>4.9008682073953604</v>
      </c>
      <c r="L152" s="111"/>
      <c r="M152" s="111"/>
      <c r="N152" s="111"/>
      <c r="O152" s="111"/>
      <c r="P152" s="105"/>
      <c r="Q152" s="111">
        <v>5.04341149417347</v>
      </c>
      <c r="R152" s="105"/>
    </row>
    <row r="153" spans="1:18" x14ac:dyDescent="0.25">
      <c r="A153" s="109" t="s">
        <v>138</v>
      </c>
      <c r="B153" s="110">
        <v>43983</v>
      </c>
      <c r="C153" s="111">
        <v>1953.6772000000001</v>
      </c>
      <c r="D153" s="111"/>
      <c r="E153" s="111"/>
      <c r="F153" s="111">
        <v>2.4868391760396502</v>
      </c>
      <c r="G153" s="111">
        <v>2.9021181681675099</v>
      </c>
      <c r="H153" s="111">
        <v>2.4881233511401901</v>
      </c>
      <c r="I153" s="111">
        <v>3.1678963118582999</v>
      </c>
      <c r="J153" s="111">
        <v>3.5958606199808698</v>
      </c>
      <c r="K153" s="111">
        <v>4.8689145522817503</v>
      </c>
      <c r="L153" s="111"/>
      <c r="M153" s="111"/>
      <c r="N153" s="111"/>
      <c r="O153" s="111"/>
      <c r="P153" s="105"/>
      <c r="Q153" s="111">
        <v>5.05587801234139</v>
      </c>
      <c r="R153" s="105"/>
    </row>
    <row r="154" spans="1:18" x14ac:dyDescent="0.25">
      <c r="A154" s="109" t="s">
        <v>139</v>
      </c>
      <c r="B154" s="110">
        <v>43983</v>
      </c>
      <c r="C154" s="111">
        <v>2751.4439000000002</v>
      </c>
      <c r="D154" s="111"/>
      <c r="E154" s="111"/>
      <c r="F154" s="111">
        <v>3.3512391522896299</v>
      </c>
      <c r="G154" s="111">
        <v>3.4191052565887299</v>
      </c>
      <c r="H154" s="111">
        <v>2.3386652266938701</v>
      </c>
      <c r="I154" s="111">
        <v>3.9131051374383401</v>
      </c>
      <c r="J154" s="111">
        <v>4.8665711422609998</v>
      </c>
      <c r="K154" s="111">
        <v>5.3683280562239499</v>
      </c>
      <c r="L154" s="111">
        <v>5.2187861140596699</v>
      </c>
      <c r="M154" s="111">
        <v>5.3420330543620604</v>
      </c>
      <c r="N154" s="111">
        <v>5.65373061941514</v>
      </c>
      <c r="O154" s="111">
        <v>7.1742354645758404</v>
      </c>
      <c r="P154" s="105"/>
      <c r="Q154" s="111">
        <v>10.0027848408262</v>
      </c>
      <c r="R154" s="105"/>
    </row>
    <row r="155" spans="1:18" x14ac:dyDescent="0.25">
      <c r="A155" s="109" t="s">
        <v>140</v>
      </c>
      <c r="B155" s="110">
        <v>43983</v>
      </c>
      <c r="C155" s="111">
        <v>1054.0413000000001</v>
      </c>
      <c r="D155" s="111"/>
      <c r="E155" s="111"/>
      <c r="F155" s="111">
        <v>2.9124996726627201</v>
      </c>
      <c r="G155" s="111">
        <v>2.9556937894930799</v>
      </c>
      <c r="H155" s="111">
        <v>2.8613990231742998</v>
      </c>
      <c r="I155" s="111">
        <v>2.77844206848936</v>
      </c>
      <c r="J155" s="111">
        <v>2.8746984521465802</v>
      </c>
      <c r="K155" s="111">
        <v>3.14136692967053</v>
      </c>
      <c r="L155" s="111">
        <v>3.9254271032798602</v>
      </c>
      <c r="M155" s="111">
        <v>4.3089904427269596</v>
      </c>
      <c r="N155" s="111">
        <v>4.6544995615854399</v>
      </c>
      <c r="O155" s="111"/>
      <c r="P155" s="105"/>
      <c r="Q155" s="111">
        <v>4.8741409402565496</v>
      </c>
      <c r="R155" s="105"/>
    </row>
    <row r="156" spans="1:18" x14ac:dyDescent="0.25">
      <c r="A156" s="109" t="s">
        <v>141</v>
      </c>
      <c r="B156" s="110">
        <v>43983</v>
      </c>
      <c r="C156" s="111">
        <v>54.754800000000003</v>
      </c>
      <c r="D156" s="111"/>
      <c r="E156" s="111"/>
      <c r="F156" s="111">
        <v>3.86673729200671</v>
      </c>
      <c r="G156" s="111">
        <v>3.6896841084792902</v>
      </c>
      <c r="H156" s="111">
        <v>3.1730803118656601</v>
      </c>
      <c r="I156" s="111">
        <v>3.6142107312026401</v>
      </c>
      <c r="J156" s="111">
        <v>4.2060017019471401</v>
      </c>
      <c r="K156" s="111">
        <v>4.9259258604219101</v>
      </c>
      <c r="L156" s="111">
        <v>5.0442093920162696</v>
      </c>
      <c r="M156" s="111">
        <v>5.2391786036457297</v>
      </c>
      <c r="N156" s="111">
        <v>5.62662931920321</v>
      </c>
      <c r="O156" s="111">
        <v>7.2010031539127102</v>
      </c>
      <c r="P156" s="105"/>
      <c r="Q156" s="111">
        <v>10.086498283355599</v>
      </c>
      <c r="R156" s="105"/>
    </row>
    <row r="157" spans="1:18" x14ac:dyDescent="0.25">
      <c r="A157" s="109" t="s">
        <v>142</v>
      </c>
      <c r="B157" s="110">
        <v>43983</v>
      </c>
      <c r="C157" s="111">
        <v>4047.8326999999999</v>
      </c>
      <c r="D157" s="111"/>
      <c r="E157" s="111"/>
      <c r="F157" s="111">
        <v>3.3700279607560302</v>
      </c>
      <c r="G157" s="111">
        <v>3.41485916575694</v>
      </c>
      <c r="H157" s="111">
        <v>2.72692973507068</v>
      </c>
      <c r="I157" s="111">
        <v>3.9427215641034401</v>
      </c>
      <c r="J157" s="111">
        <v>4.7201033967690904</v>
      </c>
      <c r="K157" s="111">
        <v>5.3322047609769703</v>
      </c>
      <c r="L157" s="111">
        <v>5.2208489515341201</v>
      </c>
      <c r="M157" s="111">
        <v>5.3607358630826498</v>
      </c>
      <c r="N157" s="111">
        <v>5.6801559733864799</v>
      </c>
      <c r="O157" s="111">
        <v>7.1299633899691903</v>
      </c>
      <c r="P157" s="105"/>
      <c r="Q157" s="111">
        <v>9.9340507010860293</v>
      </c>
      <c r="R157" s="105"/>
    </row>
    <row r="158" spans="1:18" x14ac:dyDescent="0.25">
      <c r="A158" s="109" t="s">
        <v>143</v>
      </c>
      <c r="B158" s="110">
        <v>43983</v>
      </c>
      <c r="C158" s="111">
        <v>2744.1817000000001</v>
      </c>
      <c r="D158" s="111"/>
      <c r="E158" s="111"/>
      <c r="F158" s="111">
        <v>2.3690384371224402</v>
      </c>
      <c r="G158" s="111">
        <v>3.02492602270932</v>
      </c>
      <c r="H158" s="111">
        <v>2.8003859313027499</v>
      </c>
      <c r="I158" s="111">
        <v>3.7539622433055801</v>
      </c>
      <c r="J158" s="111">
        <v>4.6368512098270598</v>
      </c>
      <c r="K158" s="111">
        <v>5.6520337788606696</v>
      </c>
      <c r="L158" s="111">
        <v>5.4263293401275101</v>
      </c>
      <c r="M158" s="111">
        <v>5.5097235476497604</v>
      </c>
      <c r="N158" s="111">
        <v>5.7906169715098201</v>
      </c>
      <c r="O158" s="111">
        <v>7.2277353870368097</v>
      </c>
      <c r="P158" s="105"/>
      <c r="Q158" s="111">
        <v>9.9929906144078693</v>
      </c>
      <c r="R158" s="105"/>
    </row>
    <row r="159" spans="1:18" x14ac:dyDescent="0.25">
      <c r="A159" s="109" t="s">
        <v>144</v>
      </c>
      <c r="B159" s="110">
        <v>43983</v>
      </c>
      <c r="C159" s="111">
        <v>3634.3346999999999</v>
      </c>
      <c r="D159" s="111"/>
      <c r="E159" s="111"/>
      <c r="F159" s="111">
        <v>3.27635447192465</v>
      </c>
      <c r="G159" s="111">
        <v>3.8035077022610801</v>
      </c>
      <c r="H159" s="111">
        <v>3.5127164871665602</v>
      </c>
      <c r="I159" s="111">
        <v>4.1977350097872499</v>
      </c>
      <c r="J159" s="111">
        <v>4.9559214500220001</v>
      </c>
      <c r="K159" s="111">
        <v>5.8987442002186397</v>
      </c>
      <c r="L159" s="111">
        <v>5.6166744621917699</v>
      </c>
      <c r="M159" s="111">
        <v>5.6765786502441902</v>
      </c>
      <c r="N159" s="111">
        <v>5.9404393985287296</v>
      </c>
      <c r="O159" s="111">
        <v>7.2859966258696698</v>
      </c>
      <c r="P159" s="105"/>
      <c r="Q159" s="111">
        <v>10.013627958061299</v>
      </c>
      <c r="R159" s="105"/>
    </row>
    <row r="160" spans="1:18" x14ac:dyDescent="0.25">
      <c r="A160" s="109" t="s">
        <v>145</v>
      </c>
      <c r="B160" s="110">
        <v>43983</v>
      </c>
      <c r="C160" s="111">
        <v>1299.8957</v>
      </c>
      <c r="D160" s="111"/>
      <c r="E160" s="111"/>
      <c r="F160" s="111">
        <v>3.2097320364769</v>
      </c>
      <c r="G160" s="111">
        <v>3.6523249046922901</v>
      </c>
      <c r="H160" s="111">
        <v>3.78460879638462</v>
      </c>
      <c r="I160" s="111">
        <v>4.1973631085892498</v>
      </c>
      <c r="J160" s="111">
        <v>4.9944618968660999</v>
      </c>
      <c r="K160" s="111">
        <v>5.5840437633302997</v>
      </c>
      <c r="L160" s="111">
        <v>5.4915990859692796</v>
      </c>
      <c r="M160" s="111">
        <v>5.6551093276365796</v>
      </c>
      <c r="N160" s="111">
        <v>5.9805377091586198</v>
      </c>
      <c r="O160" s="111">
        <v>7.3641946091238397</v>
      </c>
      <c r="P160" s="105"/>
      <c r="Q160" s="111">
        <v>7.6601059749059202</v>
      </c>
      <c r="R160" s="105"/>
    </row>
    <row r="161" spans="1:18" x14ac:dyDescent="0.25">
      <c r="A161" s="109" t="s">
        <v>146</v>
      </c>
      <c r="B161" s="110">
        <v>43983</v>
      </c>
      <c r="C161" s="111">
        <v>2111.8842</v>
      </c>
      <c r="D161" s="111"/>
      <c r="E161" s="111"/>
      <c r="F161" s="111">
        <v>3.33249451126638</v>
      </c>
      <c r="G161" s="111">
        <v>3.5008438259180101</v>
      </c>
      <c r="H161" s="111">
        <v>3.1652294899339801</v>
      </c>
      <c r="I161" s="111">
        <v>3.8456084012913201</v>
      </c>
      <c r="J161" s="111">
        <v>4.8324466210861496</v>
      </c>
      <c r="K161" s="111">
        <v>5.4540345507922998</v>
      </c>
      <c r="L161" s="111">
        <v>5.3744599419321402</v>
      </c>
      <c r="M161" s="111">
        <v>5.4866263254941003</v>
      </c>
      <c r="N161" s="111">
        <v>5.8017990252833798</v>
      </c>
      <c r="O161" s="111">
        <v>7.23796151327101</v>
      </c>
      <c r="P161" s="105"/>
      <c r="Q161" s="111">
        <v>9.6199733026613892</v>
      </c>
      <c r="R161" s="105"/>
    </row>
    <row r="162" spans="1:18" x14ac:dyDescent="0.25">
      <c r="A162" s="109" t="s">
        <v>147</v>
      </c>
      <c r="B162" s="110">
        <v>43983</v>
      </c>
      <c r="C162" s="111">
        <v>10.7705</v>
      </c>
      <c r="D162" s="111"/>
      <c r="E162" s="111"/>
      <c r="F162" s="111">
        <v>2.7113104357592301</v>
      </c>
      <c r="G162" s="111">
        <v>2.8247275879134501</v>
      </c>
      <c r="H162" s="111">
        <v>2.4702154256098598</v>
      </c>
      <c r="I162" s="111">
        <v>3.0535699346530198</v>
      </c>
      <c r="J162" s="111">
        <v>3.22855466895084</v>
      </c>
      <c r="K162" s="111">
        <v>3.8419784173834799</v>
      </c>
      <c r="L162" s="111">
        <v>4.2594274122794502</v>
      </c>
      <c r="M162" s="111">
        <v>4.5337260788149196</v>
      </c>
      <c r="N162" s="111">
        <v>4.8245212190655504</v>
      </c>
      <c r="O162" s="111"/>
      <c r="P162" s="105"/>
      <c r="Q162" s="111">
        <v>5.3062735849056697</v>
      </c>
      <c r="R162" s="105"/>
    </row>
    <row r="163" spans="1:18" x14ac:dyDescent="0.25">
      <c r="A163" s="109" t="s">
        <v>148</v>
      </c>
      <c r="B163" s="110">
        <v>43983</v>
      </c>
      <c r="C163" s="111">
        <v>4896.018</v>
      </c>
      <c r="D163" s="111"/>
      <c r="E163" s="111"/>
      <c r="F163" s="111">
        <v>2.7317303379971198</v>
      </c>
      <c r="G163" s="111">
        <v>3.3895072687168599</v>
      </c>
      <c r="H163" s="111">
        <v>2.9989686073594402</v>
      </c>
      <c r="I163" s="111">
        <v>4.2195535849237</v>
      </c>
      <c r="J163" s="111">
        <v>5.2621160489339598</v>
      </c>
      <c r="K163" s="111">
        <v>5.83969854850237</v>
      </c>
      <c r="L163" s="111">
        <v>5.5241195637528797</v>
      </c>
      <c r="M163" s="111">
        <v>5.6295250478909997</v>
      </c>
      <c r="N163" s="111">
        <v>5.9752789241402198</v>
      </c>
      <c r="O163" s="111">
        <v>7.3404898996154602</v>
      </c>
      <c r="P163" s="105"/>
      <c r="Q163" s="111">
        <v>10.1062455176207</v>
      </c>
      <c r="R163" s="105"/>
    </row>
    <row r="164" spans="1:18" x14ac:dyDescent="0.25">
      <c r="A164" s="109" t="s">
        <v>149</v>
      </c>
      <c r="B164" s="110">
        <v>43983</v>
      </c>
      <c r="C164" s="111">
        <v>1124.4042999999999</v>
      </c>
      <c r="D164" s="111"/>
      <c r="E164" s="111"/>
      <c r="F164" s="111">
        <v>4.5938992200044204</v>
      </c>
      <c r="G164" s="111">
        <v>3.5436780763544</v>
      </c>
      <c r="H164" s="111">
        <v>2.2296760129578099</v>
      </c>
      <c r="I164" s="111">
        <v>3.44222575803773</v>
      </c>
      <c r="J164" s="111">
        <v>3.6476349346907502</v>
      </c>
      <c r="K164" s="111">
        <v>4.3470815892936097</v>
      </c>
      <c r="L164" s="111">
        <v>4.60411053114822</v>
      </c>
      <c r="M164" s="111">
        <v>4.8362654128384097</v>
      </c>
      <c r="N164" s="111">
        <v>5.2130152326190196</v>
      </c>
      <c r="O164" s="111"/>
      <c r="P164" s="105"/>
      <c r="Q164" s="111">
        <v>6.0382406250000003</v>
      </c>
      <c r="R164" s="105"/>
    </row>
    <row r="165" spans="1:18" x14ac:dyDescent="0.25">
      <c r="A165" s="109" t="s">
        <v>150</v>
      </c>
      <c r="B165" s="110">
        <v>43983</v>
      </c>
      <c r="C165" s="111">
        <v>260.71230000000003</v>
      </c>
      <c r="D165" s="111"/>
      <c r="E165" s="111"/>
      <c r="F165" s="111">
        <v>3.1502958688848199</v>
      </c>
      <c r="G165" s="111">
        <v>3.6551255783982701</v>
      </c>
      <c r="H165" s="111">
        <v>3.8849218870053401</v>
      </c>
      <c r="I165" s="111">
        <v>5.0437771893492602</v>
      </c>
      <c r="J165" s="111">
        <v>5.5037130251194002</v>
      </c>
      <c r="K165" s="111">
        <v>5.6506315879279798</v>
      </c>
      <c r="L165" s="111">
        <v>5.5122750075482099</v>
      </c>
      <c r="M165" s="111">
        <v>5.6376450312791802</v>
      </c>
      <c r="N165" s="111">
        <v>5.9491911360028702</v>
      </c>
      <c r="O165" s="111">
        <v>7.32312656433563</v>
      </c>
      <c r="P165" s="105"/>
      <c r="Q165" s="111">
        <v>10.0601142426595</v>
      </c>
      <c r="R165" s="105"/>
    </row>
    <row r="166" spans="1:18" x14ac:dyDescent="0.25">
      <c r="A166" s="109" t="s">
        <v>151</v>
      </c>
      <c r="B166" s="110">
        <v>43983</v>
      </c>
      <c r="C166" s="111">
        <v>1770.5237</v>
      </c>
      <c r="D166" s="111"/>
      <c r="E166" s="111"/>
      <c r="F166" s="111">
        <v>3.42041026961315</v>
      </c>
      <c r="G166" s="111">
        <v>3.3956115726951501</v>
      </c>
      <c r="H166" s="111">
        <v>3.2781363092752498</v>
      </c>
      <c r="I166" s="111">
        <v>3.7449997429277899</v>
      </c>
      <c r="J166" s="111">
        <v>4.0091963548050398</v>
      </c>
      <c r="K166" s="111">
        <v>4.3885110112345398</v>
      </c>
      <c r="L166" s="111">
        <v>4.7352602700617403</v>
      </c>
      <c r="M166" s="111">
        <v>4.9852964595085396</v>
      </c>
      <c r="N166" s="111">
        <v>5.2438483614512599</v>
      </c>
      <c r="O166" s="111">
        <v>3.5070892936788902</v>
      </c>
      <c r="P166" s="105"/>
      <c r="Q166" s="111">
        <v>7.8869231150870798</v>
      </c>
      <c r="R166" s="105"/>
    </row>
    <row r="167" spans="1:18" x14ac:dyDescent="0.25">
      <c r="A167" s="109" t="s">
        <v>152</v>
      </c>
      <c r="B167" s="110">
        <v>43983</v>
      </c>
      <c r="C167" s="111">
        <v>31.657399999999999</v>
      </c>
      <c r="D167" s="111"/>
      <c r="E167" s="111"/>
      <c r="F167" s="111">
        <v>4.8431122287811998</v>
      </c>
      <c r="G167" s="111">
        <v>4.8443978157550402</v>
      </c>
      <c r="H167" s="111">
        <v>4.5994584621499301</v>
      </c>
      <c r="I167" s="111">
        <v>5.0581513902936504</v>
      </c>
      <c r="J167" s="111">
        <v>5.6449196863640703</v>
      </c>
      <c r="K167" s="111">
        <v>5.3677935034557303</v>
      </c>
      <c r="L167" s="111">
        <v>5.8402652048476602</v>
      </c>
      <c r="M167" s="111">
        <v>6.1958647204971697</v>
      </c>
      <c r="N167" s="111">
        <v>6.5850046259076196</v>
      </c>
      <c r="O167" s="111">
        <v>7.5394244283708796</v>
      </c>
      <c r="P167" s="105"/>
      <c r="Q167" s="111">
        <v>10.615970144000901</v>
      </c>
      <c r="R167" s="105"/>
    </row>
    <row r="168" spans="1:18" x14ac:dyDescent="0.25">
      <c r="A168" s="109" t="s">
        <v>153</v>
      </c>
      <c r="B168" s="110">
        <v>43983</v>
      </c>
      <c r="C168" s="111">
        <v>27.0929</v>
      </c>
      <c r="D168" s="111"/>
      <c r="E168" s="111"/>
      <c r="F168" s="111">
        <v>3.0988608594903999</v>
      </c>
      <c r="G168" s="111">
        <v>3.0544572062175201</v>
      </c>
      <c r="H168" s="111">
        <v>2.38759043803211</v>
      </c>
      <c r="I168" s="111">
        <v>3.2662752820555201</v>
      </c>
      <c r="J168" s="111">
        <v>3.3602200289485999</v>
      </c>
      <c r="K168" s="111">
        <v>4.1101517590754204</v>
      </c>
      <c r="L168" s="111">
        <v>4.4686471203089999</v>
      </c>
      <c r="M168" s="111">
        <v>4.73626589188558</v>
      </c>
      <c r="N168" s="111">
        <v>5.1007506903373603</v>
      </c>
      <c r="O168" s="111">
        <v>6.3790464342929596</v>
      </c>
      <c r="P168" s="105"/>
      <c r="Q168" s="111">
        <v>12.0698558715419</v>
      </c>
      <c r="R168" s="105"/>
    </row>
    <row r="169" spans="1:18" x14ac:dyDescent="0.25">
      <c r="A169" s="109" t="s">
        <v>156</v>
      </c>
      <c r="B169" s="110">
        <v>43983</v>
      </c>
      <c r="C169" s="111">
        <v>3135.3993999999998</v>
      </c>
      <c r="D169" s="111"/>
      <c r="E169" s="111"/>
      <c r="F169" s="111">
        <v>3.4112079896165799</v>
      </c>
      <c r="G169" s="111">
        <v>3.5982132112549401</v>
      </c>
      <c r="H169" s="111">
        <v>3.1800021981879398</v>
      </c>
      <c r="I169" s="111">
        <v>4.13904167384199</v>
      </c>
      <c r="J169" s="111">
        <v>5.0127603898979496</v>
      </c>
      <c r="K169" s="111">
        <v>5.6138608932334</v>
      </c>
      <c r="L169" s="111">
        <v>5.3856236984790797</v>
      </c>
      <c r="M169" s="111">
        <v>5.48324565813222</v>
      </c>
      <c r="N169" s="111">
        <v>5.7786241364885598</v>
      </c>
      <c r="O169" s="111">
        <v>7.1654993936414701</v>
      </c>
      <c r="P169" s="105"/>
      <c r="Q169" s="111">
        <v>9.9245798912798993</v>
      </c>
      <c r="R169" s="105"/>
    </row>
    <row r="170" spans="1:18" x14ac:dyDescent="0.25">
      <c r="A170" s="109" t="s">
        <v>157</v>
      </c>
      <c r="B170" s="110">
        <v>43983</v>
      </c>
      <c r="C170" s="111">
        <v>42.222200000000001</v>
      </c>
      <c r="D170" s="111"/>
      <c r="E170" s="111"/>
      <c r="F170" s="111">
        <v>3.80408263812848</v>
      </c>
      <c r="G170" s="111">
        <v>3.6607082923679801</v>
      </c>
      <c r="H170" s="111">
        <v>3.0892367943163701</v>
      </c>
      <c r="I170" s="111">
        <v>4.14989611492559</v>
      </c>
      <c r="J170" s="111">
        <v>4.8666651732519401</v>
      </c>
      <c r="K170" s="111">
        <v>5.4611416742881804</v>
      </c>
      <c r="L170" s="111">
        <v>5.3741425098929501</v>
      </c>
      <c r="M170" s="111">
        <v>5.4841452680146698</v>
      </c>
      <c r="N170" s="111">
        <v>5.81552258168914</v>
      </c>
      <c r="O170" s="111">
        <v>7.2462205433290601</v>
      </c>
      <c r="P170" s="105"/>
      <c r="Q170" s="111">
        <v>10.015524178375999</v>
      </c>
      <c r="R170" s="105"/>
    </row>
    <row r="171" spans="1:18" x14ac:dyDescent="0.25">
      <c r="A171" s="109" t="s">
        <v>158</v>
      </c>
      <c r="B171" s="110">
        <v>43983</v>
      </c>
      <c r="C171" s="111">
        <v>3160.5372000000002</v>
      </c>
      <c r="D171" s="111"/>
      <c r="E171" s="111"/>
      <c r="F171" s="111">
        <v>3.75485873242665</v>
      </c>
      <c r="G171" s="111">
        <v>3.61041527751504</v>
      </c>
      <c r="H171" s="111">
        <v>2.7460692679468699</v>
      </c>
      <c r="I171" s="111">
        <v>4.1946981780848196</v>
      </c>
      <c r="J171" s="111">
        <v>5.09276777637288</v>
      </c>
      <c r="K171" s="111">
        <v>6.1294836322803601</v>
      </c>
      <c r="L171" s="111">
        <v>5.6907348434922902</v>
      </c>
      <c r="M171" s="111">
        <v>5.7066704900813097</v>
      </c>
      <c r="N171" s="111">
        <v>5.9905370894378196</v>
      </c>
      <c r="O171" s="111">
        <v>7.31235446043015</v>
      </c>
      <c r="P171" s="105"/>
      <c r="Q171" s="111">
        <v>10.1129266567327</v>
      </c>
      <c r="R171" s="105"/>
    </row>
    <row r="172" spans="1:18" x14ac:dyDescent="0.25">
      <c r="A172" s="109" t="s">
        <v>159</v>
      </c>
      <c r="B172" s="110">
        <v>43983</v>
      </c>
      <c r="C172" s="111">
        <v>1968.6482000000001</v>
      </c>
      <c r="D172" s="111"/>
      <c r="E172" s="111"/>
      <c r="F172" s="111">
        <v>2.75720161473647</v>
      </c>
      <c r="G172" s="111">
        <v>2.8361430392147899</v>
      </c>
      <c r="H172" s="111">
        <v>2.71655902276924</v>
      </c>
      <c r="I172" s="111">
        <v>2.6358304976151898</v>
      </c>
      <c r="J172" s="111">
        <v>2.7157598432789301</v>
      </c>
      <c r="K172" s="111">
        <v>2.7218727259130899</v>
      </c>
      <c r="L172" s="111">
        <v>3.5602338392899102</v>
      </c>
      <c r="M172" s="111">
        <v>3.92293732420349</v>
      </c>
      <c r="N172" s="111">
        <v>4.2551921045021901</v>
      </c>
      <c r="O172" s="111">
        <v>6.3881885551167397</v>
      </c>
      <c r="P172" s="105"/>
      <c r="Q172" s="111">
        <v>7.9356106674811304</v>
      </c>
      <c r="R172" s="105"/>
    </row>
    <row r="173" spans="1:18" x14ac:dyDescent="0.25">
      <c r="A173" s="109" t="s">
        <v>160</v>
      </c>
      <c r="B173" s="110">
        <v>43983</v>
      </c>
      <c r="C173" s="111">
        <v>1928.5805</v>
      </c>
      <c r="D173" s="111"/>
      <c r="E173" s="111"/>
      <c r="F173" s="111">
        <v>2.3791327647441101</v>
      </c>
      <c r="G173" s="111">
        <v>3.2586399314563601</v>
      </c>
      <c r="H173" s="111">
        <v>2.7781700630214901</v>
      </c>
      <c r="I173" s="111">
        <v>4.1444416205518904</v>
      </c>
      <c r="J173" s="111">
        <v>5.1801644885307097</v>
      </c>
      <c r="K173" s="111">
        <v>6.10376023248996</v>
      </c>
      <c r="L173" s="111">
        <v>5.6767398763626504</v>
      </c>
      <c r="M173" s="111">
        <v>5.6422600687123898</v>
      </c>
      <c r="N173" s="111">
        <v>5.8997090555338696</v>
      </c>
      <c r="O173" s="111">
        <v>5.7851399675033397</v>
      </c>
      <c r="P173" s="105"/>
      <c r="Q173" s="111">
        <v>9.1084868137130108</v>
      </c>
      <c r="R173" s="105"/>
    </row>
    <row r="174" spans="1:18" x14ac:dyDescent="0.25">
      <c r="A174" s="109" t="s">
        <v>161</v>
      </c>
      <c r="B174" s="110">
        <v>43983</v>
      </c>
      <c r="C174" s="111">
        <v>3279.7624000000001</v>
      </c>
      <c r="D174" s="111"/>
      <c r="E174" s="111"/>
      <c r="F174" s="111">
        <v>3.2654981644905101</v>
      </c>
      <c r="G174" s="111">
        <v>3.4568623262477902</v>
      </c>
      <c r="H174" s="111">
        <v>2.95654540824889</v>
      </c>
      <c r="I174" s="111">
        <v>3.9644735162776601</v>
      </c>
      <c r="J174" s="111">
        <v>4.9973704434109596</v>
      </c>
      <c r="K174" s="111">
        <v>5.6121395418775997</v>
      </c>
      <c r="L174" s="111">
        <v>5.39045456896506</v>
      </c>
      <c r="M174" s="111">
        <v>5.5097546880017196</v>
      </c>
      <c r="N174" s="111">
        <v>5.8327096059074499</v>
      </c>
      <c r="O174" s="111">
        <v>7.25767569621057</v>
      </c>
      <c r="P174" s="105"/>
      <c r="Q174" s="111">
        <v>9.9824277747826002</v>
      </c>
      <c r="R174" s="105"/>
    </row>
    <row r="175" spans="1:18" x14ac:dyDescent="0.25">
      <c r="A175" s="109" t="s">
        <v>162</v>
      </c>
      <c r="B175" s="110">
        <v>43983</v>
      </c>
      <c r="C175" s="111">
        <v>1084.8335</v>
      </c>
      <c r="D175" s="111"/>
      <c r="E175" s="111"/>
      <c r="F175" s="111">
        <v>2.8937609904618999</v>
      </c>
      <c r="G175" s="111">
        <v>3.0165254026060002</v>
      </c>
      <c r="H175" s="111">
        <v>2.8345093139083799</v>
      </c>
      <c r="I175" s="111">
        <v>3.3082017800953798</v>
      </c>
      <c r="J175" s="111">
        <v>3.4291034733478098</v>
      </c>
      <c r="K175" s="111">
        <v>4.0920615478855602</v>
      </c>
      <c r="L175" s="111">
        <v>4.6479444325866801</v>
      </c>
      <c r="M175" s="111">
        <v>5.0782464894071504</v>
      </c>
      <c r="N175" s="111">
        <v>5.5438230159467503</v>
      </c>
      <c r="O175" s="111"/>
      <c r="P175" s="105"/>
      <c r="Q175" s="111">
        <v>6.1516236701567202</v>
      </c>
      <c r="R175" s="105"/>
    </row>
    <row r="176" spans="1:18" x14ac:dyDescent="0.25">
      <c r="A176" s="131"/>
      <c r="B176" s="131"/>
      <c r="C176" s="131"/>
      <c r="D176" s="113"/>
      <c r="E176" s="113"/>
      <c r="F176" s="113" t="s">
        <v>115</v>
      </c>
      <c r="G176" s="113" t="s">
        <v>116</v>
      </c>
      <c r="H176" s="113" t="s">
        <v>117</v>
      </c>
      <c r="I176" s="113" t="s">
        <v>47</v>
      </c>
      <c r="J176" s="113" t="s">
        <v>48</v>
      </c>
      <c r="K176" s="113" t="s">
        <v>1</v>
      </c>
      <c r="L176" s="113" t="s">
        <v>2</v>
      </c>
      <c r="M176" s="113" t="s">
        <v>3</v>
      </c>
      <c r="N176" s="113" t="s">
        <v>4</v>
      </c>
      <c r="O176" s="113" t="s">
        <v>5</v>
      </c>
      <c r="P176" s="105"/>
      <c r="Q176" s="113" t="s">
        <v>46</v>
      </c>
      <c r="R176" s="105"/>
    </row>
    <row r="177" spans="1:18" x14ac:dyDescent="0.25">
      <c r="A177" s="131"/>
      <c r="B177" s="131"/>
      <c r="C177" s="131"/>
      <c r="D177" s="113"/>
      <c r="E177" s="113"/>
      <c r="F177" s="113" t="s">
        <v>0</v>
      </c>
      <c r="G177" s="113" t="s">
        <v>0</v>
      </c>
      <c r="H177" s="113" t="s">
        <v>0</v>
      </c>
      <c r="I177" s="113" t="s">
        <v>0</v>
      </c>
      <c r="J177" s="113" t="s">
        <v>0</v>
      </c>
      <c r="K177" s="113" t="s">
        <v>0</v>
      </c>
      <c r="L177" s="113" t="s">
        <v>0</v>
      </c>
      <c r="M177" s="113" t="s">
        <v>0</v>
      </c>
      <c r="N177" s="113" t="s">
        <v>0</v>
      </c>
      <c r="O177" s="113" t="s">
        <v>0</v>
      </c>
      <c r="P177" s="105"/>
      <c r="Q177" s="113" t="s">
        <v>0</v>
      </c>
      <c r="R177" s="105"/>
    </row>
    <row r="178" spans="1:18" x14ac:dyDescent="0.25">
      <c r="A178" s="113" t="s">
        <v>7</v>
      </c>
      <c r="B178" s="113" t="s">
        <v>8</v>
      </c>
      <c r="C178" s="113" t="s">
        <v>9</v>
      </c>
      <c r="D178" s="113"/>
      <c r="E178" s="113"/>
      <c r="F178" s="113"/>
      <c r="G178" s="113"/>
      <c r="H178" s="113"/>
      <c r="I178" s="113"/>
      <c r="J178" s="113"/>
      <c r="K178" s="113"/>
      <c r="L178" s="113"/>
      <c r="M178" s="113"/>
      <c r="N178" s="113"/>
      <c r="O178" s="113"/>
      <c r="P178" s="105"/>
      <c r="Q178" s="113"/>
      <c r="R178" s="105"/>
    </row>
    <row r="179" spans="1:18" x14ac:dyDescent="0.25">
      <c r="A179" s="108" t="s">
        <v>388</v>
      </c>
      <c r="B179" s="108"/>
      <c r="C179" s="108"/>
      <c r="D179" s="108"/>
      <c r="E179" s="108"/>
      <c r="F179" s="108"/>
      <c r="G179" s="108"/>
      <c r="H179" s="108"/>
      <c r="I179" s="108"/>
      <c r="J179" s="108"/>
      <c r="K179" s="108"/>
      <c r="L179" s="108"/>
      <c r="M179" s="108"/>
      <c r="N179" s="108"/>
      <c r="O179" s="108"/>
      <c r="P179" s="105"/>
      <c r="Q179" s="108"/>
      <c r="R179" s="105"/>
    </row>
    <row r="180" spans="1:18" x14ac:dyDescent="0.25">
      <c r="A180" s="109" t="s">
        <v>227</v>
      </c>
      <c r="B180" s="110">
        <v>43983</v>
      </c>
      <c r="C180" s="111">
        <v>320.53820000000002</v>
      </c>
      <c r="D180" s="111"/>
      <c r="E180" s="111"/>
      <c r="F180" s="111">
        <v>3.5986778431422701</v>
      </c>
      <c r="G180" s="111">
        <v>3.70573100495678</v>
      </c>
      <c r="H180" s="111">
        <v>3.0958743081184799</v>
      </c>
      <c r="I180" s="111">
        <v>4.3253142751969698</v>
      </c>
      <c r="J180" s="111">
        <v>5.2755558723881704</v>
      </c>
      <c r="K180" s="111">
        <v>5.6655084948551204</v>
      </c>
      <c r="L180" s="111">
        <v>5.4179990091935597</v>
      </c>
      <c r="M180" s="111">
        <v>5.50458335428468</v>
      </c>
      <c r="N180" s="111">
        <v>5.8866277749822196</v>
      </c>
      <c r="O180" s="111">
        <v>7.2235784748265397</v>
      </c>
      <c r="P180" s="105"/>
      <c r="Q180" s="111">
        <v>13.624920452240801</v>
      </c>
      <c r="R180" s="105"/>
    </row>
    <row r="181" spans="1:18" x14ac:dyDescent="0.25">
      <c r="A181" s="109" t="s">
        <v>228</v>
      </c>
      <c r="B181" s="110">
        <v>43983</v>
      </c>
      <c r="C181" s="111">
        <v>2213.1939000000002</v>
      </c>
      <c r="D181" s="111"/>
      <c r="E181" s="111"/>
      <c r="F181" s="111">
        <v>3.4108648893693698</v>
      </c>
      <c r="G181" s="111">
        <v>3.5319628251861599</v>
      </c>
      <c r="H181" s="111">
        <v>3.0933777852080699</v>
      </c>
      <c r="I181" s="111">
        <v>4.1305948059625397</v>
      </c>
      <c r="J181" s="111">
        <v>4.9405814333049296</v>
      </c>
      <c r="K181" s="111">
        <v>5.77678864436729</v>
      </c>
      <c r="L181" s="111">
        <v>5.4958197817076702</v>
      </c>
      <c r="M181" s="111">
        <v>5.5664400528372902</v>
      </c>
      <c r="N181" s="111">
        <v>5.8636229575489498</v>
      </c>
      <c r="O181" s="111">
        <v>7.2403049235832802</v>
      </c>
      <c r="P181" s="105"/>
      <c r="Q181" s="111">
        <v>11.3892945859054</v>
      </c>
      <c r="R181" s="105"/>
    </row>
    <row r="182" spans="1:18" x14ac:dyDescent="0.25">
      <c r="A182" s="109" t="s">
        <v>229</v>
      </c>
      <c r="B182" s="110">
        <v>43983</v>
      </c>
      <c r="C182" s="111">
        <v>2290.2932000000001</v>
      </c>
      <c r="D182" s="111"/>
      <c r="E182" s="111"/>
      <c r="F182" s="111">
        <v>3.4873102812784702</v>
      </c>
      <c r="G182" s="111">
        <v>3.3683832350082099</v>
      </c>
      <c r="H182" s="111">
        <v>2.7706084117512502</v>
      </c>
      <c r="I182" s="111">
        <v>3.5634428659427502</v>
      </c>
      <c r="J182" s="111">
        <v>3.8989862099993702</v>
      </c>
      <c r="K182" s="111">
        <v>5.5063340153778002</v>
      </c>
      <c r="L182" s="111">
        <v>5.36425170590788</v>
      </c>
      <c r="M182" s="111">
        <v>5.49206817264702</v>
      </c>
      <c r="N182" s="111">
        <v>5.7870714028507599</v>
      </c>
      <c r="O182" s="111">
        <v>7.1990088375480701</v>
      </c>
      <c r="P182" s="105"/>
      <c r="Q182" s="111">
        <v>11.392283938074501</v>
      </c>
      <c r="R182" s="105"/>
    </row>
    <row r="183" spans="1:18" x14ac:dyDescent="0.25">
      <c r="A183" s="109" t="s">
        <v>230</v>
      </c>
      <c r="B183" s="110">
        <v>43983</v>
      </c>
      <c r="C183" s="111">
        <v>3059.2696000000001</v>
      </c>
      <c r="D183" s="111"/>
      <c r="E183" s="111"/>
      <c r="F183" s="111">
        <v>3.2395410771928201</v>
      </c>
      <c r="G183" s="111">
        <v>3.4243514688643701</v>
      </c>
      <c r="H183" s="111">
        <v>3.4307001146835598</v>
      </c>
      <c r="I183" s="111">
        <v>3.7729913946780398</v>
      </c>
      <c r="J183" s="111">
        <v>4.2342963058377299</v>
      </c>
      <c r="K183" s="111">
        <v>5.3705100099366803</v>
      </c>
      <c r="L183" s="111">
        <v>5.3132400176738104</v>
      </c>
      <c r="M183" s="111">
        <v>5.48904030256349</v>
      </c>
      <c r="N183" s="111">
        <v>5.8023794013823702</v>
      </c>
      <c r="O183" s="111">
        <v>7.1558819343998499</v>
      </c>
      <c r="P183" s="105"/>
      <c r="Q183" s="111">
        <v>13.0696123109025</v>
      </c>
      <c r="R183" s="105"/>
    </row>
    <row r="184" spans="1:18" x14ac:dyDescent="0.25">
      <c r="A184" s="109" t="s">
        <v>231</v>
      </c>
      <c r="B184" s="110">
        <v>43983</v>
      </c>
      <c r="C184" s="111">
        <v>2288.6028999999999</v>
      </c>
      <c r="D184" s="111"/>
      <c r="E184" s="111"/>
      <c r="F184" s="111">
        <v>3.5441218325217299</v>
      </c>
      <c r="G184" s="111">
        <v>3.80812110109422</v>
      </c>
      <c r="H184" s="111">
        <v>2.6501800162505198</v>
      </c>
      <c r="I184" s="111">
        <v>4.5670058671014901</v>
      </c>
      <c r="J184" s="111">
        <v>5.0374476642687602</v>
      </c>
      <c r="K184" s="111">
        <v>5.5392392216642303</v>
      </c>
      <c r="L184" s="111">
        <v>5.2292792844221996</v>
      </c>
      <c r="M184" s="111">
        <v>5.3099234643210904</v>
      </c>
      <c r="N184" s="111">
        <v>5.5939471590821501</v>
      </c>
      <c r="O184" s="111">
        <v>7.1023025368040704</v>
      </c>
      <c r="P184" s="105"/>
      <c r="Q184" s="111">
        <v>10.842325000000001</v>
      </c>
      <c r="R184" s="105"/>
    </row>
    <row r="185" spans="1:18" x14ac:dyDescent="0.25">
      <c r="A185" s="109" t="s">
        <v>232</v>
      </c>
      <c r="B185" s="110">
        <v>43983</v>
      </c>
      <c r="C185" s="111">
        <v>2397.3622</v>
      </c>
      <c r="D185" s="111"/>
      <c r="E185" s="111"/>
      <c r="F185" s="111">
        <v>2.7605134013876098</v>
      </c>
      <c r="G185" s="111">
        <v>2.95590346030624</v>
      </c>
      <c r="H185" s="111">
        <v>2.54600373280365</v>
      </c>
      <c r="I185" s="111">
        <v>3.1090731249872099</v>
      </c>
      <c r="J185" s="111">
        <v>3.28567604136465</v>
      </c>
      <c r="K185" s="111">
        <v>3.9529648912192901</v>
      </c>
      <c r="L185" s="111">
        <v>4.4988575024005302</v>
      </c>
      <c r="M185" s="111">
        <v>4.7960425384699104</v>
      </c>
      <c r="N185" s="111">
        <v>5.16095683205124</v>
      </c>
      <c r="O185" s="111">
        <v>6.8647725390438703</v>
      </c>
      <c r="P185" s="105"/>
      <c r="Q185" s="111">
        <v>11.6673721443548</v>
      </c>
      <c r="R185" s="105"/>
    </row>
    <row r="186" spans="1:18" x14ac:dyDescent="0.25">
      <c r="A186" s="109" t="s">
        <v>233</v>
      </c>
      <c r="B186" s="110">
        <v>43983</v>
      </c>
      <c r="C186" s="111">
        <v>2844.3865999999998</v>
      </c>
      <c r="D186" s="111"/>
      <c r="E186" s="111"/>
      <c r="F186" s="111">
        <v>2.5319868828682601</v>
      </c>
      <c r="G186" s="111">
        <v>3.0518566719092499</v>
      </c>
      <c r="H186" s="111">
        <v>2.8762024127008101</v>
      </c>
      <c r="I186" s="111">
        <v>3.62649356618802</v>
      </c>
      <c r="J186" s="111">
        <v>4.31098455240131</v>
      </c>
      <c r="K186" s="111">
        <v>5.5709401254303001</v>
      </c>
      <c r="L186" s="111">
        <v>5.3381375360892402</v>
      </c>
      <c r="M186" s="111">
        <v>5.39051234320267</v>
      </c>
      <c r="N186" s="111">
        <v>5.7108824879008004</v>
      </c>
      <c r="O186" s="111">
        <v>7.1213505974164404</v>
      </c>
      <c r="P186" s="105"/>
      <c r="Q186" s="111">
        <v>12.6899360791706</v>
      </c>
      <c r="R186" s="105"/>
    </row>
    <row r="187" spans="1:18" x14ac:dyDescent="0.25">
      <c r="A187" s="109" t="s">
        <v>234</v>
      </c>
      <c r="B187" s="110">
        <v>43983</v>
      </c>
      <c r="C187" s="111">
        <v>2557.3524000000002</v>
      </c>
      <c r="D187" s="111"/>
      <c r="E187" s="111"/>
      <c r="F187" s="111">
        <v>4.2066121542824204</v>
      </c>
      <c r="G187" s="111">
        <v>3.73723159205686</v>
      </c>
      <c r="H187" s="111">
        <v>2.9891661214831799</v>
      </c>
      <c r="I187" s="111">
        <v>4.1373438586086797</v>
      </c>
      <c r="J187" s="111">
        <v>5.0084661328294997</v>
      </c>
      <c r="K187" s="111">
        <v>5.7473986832201698</v>
      </c>
      <c r="L187" s="111">
        <v>5.3844794067516597</v>
      </c>
      <c r="M187" s="111">
        <v>5.4905101649851398</v>
      </c>
      <c r="N187" s="111">
        <v>5.8083488790955604</v>
      </c>
      <c r="O187" s="111">
        <v>7.1835328696166396</v>
      </c>
      <c r="P187" s="105"/>
      <c r="Q187" s="111">
        <v>11.6103542477804</v>
      </c>
      <c r="R187" s="105"/>
    </row>
    <row r="188" spans="1:18" x14ac:dyDescent="0.25">
      <c r="A188" s="109" t="s">
        <v>235</v>
      </c>
      <c r="B188" s="110">
        <v>43983</v>
      </c>
      <c r="C188" s="111">
        <v>2178.7145999999998</v>
      </c>
      <c r="D188" s="111"/>
      <c r="E188" s="111"/>
      <c r="F188" s="111">
        <v>1.7340176041446</v>
      </c>
      <c r="G188" s="111">
        <v>2.5028541426544599</v>
      </c>
      <c r="H188" s="111">
        <v>2.3836046754478999</v>
      </c>
      <c r="I188" s="111">
        <v>2.8152666653819698</v>
      </c>
      <c r="J188" s="111">
        <v>3.2349909926243199</v>
      </c>
      <c r="K188" s="111">
        <v>4.3076297178676999</v>
      </c>
      <c r="L188" s="111">
        <v>4.5680895100787398</v>
      </c>
      <c r="M188" s="111">
        <v>4.7143610604385797</v>
      </c>
      <c r="N188" s="111">
        <v>5.0605408021293998</v>
      </c>
      <c r="O188" s="111">
        <v>6.9076728426584104</v>
      </c>
      <c r="P188" s="105"/>
      <c r="Q188" s="111">
        <v>11.457545379494</v>
      </c>
      <c r="R188" s="105"/>
    </row>
    <row r="189" spans="1:18" x14ac:dyDescent="0.25">
      <c r="A189" s="109" t="s">
        <v>236</v>
      </c>
      <c r="B189" s="110">
        <v>43983</v>
      </c>
      <c r="C189" s="111">
        <v>3915.9445999999998</v>
      </c>
      <c r="D189" s="111"/>
      <c r="E189" s="111"/>
      <c r="F189" s="111">
        <v>3.5422733160872499</v>
      </c>
      <c r="G189" s="111">
        <v>3.3900116525433099</v>
      </c>
      <c r="H189" s="111">
        <v>2.3863015278419799</v>
      </c>
      <c r="I189" s="111">
        <v>3.8159476084905899</v>
      </c>
      <c r="J189" s="111">
        <v>4.7768527144415804</v>
      </c>
      <c r="K189" s="111">
        <v>5.4890023119942999</v>
      </c>
      <c r="L189" s="111">
        <v>5.2446179891985798</v>
      </c>
      <c r="M189" s="111">
        <v>5.3552602062953998</v>
      </c>
      <c r="N189" s="111">
        <v>5.6841419808548199</v>
      </c>
      <c r="O189" s="111">
        <v>7.01765548667007</v>
      </c>
      <c r="P189" s="105"/>
      <c r="Q189" s="111">
        <v>14.8502829496303</v>
      </c>
      <c r="R189" s="105"/>
    </row>
    <row r="190" spans="1:18" x14ac:dyDescent="0.25">
      <c r="A190" s="109" t="s">
        <v>237</v>
      </c>
      <c r="B190" s="110">
        <v>43983</v>
      </c>
      <c r="C190" s="111">
        <v>1985.9380000000001</v>
      </c>
      <c r="D190" s="111"/>
      <c r="E190" s="111"/>
      <c r="F190" s="111">
        <v>4.0438773279974898</v>
      </c>
      <c r="G190" s="111">
        <v>3.7149625736798302</v>
      </c>
      <c r="H190" s="111">
        <v>3.0758699127465499</v>
      </c>
      <c r="I190" s="111">
        <v>4.1191116589067196</v>
      </c>
      <c r="J190" s="111">
        <v>4.5230145711976899</v>
      </c>
      <c r="K190" s="111">
        <v>4.9432135575229603</v>
      </c>
      <c r="L190" s="111">
        <v>5.0557492693407102</v>
      </c>
      <c r="M190" s="111">
        <v>5.29466431116888</v>
      </c>
      <c r="N190" s="111">
        <v>5.6680084226394696</v>
      </c>
      <c r="O190" s="111">
        <v>7.1529715470335304</v>
      </c>
      <c r="P190" s="105"/>
      <c r="Q190" s="111">
        <v>6.1578947638603703</v>
      </c>
      <c r="R190" s="105"/>
    </row>
    <row r="191" spans="1:18" x14ac:dyDescent="0.25">
      <c r="A191" s="109" t="s">
        <v>238</v>
      </c>
      <c r="B191" s="110">
        <v>43983</v>
      </c>
      <c r="C191" s="111">
        <v>295.06740000000002</v>
      </c>
      <c r="D191" s="111"/>
      <c r="E191" s="111"/>
      <c r="F191" s="111">
        <v>3.4763165449465099</v>
      </c>
      <c r="G191" s="111">
        <v>3.6915194889757998</v>
      </c>
      <c r="H191" s="111">
        <v>3.0872720043152899</v>
      </c>
      <c r="I191" s="111">
        <v>4.3331749468464098</v>
      </c>
      <c r="J191" s="111">
        <v>5.2116060208811099</v>
      </c>
      <c r="K191" s="111">
        <v>5.7789761076476802</v>
      </c>
      <c r="L191" s="111">
        <v>5.4422476001100799</v>
      </c>
      <c r="M191" s="111">
        <v>5.5124363113553398</v>
      </c>
      <c r="N191" s="111">
        <v>5.8216514115989302</v>
      </c>
      <c r="O191" s="111">
        <v>7.1685980683448003</v>
      </c>
      <c r="P191" s="105"/>
      <c r="Q191" s="111">
        <v>13.4085877589454</v>
      </c>
      <c r="R191" s="105"/>
    </row>
    <row r="192" spans="1:18" x14ac:dyDescent="0.25">
      <c r="A192" s="109" t="s">
        <v>239</v>
      </c>
      <c r="B192" s="110">
        <v>43983</v>
      </c>
      <c r="C192" s="111">
        <v>2134.3103999999998</v>
      </c>
      <c r="D192" s="111"/>
      <c r="E192" s="111"/>
      <c r="F192" s="111">
        <v>3.8294370917032499</v>
      </c>
      <c r="G192" s="111">
        <v>4.0447188870801298</v>
      </c>
      <c r="H192" s="111">
        <v>3.4685440982695601</v>
      </c>
      <c r="I192" s="111">
        <v>4.2438038223296202</v>
      </c>
      <c r="J192" s="111">
        <v>5.1719486279118803</v>
      </c>
      <c r="K192" s="111">
        <v>5.9633564639551802</v>
      </c>
      <c r="L192" s="111">
        <v>5.6328779926022001</v>
      </c>
      <c r="M192" s="111">
        <v>5.7131253643365696</v>
      </c>
      <c r="N192" s="111">
        <v>5.9742190591915998</v>
      </c>
      <c r="O192" s="111">
        <v>7.2523223807866604</v>
      </c>
      <c r="P192" s="105"/>
      <c r="Q192" s="111">
        <v>11.452926583679099</v>
      </c>
      <c r="R192" s="105"/>
    </row>
    <row r="193" spans="1:18" x14ac:dyDescent="0.25">
      <c r="A193" s="109" t="s">
        <v>240</v>
      </c>
      <c r="B193" s="110">
        <v>43983</v>
      </c>
      <c r="C193" s="111">
        <v>2410.3150000000001</v>
      </c>
      <c r="D193" s="111"/>
      <c r="E193" s="111"/>
      <c r="F193" s="111">
        <v>3.2939538753151698</v>
      </c>
      <c r="G193" s="111">
        <v>3.3288918966040502</v>
      </c>
      <c r="H193" s="111">
        <v>2.8110199408552901</v>
      </c>
      <c r="I193" s="111">
        <v>3.8369888219558401</v>
      </c>
      <c r="J193" s="111">
        <v>4.4958395311735497</v>
      </c>
      <c r="K193" s="111">
        <v>5.2134271395698901</v>
      </c>
      <c r="L193" s="111">
        <v>5.1025494569596299</v>
      </c>
      <c r="M193" s="111">
        <v>5.1989244093175504</v>
      </c>
      <c r="N193" s="111">
        <v>5.5076057221651098</v>
      </c>
      <c r="O193" s="111">
        <v>6.9846751750122698</v>
      </c>
      <c r="P193" s="105"/>
      <c r="Q193" s="111">
        <v>8.7169820531732007</v>
      </c>
      <c r="R193" s="105"/>
    </row>
    <row r="194" spans="1:18" x14ac:dyDescent="0.25">
      <c r="A194" s="109" t="s">
        <v>241</v>
      </c>
      <c r="B194" s="110">
        <v>43983</v>
      </c>
      <c r="C194" s="111">
        <v>1547.7071000000001</v>
      </c>
      <c r="D194" s="111"/>
      <c r="E194" s="111"/>
      <c r="F194" s="111">
        <v>2.5448126362409602</v>
      </c>
      <c r="G194" s="111">
        <v>2.9769373471768898</v>
      </c>
      <c r="H194" s="111">
        <v>2.6709940761442401</v>
      </c>
      <c r="I194" s="111">
        <v>3.0121965204838101</v>
      </c>
      <c r="J194" s="111">
        <v>3.49918393775499</v>
      </c>
      <c r="K194" s="111">
        <v>3.7597347468938098</v>
      </c>
      <c r="L194" s="111">
        <v>4.2318114992090097</v>
      </c>
      <c r="M194" s="111">
        <v>4.5194459550798403</v>
      </c>
      <c r="N194" s="111">
        <v>4.90919649035368</v>
      </c>
      <c r="O194" s="111">
        <v>6.4053260285822597</v>
      </c>
      <c r="P194" s="105"/>
      <c r="Q194" s="111">
        <v>8.3521165013891796</v>
      </c>
      <c r="R194" s="105"/>
    </row>
    <row r="195" spans="1:18" x14ac:dyDescent="0.25">
      <c r="A195" s="109" t="s">
        <v>242</v>
      </c>
      <c r="B195" s="110">
        <v>43983</v>
      </c>
      <c r="C195" s="111">
        <v>1939.0744</v>
      </c>
      <c r="D195" s="111"/>
      <c r="E195" s="111"/>
      <c r="F195" s="111">
        <v>2.30224872497153</v>
      </c>
      <c r="G195" s="111">
        <v>2.7042706235929499</v>
      </c>
      <c r="H195" s="111">
        <v>2.3356869135710299</v>
      </c>
      <c r="I195" s="111">
        <v>3.0297839941940898</v>
      </c>
      <c r="J195" s="111">
        <v>3.4987696320907502</v>
      </c>
      <c r="K195" s="111">
        <v>4.8005446358269301</v>
      </c>
      <c r="L195" s="111">
        <v>5.0193373891078901</v>
      </c>
      <c r="M195" s="111">
        <v>5.2192156007346702</v>
      </c>
      <c r="N195" s="111">
        <v>5.5657365380932298</v>
      </c>
      <c r="O195" s="111">
        <v>7.0578847019857003</v>
      </c>
      <c r="P195" s="105"/>
      <c r="Q195" s="111">
        <v>10.909043793761899</v>
      </c>
      <c r="R195" s="105"/>
    </row>
    <row r="196" spans="1:18" x14ac:dyDescent="0.25">
      <c r="A196" s="109" t="s">
        <v>243</v>
      </c>
      <c r="B196" s="110">
        <v>43983</v>
      </c>
      <c r="C196" s="111">
        <v>2737.6315</v>
      </c>
      <c r="D196" s="111"/>
      <c r="E196" s="111"/>
      <c r="F196" s="111">
        <v>3.2814707055844901</v>
      </c>
      <c r="G196" s="111">
        <v>3.3487606426908498</v>
      </c>
      <c r="H196" s="111">
        <v>2.2684966139807599</v>
      </c>
      <c r="I196" s="111">
        <v>3.8427092710019299</v>
      </c>
      <c r="J196" s="111">
        <v>4.7960878407070204</v>
      </c>
      <c r="K196" s="111">
        <v>5.2969881356065001</v>
      </c>
      <c r="L196" s="111">
        <v>5.1470172661174196</v>
      </c>
      <c r="M196" s="111">
        <v>5.2692720840327496</v>
      </c>
      <c r="N196" s="111">
        <v>5.5798401107407098</v>
      </c>
      <c r="O196" s="111">
        <v>7.0891716181191899</v>
      </c>
      <c r="P196" s="105"/>
      <c r="Q196" s="111">
        <v>12.825793680485299</v>
      </c>
      <c r="R196" s="105"/>
    </row>
    <row r="197" spans="1:18" x14ac:dyDescent="0.25">
      <c r="A197" s="109" t="s">
        <v>244</v>
      </c>
      <c r="B197" s="110">
        <v>43983</v>
      </c>
      <c r="C197" s="111">
        <v>1052.7592999999999</v>
      </c>
      <c r="D197" s="111"/>
      <c r="E197" s="111"/>
      <c r="F197" s="111">
        <v>2.8050827299188601</v>
      </c>
      <c r="G197" s="111">
        <v>2.8459819961705901</v>
      </c>
      <c r="H197" s="111">
        <v>2.7513401901505801</v>
      </c>
      <c r="I197" s="111">
        <v>2.6684170403724399</v>
      </c>
      <c r="J197" s="111">
        <v>2.7644812444600202</v>
      </c>
      <c r="K197" s="111">
        <v>3.0310877889022301</v>
      </c>
      <c r="L197" s="111">
        <v>3.8137847985953699</v>
      </c>
      <c r="M197" s="111">
        <v>4.1959366384510304</v>
      </c>
      <c r="N197" s="111">
        <v>4.5397610681200504</v>
      </c>
      <c r="O197" s="111"/>
      <c r="P197" s="105"/>
      <c r="Q197" s="111">
        <v>4.7586120723882503</v>
      </c>
      <c r="R197" s="105"/>
    </row>
    <row r="198" spans="1:18" x14ac:dyDescent="0.25">
      <c r="A198" s="109" t="s">
        <v>245</v>
      </c>
      <c r="B198" s="110">
        <v>43983</v>
      </c>
      <c r="C198" s="111">
        <v>54.433900000000001</v>
      </c>
      <c r="D198" s="111"/>
      <c r="E198" s="111"/>
      <c r="F198" s="111">
        <v>3.7553993051383499</v>
      </c>
      <c r="G198" s="111">
        <v>3.5996187521976801</v>
      </c>
      <c r="H198" s="111">
        <v>3.08630061192975</v>
      </c>
      <c r="I198" s="111">
        <v>3.5346895076073102</v>
      </c>
      <c r="J198" s="111">
        <v>4.1263226277444396</v>
      </c>
      <c r="K198" s="111">
        <v>4.8447778418460103</v>
      </c>
      <c r="L198" s="111">
        <v>4.9626427887359696</v>
      </c>
      <c r="M198" s="111">
        <v>5.1560727279210301</v>
      </c>
      <c r="N198" s="111">
        <v>5.5421276823369396</v>
      </c>
      <c r="O198" s="111">
        <v>7.1047168988604597</v>
      </c>
      <c r="P198" s="105"/>
      <c r="Q198" s="111">
        <v>19.807490840254001</v>
      </c>
      <c r="R198" s="105"/>
    </row>
    <row r="199" spans="1:18" x14ac:dyDescent="0.25">
      <c r="A199" s="109" t="s">
        <v>246</v>
      </c>
      <c r="B199" s="110">
        <v>43983</v>
      </c>
      <c r="C199" s="111">
        <v>4032.9632000000001</v>
      </c>
      <c r="D199" s="111"/>
      <c r="E199" s="111"/>
      <c r="F199" s="111">
        <v>3.3172794095696099</v>
      </c>
      <c r="G199" s="111">
        <v>3.3625557412790799</v>
      </c>
      <c r="H199" s="111">
        <v>2.6743470485435399</v>
      </c>
      <c r="I199" s="111">
        <v>3.8890033220801898</v>
      </c>
      <c r="J199" s="111">
        <v>4.6672576268728898</v>
      </c>
      <c r="K199" s="111">
        <v>5.2790159343422696</v>
      </c>
      <c r="L199" s="111">
        <v>5.1675285365007397</v>
      </c>
      <c r="M199" s="111">
        <v>5.3069569995099197</v>
      </c>
      <c r="N199" s="111">
        <v>5.6258112672357603</v>
      </c>
      <c r="O199" s="111">
        <v>7.0685964414509597</v>
      </c>
      <c r="P199" s="105"/>
      <c r="Q199" s="111">
        <v>13.456306678368</v>
      </c>
      <c r="R199" s="105"/>
    </row>
    <row r="200" spans="1:18" x14ac:dyDescent="0.25">
      <c r="A200" s="109" t="s">
        <v>247</v>
      </c>
      <c r="B200" s="110">
        <v>43983</v>
      </c>
      <c r="C200" s="111">
        <v>2732.9511000000002</v>
      </c>
      <c r="D200" s="111"/>
      <c r="E200" s="111"/>
      <c r="F200" s="111">
        <v>2.3186666312959798</v>
      </c>
      <c r="G200" s="111">
        <v>2.9745575534744999</v>
      </c>
      <c r="H200" s="111">
        <v>2.7503988753562698</v>
      </c>
      <c r="I200" s="111">
        <v>3.70387668910015</v>
      </c>
      <c r="J200" s="111">
        <v>4.5865938415673897</v>
      </c>
      <c r="K200" s="111">
        <v>5.6013629710035904</v>
      </c>
      <c r="L200" s="111">
        <v>5.3750751501680796</v>
      </c>
      <c r="M200" s="111">
        <v>5.45776684087752</v>
      </c>
      <c r="N200" s="111">
        <v>5.7378494436585301</v>
      </c>
      <c r="O200" s="111">
        <v>7.1616221092774603</v>
      </c>
      <c r="P200" s="105"/>
      <c r="Q200" s="111">
        <v>12.6758948196393</v>
      </c>
      <c r="R200" s="105"/>
    </row>
    <row r="201" spans="1:18" x14ac:dyDescent="0.25">
      <c r="A201" s="109" t="s">
        <v>248</v>
      </c>
      <c r="B201" s="110">
        <v>43983</v>
      </c>
      <c r="C201" s="111">
        <v>3605.4113000000002</v>
      </c>
      <c r="D201" s="111"/>
      <c r="E201" s="111"/>
      <c r="F201" s="111">
        <v>3.1355704371864901</v>
      </c>
      <c r="G201" s="111">
        <v>3.6631720605587001</v>
      </c>
      <c r="H201" s="111">
        <v>3.3726395636598401</v>
      </c>
      <c r="I201" s="111">
        <v>4.0573639625184699</v>
      </c>
      <c r="J201" s="111">
        <v>4.8152611916828496</v>
      </c>
      <c r="K201" s="111">
        <v>5.7567763980884701</v>
      </c>
      <c r="L201" s="111">
        <v>5.4729832283106701</v>
      </c>
      <c r="M201" s="111">
        <v>5.53838617683863</v>
      </c>
      <c r="N201" s="111">
        <v>5.7981389202056999</v>
      </c>
      <c r="O201" s="111">
        <v>7.1179894806755497</v>
      </c>
      <c r="P201" s="105"/>
      <c r="Q201" s="111">
        <v>14.2896337265214</v>
      </c>
      <c r="R201" s="105"/>
    </row>
    <row r="202" spans="1:18" x14ac:dyDescent="0.25">
      <c r="A202" s="109" t="s">
        <v>249</v>
      </c>
      <c r="B202" s="110">
        <v>43983</v>
      </c>
      <c r="C202" s="111">
        <v>1293.3542</v>
      </c>
      <c r="D202" s="111"/>
      <c r="E202" s="111"/>
      <c r="F202" s="111">
        <v>3.0989502061584702</v>
      </c>
      <c r="G202" s="111">
        <v>3.5418499322533701</v>
      </c>
      <c r="H202" s="111">
        <v>3.67456820822524</v>
      </c>
      <c r="I202" s="111">
        <v>4.0871820661149103</v>
      </c>
      <c r="J202" s="111">
        <v>4.8839613521282796</v>
      </c>
      <c r="K202" s="111">
        <v>5.4740748706489901</v>
      </c>
      <c r="L202" s="111">
        <v>5.37955381344758</v>
      </c>
      <c r="M202" s="111">
        <v>5.5412259944478599</v>
      </c>
      <c r="N202" s="111">
        <v>5.8646375426650597</v>
      </c>
      <c r="O202" s="111">
        <v>7.2103903909563796</v>
      </c>
      <c r="P202" s="105"/>
      <c r="Q202" s="111">
        <v>7.4929304168075301</v>
      </c>
      <c r="R202" s="105"/>
    </row>
    <row r="203" spans="1:18" x14ac:dyDescent="0.25">
      <c r="A203" s="109" t="s">
        <v>250</v>
      </c>
      <c r="B203" s="110">
        <v>43983</v>
      </c>
      <c r="C203" s="111">
        <v>2086.6623</v>
      </c>
      <c r="D203" s="111"/>
      <c r="E203" s="111"/>
      <c r="F203" s="111">
        <v>3.2380655777164402</v>
      </c>
      <c r="G203" s="111">
        <v>3.40490542422067</v>
      </c>
      <c r="H203" s="111">
        <v>3.0669096424995899</v>
      </c>
      <c r="I203" s="111">
        <v>3.7463001204181401</v>
      </c>
      <c r="J203" s="111">
        <v>4.7310806670023897</v>
      </c>
      <c r="K203" s="111">
        <v>5.3374232690309498</v>
      </c>
      <c r="L203" s="111">
        <v>5.26315994742074</v>
      </c>
      <c r="M203" s="111">
        <v>5.3802860043753098</v>
      </c>
      <c r="N203" s="111">
        <v>5.6963588782936601</v>
      </c>
      <c r="O203" s="111">
        <v>7.1306617386096702</v>
      </c>
      <c r="P203" s="105"/>
      <c r="Q203" s="111">
        <v>9.5390028739778696</v>
      </c>
      <c r="R203" s="105"/>
    </row>
    <row r="204" spans="1:18" x14ac:dyDescent="0.25">
      <c r="A204" s="109" t="s">
        <v>251</v>
      </c>
      <c r="B204" s="110">
        <v>43983</v>
      </c>
      <c r="C204" s="111">
        <v>10.7471</v>
      </c>
      <c r="D204" s="111"/>
      <c r="E204" s="111"/>
      <c r="F204" s="111">
        <v>2.3775403856219901</v>
      </c>
      <c r="G204" s="111">
        <v>2.7176189190951301</v>
      </c>
      <c r="H204" s="111">
        <v>2.32990806704065</v>
      </c>
      <c r="I204" s="111">
        <v>2.9143384119118099</v>
      </c>
      <c r="J204" s="111">
        <v>3.0755222425406799</v>
      </c>
      <c r="K204" s="111">
        <v>3.6924162120667301</v>
      </c>
      <c r="L204" s="111">
        <v>4.1063910861651296</v>
      </c>
      <c r="M204" s="111">
        <v>4.3795663402989904</v>
      </c>
      <c r="N204" s="111">
        <v>4.6679043663700197</v>
      </c>
      <c r="O204" s="111"/>
      <c r="P204" s="105"/>
      <c r="Q204" s="111">
        <v>5.14512264150944</v>
      </c>
      <c r="R204" s="105"/>
    </row>
    <row r="205" spans="1:18" x14ac:dyDescent="0.25">
      <c r="A205" s="109" t="s">
        <v>252</v>
      </c>
      <c r="B205" s="110">
        <v>43983</v>
      </c>
      <c r="C205" s="111">
        <v>4866.6237000000001</v>
      </c>
      <c r="D205" s="111"/>
      <c r="E205" s="111"/>
      <c r="F205" s="111">
        <v>2.6409643884282001</v>
      </c>
      <c r="G205" s="111">
        <v>3.2991734974137099</v>
      </c>
      <c r="H205" s="111">
        <v>2.9089690606771401</v>
      </c>
      <c r="I205" s="111">
        <v>4.12942374684234</v>
      </c>
      <c r="J205" s="111">
        <v>5.1717270595266696</v>
      </c>
      <c r="K205" s="111">
        <v>5.7166788837590996</v>
      </c>
      <c r="L205" s="111">
        <v>5.4208044207530302</v>
      </c>
      <c r="M205" s="111">
        <v>5.5319066922384001</v>
      </c>
      <c r="N205" s="111">
        <v>5.87981457245081</v>
      </c>
      <c r="O205" s="111">
        <v>7.2387261896132902</v>
      </c>
      <c r="P205" s="105"/>
      <c r="Q205" s="111">
        <v>13.3461905880411</v>
      </c>
      <c r="R205" s="105"/>
    </row>
    <row r="206" spans="1:18" x14ac:dyDescent="0.25">
      <c r="A206" s="109" t="s">
        <v>253</v>
      </c>
      <c r="B206" s="110">
        <v>43983</v>
      </c>
      <c r="C206" s="111">
        <v>1121.9644000000001</v>
      </c>
      <c r="D206" s="111"/>
      <c r="E206" s="111"/>
      <c r="F206" s="111">
        <v>4.48999952221474</v>
      </c>
      <c r="G206" s="111">
        <v>3.44396856681661</v>
      </c>
      <c r="H206" s="111">
        <v>2.1294063566135799</v>
      </c>
      <c r="I206" s="111">
        <v>3.3420851598535699</v>
      </c>
      <c r="J206" s="111">
        <v>3.5474550727421299</v>
      </c>
      <c r="K206" s="111">
        <v>4.2469417890945298</v>
      </c>
      <c r="L206" s="111">
        <v>4.50287174980246</v>
      </c>
      <c r="M206" s="111">
        <v>4.7333238070333099</v>
      </c>
      <c r="N206" s="111">
        <v>5.1081092356511499</v>
      </c>
      <c r="O206" s="111"/>
      <c r="P206" s="105"/>
      <c r="Q206" s="111">
        <v>5.9198146276595702</v>
      </c>
      <c r="R206" s="105"/>
    </row>
    <row r="207" spans="1:18" x14ac:dyDescent="0.25">
      <c r="A207" s="109" t="s">
        <v>254</v>
      </c>
      <c r="B207" s="110">
        <v>43983</v>
      </c>
      <c r="C207" s="111">
        <v>259.27879999999999</v>
      </c>
      <c r="D207" s="111"/>
      <c r="E207" s="111"/>
      <c r="F207" s="111">
        <v>2.9283570805934702</v>
      </c>
      <c r="G207" s="111">
        <v>3.4405777140803502</v>
      </c>
      <c r="H207" s="111">
        <v>3.6707793480942801</v>
      </c>
      <c r="I207" s="111">
        <v>4.8294713423381204</v>
      </c>
      <c r="J207" s="111">
        <v>5.2964272225545397</v>
      </c>
      <c r="K207" s="111">
        <v>5.4458405239531196</v>
      </c>
      <c r="L207" s="111">
        <v>5.3060204489632401</v>
      </c>
      <c r="M207" s="111">
        <v>5.4608720266897004</v>
      </c>
      <c r="N207" s="111">
        <v>5.8050506668787998</v>
      </c>
      <c r="O207" s="111">
        <v>7.2235937264043999</v>
      </c>
      <c r="P207" s="105"/>
      <c r="Q207" s="111">
        <v>12.491783841856501</v>
      </c>
      <c r="R207" s="105"/>
    </row>
    <row r="208" spans="1:18" x14ac:dyDescent="0.25">
      <c r="A208" s="109" t="s">
        <v>255</v>
      </c>
      <c r="B208" s="110">
        <v>43983</v>
      </c>
      <c r="C208" s="111">
        <v>1761.1964</v>
      </c>
      <c r="D208" s="111"/>
      <c r="E208" s="111"/>
      <c r="F208" s="111">
        <v>3.3224475069003598</v>
      </c>
      <c r="G208" s="111">
        <v>3.2960959026169601</v>
      </c>
      <c r="H208" s="111">
        <v>3.1775281131603501</v>
      </c>
      <c r="I208" s="111">
        <v>3.6447630268330502</v>
      </c>
      <c r="J208" s="111">
        <v>3.9088817302997199</v>
      </c>
      <c r="K208" s="111">
        <v>4.2937843086288403</v>
      </c>
      <c r="L208" s="111">
        <v>4.66300427653825</v>
      </c>
      <c r="M208" s="111">
        <v>4.9695442233731102</v>
      </c>
      <c r="N208" s="111">
        <v>5.21431741356791</v>
      </c>
      <c r="O208" s="111">
        <v>3.4433278070390201</v>
      </c>
      <c r="P208" s="105"/>
      <c r="Q208" s="111">
        <v>11.531781327772</v>
      </c>
      <c r="R208" s="105"/>
    </row>
    <row r="209" spans="1:18" x14ac:dyDescent="0.25">
      <c r="A209" s="109" t="s">
        <v>256</v>
      </c>
      <c r="B209" s="110">
        <v>43983</v>
      </c>
      <c r="C209" s="111">
        <v>31.290900000000001</v>
      </c>
      <c r="D209" s="111"/>
      <c r="E209" s="111"/>
      <c r="F209" s="111">
        <v>4.43313697977998</v>
      </c>
      <c r="G209" s="111">
        <v>4.4731250173184103</v>
      </c>
      <c r="H209" s="111">
        <v>4.2360703376842297</v>
      </c>
      <c r="I209" s="111">
        <v>4.6993444083528697</v>
      </c>
      <c r="J209" s="111">
        <v>5.2917933533250903</v>
      </c>
      <c r="K209" s="111">
        <v>5.0137419073793001</v>
      </c>
      <c r="L209" s="111">
        <v>5.4811413146262904</v>
      </c>
      <c r="M209" s="111">
        <v>5.8309401998311801</v>
      </c>
      <c r="N209" s="111">
        <v>6.2208158975752497</v>
      </c>
      <c r="O209" s="111">
        <v>7.2507137058074598</v>
      </c>
      <c r="P209" s="105"/>
      <c r="Q209" s="111">
        <v>14.5011727934316</v>
      </c>
      <c r="R209" s="105"/>
    </row>
    <row r="210" spans="1:18" x14ac:dyDescent="0.25">
      <c r="A210" s="109" t="s">
        <v>257</v>
      </c>
      <c r="B210" s="110">
        <v>43983</v>
      </c>
      <c r="C210" s="111">
        <v>27.040800000000001</v>
      </c>
      <c r="D210" s="111"/>
      <c r="E210" s="111"/>
      <c r="F210" s="111">
        <v>3.1048319988209498</v>
      </c>
      <c r="G210" s="111">
        <v>2.97031167928212</v>
      </c>
      <c r="H210" s="111">
        <v>2.29569090862012</v>
      </c>
      <c r="I210" s="111">
        <v>3.1662576167908698</v>
      </c>
      <c r="J210" s="111">
        <v>3.26162202937949</v>
      </c>
      <c r="K210" s="111">
        <v>4.0118371843473604</v>
      </c>
      <c r="L210" s="111">
        <v>4.3811094790391802</v>
      </c>
      <c r="M210" s="111">
        <v>4.6564817252845501</v>
      </c>
      <c r="N210" s="111">
        <v>5.0243409448216898</v>
      </c>
      <c r="O210" s="111">
        <v>6.3069183950389904</v>
      </c>
      <c r="P210" s="105"/>
      <c r="Q210" s="111">
        <v>11.9284327799559</v>
      </c>
      <c r="R210" s="105"/>
    </row>
    <row r="211" spans="1:18" x14ac:dyDescent="0.25">
      <c r="A211" s="109" t="s">
        <v>260</v>
      </c>
      <c r="B211" s="110">
        <v>43983</v>
      </c>
      <c r="C211" s="111">
        <v>3119.4396999999999</v>
      </c>
      <c r="D211" s="111"/>
      <c r="E211" s="111"/>
      <c r="F211" s="111">
        <v>3.33152728863673</v>
      </c>
      <c r="G211" s="111">
        <v>3.5182833596465102</v>
      </c>
      <c r="H211" s="111">
        <v>3.0998844018706402</v>
      </c>
      <c r="I211" s="111">
        <v>4.0588040906793896</v>
      </c>
      <c r="J211" s="111">
        <v>4.9323154155492102</v>
      </c>
      <c r="K211" s="111">
        <v>5.5305509770376302</v>
      </c>
      <c r="L211" s="111">
        <v>5.3075537763743599</v>
      </c>
      <c r="M211" s="111">
        <v>5.4062619608134597</v>
      </c>
      <c r="N211" s="111">
        <v>5.7009322896199102</v>
      </c>
      <c r="O211" s="111">
        <v>7.0684245817072497</v>
      </c>
      <c r="P211" s="105"/>
      <c r="Q211" s="111">
        <v>11.439249644095501</v>
      </c>
      <c r="R211" s="105"/>
    </row>
    <row r="212" spans="1:18" x14ac:dyDescent="0.25">
      <c r="A212" s="109" t="s">
        <v>261</v>
      </c>
      <c r="B212" s="110">
        <v>43983</v>
      </c>
      <c r="C212" s="111">
        <v>41.984400000000001</v>
      </c>
      <c r="D212" s="111"/>
      <c r="E212" s="111"/>
      <c r="F212" s="111">
        <v>3.6517215258595699</v>
      </c>
      <c r="G212" s="111">
        <v>3.5654637247143399</v>
      </c>
      <c r="H212" s="111">
        <v>3.0072715164781201</v>
      </c>
      <c r="I212" s="111">
        <v>4.0613092497558601</v>
      </c>
      <c r="J212" s="111">
        <v>4.7755895659108898</v>
      </c>
      <c r="K212" s="111">
        <v>5.3623879378250701</v>
      </c>
      <c r="L212" s="111">
        <v>5.2897030481779304</v>
      </c>
      <c r="M212" s="111">
        <v>5.3995945547444197</v>
      </c>
      <c r="N212" s="111">
        <v>5.7296685321844798</v>
      </c>
      <c r="O212" s="111">
        <v>7.1454510839778003</v>
      </c>
      <c r="P212" s="105"/>
      <c r="Q212" s="111">
        <v>13.1060102871808</v>
      </c>
      <c r="R212" s="105"/>
    </row>
    <row r="213" spans="1:18" x14ac:dyDescent="0.25">
      <c r="A213" s="109" t="s">
        <v>262</v>
      </c>
      <c r="B213" s="110">
        <v>43983</v>
      </c>
      <c r="C213" s="111">
        <v>3141.3065000000001</v>
      </c>
      <c r="D213" s="111"/>
      <c r="E213" s="111"/>
      <c r="F213" s="111">
        <v>3.6441979859325202</v>
      </c>
      <c r="G213" s="111">
        <v>3.49959839551765</v>
      </c>
      <c r="H213" s="111">
        <v>2.6337807619842799</v>
      </c>
      <c r="I213" s="111">
        <v>4.0818745464540704</v>
      </c>
      <c r="J213" s="111">
        <v>4.9809162356811196</v>
      </c>
      <c r="K213" s="111">
        <v>6.0078577150000596</v>
      </c>
      <c r="L213" s="111">
        <v>5.5658276848554804</v>
      </c>
      <c r="M213" s="111">
        <v>5.5763301041394397</v>
      </c>
      <c r="N213" s="111">
        <v>5.8613827603621598</v>
      </c>
      <c r="O213" s="111">
        <v>7.21494451614174</v>
      </c>
      <c r="P213" s="105"/>
      <c r="Q213" s="111">
        <v>13.5879150295549</v>
      </c>
      <c r="R213" s="105"/>
    </row>
    <row r="214" spans="1:18" x14ac:dyDescent="0.25">
      <c r="A214" s="109" t="s">
        <v>263</v>
      </c>
      <c r="B214" s="110">
        <v>43983</v>
      </c>
      <c r="C214" s="111">
        <v>1914.6034</v>
      </c>
      <c r="D214" s="111"/>
      <c r="E214" s="111"/>
      <c r="F214" s="111">
        <v>2.2801968864941702</v>
      </c>
      <c r="G214" s="111">
        <v>3.1584536527428502</v>
      </c>
      <c r="H214" s="111">
        <v>2.67796030205775</v>
      </c>
      <c r="I214" s="111">
        <v>4.0442915596841704</v>
      </c>
      <c r="J214" s="111">
        <v>5.0797467301444303</v>
      </c>
      <c r="K214" s="111">
        <v>6.0023434274782002</v>
      </c>
      <c r="L214" s="111">
        <v>5.5741169348423298</v>
      </c>
      <c r="M214" s="111">
        <v>5.5383075466312102</v>
      </c>
      <c r="N214" s="111">
        <v>5.7941033873635002</v>
      </c>
      <c r="O214" s="111">
        <v>5.6670441767065496</v>
      </c>
      <c r="P214" s="105"/>
      <c r="Q214" s="111">
        <v>10.192561826348401</v>
      </c>
      <c r="R214" s="105"/>
    </row>
    <row r="215" spans="1:18" x14ac:dyDescent="0.25">
      <c r="A215" s="109" t="s">
        <v>264</v>
      </c>
      <c r="B215" s="110">
        <v>43983</v>
      </c>
      <c r="C215" s="111">
        <v>3265.0086000000001</v>
      </c>
      <c r="D215" s="111"/>
      <c r="E215" s="111"/>
      <c r="F215" s="111">
        <v>3.1650899899563498</v>
      </c>
      <c r="G215" s="111">
        <v>3.3569048573158802</v>
      </c>
      <c r="H215" s="111">
        <v>2.8563977563452401</v>
      </c>
      <c r="I215" s="111">
        <v>3.8642803850387799</v>
      </c>
      <c r="J215" s="111">
        <v>4.8969129481871896</v>
      </c>
      <c r="K215" s="111">
        <v>5.4908872578709698</v>
      </c>
      <c r="L215" s="111">
        <v>5.2743538343656704</v>
      </c>
      <c r="M215" s="111">
        <v>5.4103990814428604</v>
      </c>
      <c r="N215" s="111">
        <v>5.7411517094198503</v>
      </c>
      <c r="O215" s="111">
        <v>7.1782947843418397</v>
      </c>
      <c r="P215" s="105"/>
      <c r="Q215" s="111">
        <v>13.3037269743976</v>
      </c>
      <c r="R215" s="105"/>
    </row>
    <row r="216" spans="1:18" x14ac:dyDescent="0.25">
      <c r="A216" s="109" t="s">
        <v>265</v>
      </c>
      <c r="B216" s="110">
        <v>43983</v>
      </c>
      <c r="C216" s="111">
        <v>1083.6587999999999</v>
      </c>
      <c r="D216" s="111"/>
      <c r="E216" s="111"/>
      <c r="F216" s="111">
        <v>2.8160482078197799</v>
      </c>
      <c r="G216" s="111">
        <v>2.9377960363913602</v>
      </c>
      <c r="H216" s="111">
        <v>2.7547328955168302</v>
      </c>
      <c r="I216" s="111">
        <v>3.2283403954645098</v>
      </c>
      <c r="J216" s="111">
        <v>3.3488661704704898</v>
      </c>
      <c r="K216" s="111">
        <v>4.0121398044778598</v>
      </c>
      <c r="L216" s="111">
        <v>4.5666722375957898</v>
      </c>
      <c r="M216" s="111">
        <v>4.9977269139941001</v>
      </c>
      <c r="N216" s="111">
        <v>5.4613900715876902</v>
      </c>
      <c r="O216" s="111"/>
      <c r="P216" s="105"/>
      <c r="Q216" s="111">
        <v>6.0664201100202204</v>
      </c>
      <c r="R216" s="105"/>
    </row>
    <row r="217" spans="1:18" x14ac:dyDescent="0.25">
      <c r="A217" s="131"/>
      <c r="B217" s="131"/>
      <c r="C217" s="131"/>
      <c r="D217" s="113"/>
      <c r="E217" s="113"/>
      <c r="F217" s="113"/>
      <c r="G217" s="113"/>
      <c r="H217" s="113"/>
      <c r="I217" s="113"/>
      <c r="J217" s="113"/>
      <c r="K217" s="113"/>
      <c r="L217" s="113"/>
      <c r="M217" s="113"/>
      <c r="N217" s="113" t="s">
        <v>4</v>
      </c>
      <c r="O217" s="113" t="s">
        <v>5</v>
      </c>
      <c r="P217" s="113" t="s">
        <v>6</v>
      </c>
      <c r="Q217" s="113" t="s">
        <v>46</v>
      </c>
      <c r="R217" s="105"/>
    </row>
    <row r="218" spans="1:18" x14ac:dyDescent="0.25">
      <c r="A218" s="131"/>
      <c r="B218" s="131"/>
      <c r="C218" s="131"/>
      <c r="D218" s="113"/>
      <c r="E218" s="113"/>
      <c r="F218" s="113"/>
      <c r="G218" s="113"/>
      <c r="H218" s="113"/>
      <c r="I218" s="113"/>
      <c r="J218" s="113"/>
      <c r="K218" s="113"/>
      <c r="L218" s="113"/>
      <c r="M218" s="113"/>
      <c r="N218" s="113" t="s">
        <v>0</v>
      </c>
      <c r="O218" s="113" t="s">
        <v>0</v>
      </c>
      <c r="P218" s="113" t="s">
        <v>0</v>
      </c>
      <c r="Q218" s="113" t="s">
        <v>0</v>
      </c>
      <c r="R218" s="105"/>
    </row>
    <row r="219" spans="1:18" x14ac:dyDescent="0.25">
      <c r="A219" s="113" t="s">
        <v>7</v>
      </c>
      <c r="B219" s="113" t="s">
        <v>8</v>
      </c>
      <c r="C219" s="113" t="s">
        <v>9</v>
      </c>
      <c r="D219" s="113"/>
      <c r="E219" s="113"/>
      <c r="F219" s="113"/>
      <c r="G219" s="113"/>
      <c r="H219" s="113"/>
      <c r="I219" s="113"/>
      <c r="J219" s="113"/>
      <c r="K219" s="113"/>
      <c r="L219" s="113"/>
      <c r="M219" s="113"/>
      <c r="N219" s="113"/>
      <c r="O219" s="113"/>
      <c r="P219" s="113"/>
      <c r="Q219" s="113"/>
      <c r="R219" s="105"/>
    </row>
    <row r="220" spans="1:18" x14ac:dyDescent="0.25">
      <c r="A220" s="108" t="s">
        <v>387</v>
      </c>
      <c r="B220" s="108"/>
      <c r="C220" s="108"/>
      <c r="D220" s="108"/>
      <c r="E220" s="108"/>
      <c r="F220" s="108"/>
      <c r="G220" s="108"/>
      <c r="H220" s="108"/>
      <c r="I220" s="108"/>
      <c r="J220" s="108"/>
      <c r="K220" s="108"/>
      <c r="L220" s="108"/>
      <c r="M220" s="108"/>
      <c r="N220" s="108"/>
      <c r="O220" s="108"/>
      <c r="P220" s="108"/>
      <c r="Q220" s="108"/>
      <c r="R220" s="105"/>
    </row>
    <row r="221" spans="1:18" x14ac:dyDescent="0.25">
      <c r="A221" s="109" t="s">
        <v>163</v>
      </c>
      <c r="B221" s="110">
        <v>43983</v>
      </c>
      <c r="C221" s="111">
        <v>36.479999999999997</v>
      </c>
      <c r="D221" s="111"/>
      <c r="E221" s="111"/>
      <c r="F221" s="111"/>
      <c r="G221" s="111"/>
      <c r="H221" s="111"/>
      <c r="I221" s="111"/>
      <c r="J221" s="111"/>
      <c r="K221" s="111"/>
      <c r="L221" s="111"/>
      <c r="M221" s="111"/>
      <c r="N221" s="111">
        <v>-13.030079199515001</v>
      </c>
      <c r="O221" s="111">
        <v>1.2012129516954599</v>
      </c>
      <c r="P221" s="111">
        <v>6.2001019194836102</v>
      </c>
      <c r="Q221" s="111">
        <v>18.284898033962001</v>
      </c>
      <c r="R221" s="105"/>
    </row>
    <row r="222" spans="1:18" x14ac:dyDescent="0.25">
      <c r="A222" s="109" t="s">
        <v>164</v>
      </c>
      <c r="B222" s="110">
        <v>43983</v>
      </c>
      <c r="C222" s="111">
        <v>29.74</v>
      </c>
      <c r="D222" s="111"/>
      <c r="E222" s="111"/>
      <c r="F222" s="111"/>
      <c r="G222" s="111"/>
      <c r="H222" s="111"/>
      <c r="I222" s="111"/>
      <c r="J222" s="111"/>
      <c r="K222" s="111"/>
      <c r="L222" s="111"/>
      <c r="M222" s="111"/>
      <c r="N222" s="111">
        <v>-11.4778571856962</v>
      </c>
      <c r="O222" s="111">
        <v>2.2217873262888901</v>
      </c>
      <c r="P222" s="111">
        <v>7.1272258378978703</v>
      </c>
      <c r="Q222" s="111">
        <v>20.00955737448</v>
      </c>
      <c r="R222" s="105"/>
    </row>
    <row r="223" spans="1:18" x14ac:dyDescent="0.25">
      <c r="A223" s="109" t="s">
        <v>165</v>
      </c>
      <c r="B223" s="110">
        <v>43983</v>
      </c>
      <c r="C223" s="111">
        <v>45.608199999999997</v>
      </c>
      <c r="D223" s="111"/>
      <c r="E223" s="111"/>
      <c r="F223" s="111"/>
      <c r="G223" s="111"/>
      <c r="H223" s="111"/>
      <c r="I223" s="111"/>
      <c r="J223" s="111"/>
      <c r="K223" s="111"/>
      <c r="L223" s="111"/>
      <c r="M223" s="111"/>
      <c r="N223" s="111">
        <v>-8.0057850097351899</v>
      </c>
      <c r="O223" s="111">
        <v>6.5152040763060102</v>
      </c>
      <c r="P223" s="111">
        <v>8.8028715748110802</v>
      </c>
      <c r="Q223" s="111">
        <v>27.737508147280799</v>
      </c>
      <c r="R223" s="105"/>
    </row>
    <row r="224" spans="1:18" x14ac:dyDescent="0.25">
      <c r="A224" s="109" t="s">
        <v>166</v>
      </c>
      <c r="B224" s="110">
        <v>43983</v>
      </c>
      <c r="C224" s="111">
        <v>40.200000000000003</v>
      </c>
      <c r="D224" s="111"/>
      <c r="E224" s="111"/>
      <c r="F224" s="111"/>
      <c r="G224" s="111"/>
      <c r="H224" s="111"/>
      <c r="I224" s="111"/>
      <c r="J224" s="111"/>
      <c r="K224" s="111"/>
      <c r="L224" s="111"/>
      <c r="M224" s="111"/>
      <c r="N224" s="111">
        <v>-16.524266280526799</v>
      </c>
      <c r="O224" s="111">
        <v>-4.0464211883007497</v>
      </c>
      <c r="P224" s="111">
        <v>1.26283189056219</v>
      </c>
      <c r="Q224" s="111">
        <v>2.8475492352966501E-2</v>
      </c>
      <c r="R224" s="105"/>
    </row>
    <row r="225" spans="1:18" x14ac:dyDescent="0.25">
      <c r="A225" s="109" t="s">
        <v>167</v>
      </c>
      <c r="B225" s="110">
        <v>43983</v>
      </c>
      <c r="C225" s="111">
        <v>37.726999999999997</v>
      </c>
      <c r="D225" s="111"/>
      <c r="E225" s="111"/>
      <c r="F225" s="111"/>
      <c r="G225" s="111"/>
      <c r="H225" s="111"/>
      <c r="I225" s="111"/>
      <c r="J225" s="111"/>
      <c r="K225" s="111"/>
      <c r="L225" s="111"/>
      <c r="M225" s="111"/>
      <c r="N225" s="111">
        <v>-8.1065240861652494</v>
      </c>
      <c r="O225" s="111">
        <v>2.3351245927740201</v>
      </c>
      <c r="P225" s="111">
        <v>4.9784850550753399</v>
      </c>
      <c r="Q225" s="111">
        <v>16.383413442143201</v>
      </c>
      <c r="R225" s="105"/>
    </row>
    <row r="226" spans="1:18" x14ac:dyDescent="0.25">
      <c r="A226" s="109" t="s">
        <v>168</v>
      </c>
      <c r="B226" s="110">
        <v>43983</v>
      </c>
      <c r="C226" s="111">
        <v>8.5</v>
      </c>
      <c r="D226" s="111"/>
      <c r="E226" s="111"/>
      <c r="F226" s="111"/>
      <c r="G226" s="111"/>
      <c r="H226" s="111"/>
      <c r="I226" s="111"/>
      <c r="J226" s="111"/>
      <c r="K226" s="111"/>
      <c r="L226" s="111"/>
      <c r="M226" s="111"/>
      <c r="N226" s="111">
        <v>-3.6083461540838</v>
      </c>
      <c r="O226" s="111"/>
      <c r="P226" s="111"/>
      <c r="Q226" s="111">
        <v>-6.57262905162065</v>
      </c>
      <c r="R226" s="105"/>
    </row>
    <row r="227" spans="1:18" x14ac:dyDescent="0.25">
      <c r="A227" s="109" t="s">
        <v>169</v>
      </c>
      <c r="B227" s="110">
        <v>43983</v>
      </c>
      <c r="C227" s="111">
        <v>10.27</v>
      </c>
      <c r="D227" s="111"/>
      <c r="E227" s="111"/>
      <c r="F227" s="111"/>
      <c r="G227" s="111"/>
      <c r="H227" s="111"/>
      <c r="I227" s="111"/>
      <c r="J227" s="111"/>
      <c r="K227" s="111"/>
      <c r="L227" s="111"/>
      <c r="M227" s="111"/>
      <c r="N227" s="111">
        <v>-6.3462651422383098</v>
      </c>
      <c r="O227" s="111"/>
      <c r="P227" s="111"/>
      <c r="Q227" s="111">
        <v>1.6675126903553199</v>
      </c>
      <c r="R227" s="105"/>
    </row>
    <row r="228" spans="1:18" x14ac:dyDescent="0.25">
      <c r="A228" s="109" t="s">
        <v>170</v>
      </c>
      <c r="B228" s="110">
        <v>43983</v>
      </c>
      <c r="C228" s="111">
        <v>54.91</v>
      </c>
      <c r="D228" s="111"/>
      <c r="E228" s="111"/>
      <c r="F228" s="111"/>
      <c r="G228" s="111"/>
      <c r="H228" s="111"/>
      <c r="I228" s="111"/>
      <c r="J228" s="111"/>
      <c r="K228" s="111"/>
      <c r="L228" s="111"/>
      <c r="M228" s="111"/>
      <c r="N228" s="111">
        <v>-3.1906958291366401</v>
      </c>
      <c r="O228" s="111">
        <v>4.9296397978851498</v>
      </c>
      <c r="P228" s="111">
        <v>7.8574129882654802</v>
      </c>
      <c r="Q228" s="111">
        <v>18.1770611551744</v>
      </c>
      <c r="R228" s="105"/>
    </row>
    <row r="229" spans="1:18" x14ac:dyDescent="0.25">
      <c r="A229" s="109" t="s">
        <v>171</v>
      </c>
      <c r="B229" s="110">
        <v>43983</v>
      </c>
      <c r="C229" s="111">
        <v>63.99</v>
      </c>
      <c r="D229" s="111"/>
      <c r="E229" s="111"/>
      <c r="F229" s="111"/>
      <c r="G229" s="111"/>
      <c r="H229" s="111"/>
      <c r="I229" s="111"/>
      <c r="J229" s="111"/>
      <c r="K229" s="111"/>
      <c r="L229" s="111"/>
      <c r="M229" s="111"/>
      <c r="N229" s="111">
        <v>-9.1709145363537292</v>
      </c>
      <c r="O229" s="111">
        <v>4.9085529854760601</v>
      </c>
      <c r="P229" s="111">
        <v>7.1814224909761304</v>
      </c>
      <c r="Q229" s="111">
        <v>15.3963581230136</v>
      </c>
      <c r="R229" s="105"/>
    </row>
    <row r="230" spans="1:18" x14ac:dyDescent="0.25">
      <c r="A230" s="109" t="s">
        <v>172</v>
      </c>
      <c r="B230" s="110">
        <v>43983</v>
      </c>
      <c r="C230" s="111">
        <v>44.804000000000002</v>
      </c>
      <c r="D230" s="111"/>
      <c r="E230" s="111"/>
      <c r="F230" s="111"/>
      <c r="G230" s="111"/>
      <c r="H230" s="111"/>
      <c r="I230" s="111"/>
      <c r="J230" s="111"/>
      <c r="K230" s="111"/>
      <c r="L230" s="111"/>
      <c r="M230" s="111"/>
      <c r="N230" s="111">
        <v>-13.388991286695701</v>
      </c>
      <c r="O230" s="111">
        <v>0.73773492657350603</v>
      </c>
      <c r="P230" s="111">
        <v>7.6953849113912201</v>
      </c>
      <c r="Q230" s="111">
        <v>18.416064157412301</v>
      </c>
      <c r="R230" s="105"/>
    </row>
    <row r="231" spans="1:18" x14ac:dyDescent="0.25">
      <c r="A231" s="109" t="s">
        <v>173</v>
      </c>
      <c r="B231" s="110">
        <v>43983</v>
      </c>
      <c r="C231" s="111">
        <v>42.8</v>
      </c>
      <c r="D231" s="111"/>
      <c r="E231" s="111"/>
      <c r="F231" s="111"/>
      <c r="G231" s="111"/>
      <c r="H231" s="111"/>
      <c r="I231" s="111"/>
      <c r="J231" s="111"/>
      <c r="K231" s="111"/>
      <c r="L231" s="111"/>
      <c r="M231" s="111"/>
      <c r="N231" s="111">
        <v>-15.9580665816482</v>
      </c>
      <c r="O231" s="111">
        <v>-1.2794426578461</v>
      </c>
      <c r="P231" s="111">
        <v>2.7327290000734101</v>
      </c>
      <c r="Q231" s="111">
        <v>13.080561926605499</v>
      </c>
      <c r="R231" s="105"/>
    </row>
    <row r="232" spans="1:18" x14ac:dyDescent="0.25">
      <c r="A232" s="109" t="s">
        <v>174</v>
      </c>
      <c r="B232" s="110">
        <v>43983</v>
      </c>
      <c r="C232" s="111">
        <v>12.6973</v>
      </c>
      <c r="D232" s="111"/>
      <c r="E232" s="111"/>
      <c r="F232" s="111"/>
      <c r="G232" s="111"/>
      <c r="H232" s="111"/>
      <c r="I232" s="111"/>
      <c r="J232" s="111"/>
      <c r="K232" s="111"/>
      <c r="L232" s="111"/>
      <c r="M232" s="111"/>
      <c r="N232" s="111">
        <v>-18.741066217036099</v>
      </c>
      <c r="O232" s="111">
        <v>-1.7292144500334901</v>
      </c>
      <c r="P232" s="111"/>
      <c r="Q232" s="111">
        <v>6.0960650154798799</v>
      </c>
      <c r="R232" s="105"/>
    </row>
    <row r="233" spans="1:18" x14ac:dyDescent="0.25">
      <c r="A233" s="109" t="s">
        <v>175</v>
      </c>
      <c r="B233" s="110">
        <v>43983</v>
      </c>
      <c r="C233" s="111">
        <v>472.505</v>
      </c>
      <c r="D233" s="111"/>
      <c r="E233" s="111"/>
      <c r="F233" s="111"/>
      <c r="G233" s="111"/>
      <c r="H233" s="111"/>
      <c r="I233" s="111"/>
      <c r="J233" s="111"/>
      <c r="K233" s="111"/>
      <c r="L233" s="111"/>
      <c r="M233" s="111"/>
      <c r="N233" s="111">
        <v>-22.679837518558699</v>
      </c>
      <c r="O233" s="111">
        <v>-3.48412377568263</v>
      </c>
      <c r="P233" s="111">
        <v>1.7748573021263101</v>
      </c>
      <c r="Q233" s="111">
        <v>12.769496936559801</v>
      </c>
      <c r="R233" s="105"/>
    </row>
    <row r="234" spans="1:18" x14ac:dyDescent="0.25">
      <c r="A234" s="109" t="s">
        <v>176</v>
      </c>
      <c r="B234" s="110">
        <v>43983</v>
      </c>
      <c r="C234" s="111">
        <v>304.86200000000002</v>
      </c>
      <c r="D234" s="111"/>
      <c r="E234" s="111"/>
      <c r="F234" s="111"/>
      <c r="G234" s="111"/>
      <c r="H234" s="111"/>
      <c r="I234" s="111"/>
      <c r="J234" s="111"/>
      <c r="K234" s="111"/>
      <c r="L234" s="111"/>
      <c r="M234" s="111"/>
      <c r="N234" s="111">
        <v>-20.883061182698299</v>
      </c>
      <c r="O234" s="111">
        <v>-1.33397077805122</v>
      </c>
      <c r="P234" s="111">
        <v>5.4696551537524201</v>
      </c>
      <c r="Q234" s="111">
        <v>14.5091622465564</v>
      </c>
      <c r="R234" s="105"/>
    </row>
    <row r="235" spans="1:18" x14ac:dyDescent="0.25">
      <c r="A235" s="109" t="s">
        <v>177</v>
      </c>
      <c r="B235" s="110">
        <v>43983</v>
      </c>
      <c r="C235" s="111">
        <v>423.00200000000001</v>
      </c>
      <c r="D235" s="111"/>
      <c r="E235" s="111"/>
      <c r="F235" s="111"/>
      <c r="G235" s="111"/>
      <c r="H235" s="111"/>
      <c r="I235" s="111"/>
      <c r="J235" s="111"/>
      <c r="K235" s="111"/>
      <c r="L235" s="111"/>
      <c r="M235" s="111"/>
      <c r="N235" s="111">
        <v>-23.994135372035799</v>
      </c>
      <c r="O235" s="111">
        <v>-5.39520256834449</v>
      </c>
      <c r="P235" s="111">
        <v>0.98693843905926304</v>
      </c>
      <c r="Q235" s="111">
        <v>9.8863512676501504</v>
      </c>
      <c r="R235" s="105"/>
    </row>
    <row r="236" spans="1:18" x14ac:dyDescent="0.25">
      <c r="A236" s="109" t="s">
        <v>178</v>
      </c>
      <c r="B236" s="110">
        <v>43983</v>
      </c>
      <c r="C236" s="111">
        <v>32.283999999999999</v>
      </c>
      <c r="D236" s="111"/>
      <c r="E236" s="111"/>
      <c r="F236" s="111"/>
      <c r="G236" s="111"/>
      <c r="H236" s="111"/>
      <c r="I236" s="111"/>
      <c r="J236" s="111"/>
      <c r="K236" s="111"/>
      <c r="L236" s="111"/>
      <c r="M236" s="111"/>
      <c r="N236" s="111">
        <v>-17.945525198379801</v>
      </c>
      <c r="O236" s="111">
        <v>-3.5612770428337899</v>
      </c>
      <c r="P236" s="111">
        <v>3.7543855019003698</v>
      </c>
      <c r="Q236" s="111">
        <v>12.1790125759982</v>
      </c>
      <c r="R236" s="105"/>
    </row>
    <row r="237" spans="1:18" x14ac:dyDescent="0.25">
      <c r="A237" s="109" t="s">
        <v>179</v>
      </c>
      <c r="B237" s="110">
        <v>43983</v>
      </c>
      <c r="C237" s="111">
        <v>343.06</v>
      </c>
      <c r="D237" s="111"/>
      <c r="E237" s="111"/>
      <c r="F237" s="111"/>
      <c r="G237" s="111"/>
      <c r="H237" s="111"/>
      <c r="I237" s="111"/>
      <c r="J237" s="111"/>
      <c r="K237" s="111"/>
      <c r="L237" s="111"/>
      <c r="M237" s="111"/>
      <c r="N237" s="111">
        <v>-16.8063166785189</v>
      </c>
      <c r="O237" s="111">
        <v>0.47157887309385998</v>
      </c>
      <c r="P237" s="111">
        <v>5.1628978420947202</v>
      </c>
      <c r="Q237" s="111">
        <v>15.5937998743462</v>
      </c>
      <c r="R237" s="105"/>
    </row>
    <row r="238" spans="1:18" x14ac:dyDescent="0.25">
      <c r="A238" s="109" t="s">
        <v>180</v>
      </c>
      <c r="B238" s="110">
        <v>43983</v>
      </c>
      <c r="C238" s="111">
        <v>8.81</v>
      </c>
      <c r="D238" s="111"/>
      <c r="E238" s="111"/>
      <c r="F238" s="111"/>
      <c r="G238" s="111"/>
      <c r="H238" s="111"/>
      <c r="I238" s="111"/>
      <c r="J238" s="111"/>
      <c r="K238" s="111"/>
      <c r="L238" s="111"/>
      <c r="M238" s="111"/>
      <c r="N238" s="111">
        <v>-21.362446390495801</v>
      </c>
      <c r="O238" s="111"/>
      <c r="P238" s="111"/>
      <c r="Q238" s="111">
        <v>-5.4225967540574302</v>
      </c>
      <c r="R238" s="105"/>
    </row>
    <row r="239" spans="1:18" x14ac:dyDescent="0.25">
      <c r="A239" s="109" t="s">
        <v>181</v>
      </c>
      <c r="B239" s="110">
        <v>43983</v>
      </c>
      <c r="C239" s="111">
        <v>25.54</v>
      </c>
      <c r="D239" s="111"/>
      <c r="E239" s="111"/>
      <c r="F239" s="111"/>
      <c r="G239" s="111"/>
      <c r="H239" s="111"/>
      <c r="I239" s="111"/>
      <c r="J239" s="111"/>
      <c r="K239" s="111"/>
      <c r="L239" s="111"/>
      <c r="M239" s="111"/>
      <c r="N239" s="111">
        <v>-8.8349287110637693</v>
      </c>
      <c r="O239" s="111">
        <v>1.3288624313464501</v>
      </c>
      <c r="P239" s="111">
        <v>4.6474165932293996</v>
      </c>
      <c r="Q239" s="111">
        <v>23.094869706840399</v>
      </c>
      <c r="R239" s="105"/>
    </row>
    <row r="240" spans="1:18" x14ac:dyDescent="0.25">
      <c r="A240" s="109" t="s">
        <v>182</v>
      </c>
      <c r="B240" s="110">
        <v>43983</v>
      </c>
      <c r="C240" s="111">
        <v>47.04</v>
      </c>
      <c r="D240" s="111"/>
      <c r="E240" s="111"/>
      <c r="F240" s="111"/>
      <c r="G240" s="111"/>
      <c r="H240" s="111"/>
      <c r="I240" s="111"/>
      <c r="J240" s="111"/>
      <c r="K240" s="111"/>
      <c r="L240" s="111"/>
      <c r="M240" s="111"/>
      <c r="N240" s="111">
        <v>-23.741088410115498</v>
      </c>
      <c r="O240" s="111">
        <v>-3.2165085408146701</v>
      </c>
      <c r="P240" s="111">
        <v>3.0032038486102399</v>
      </c>
      <c r="Q240" s="111">
        <v>14.9387138684368</v>
      </c>
      <c r="R240" s="105"/>
    </row>
    <row r="241" spans="1:18" x14ac:dyDescent="0.25">
      <c r="A241" s="109" t="s">
        <v>183</v>
      </c>
      <c r="B241" s="110">
        <v>43983</v>
      </c>
      <c r="C241" s="111">
        <v>8.4</v>
      </c>
      <c r="D241" s="111"/>
      <c r="E241" s="111"/>
      <c r="F241" s="111"/>
      <c r="G241" s="111"/>
      <c r="H241" s="111"/>
      <c r="I241" s="111"/>
      <c r="J241" s="111"/>
      <c r="K241" s="111"/>
      <c r="L241" s="111"/>
      <c r="M241" s="111"/>
      <c r="N241" s="111">
        <v>-15.9128065395095</v>
      </c>
      <c r="O241" s="111"/>
      <c r="P241" s="111"/>
      <c r="Q241" s="111">
        <v>-6.5914221218961604</v>
      </c>
      <c r="R241" s="105"/>
    </row>
    <row r="242" spans="1:18" x14ac:dyDescent="0.25">
      <c r="A242" s="109" t="s">
        <v>184</v>
      </c>
      <c r="B242" s="110">
        <v>43983</v>
      </c>
      <c r="C242" s="111">
        <v>51.01</v>
      </c>
      <c r="D242" s="111"/>
      <c r="E242" s="111"/>
      <c r="F242" s="111"/>
      <c r="G242" s="111"/>
      <c r="H242" s="111"/>
      <c r="I242" s="111"/>
      <c r="J242" s="111"/>
      <c r="K242" s="111"/>
      <c r="L242" s="111"/>
      <c r="M242" s="111"/>
      <c r="N242" s="111">
        <v>-10.420263145058801</v>
      </c>
      <c r="O242" s="111">
        <v>3.6351523577800902</v>
      </c>
      <c r="P242" s="111">
        <v>7.8125454784003097</v>
      </c>
      <c r="Q242" s="111">
        <v>21.3513302174951</v>
      </c>
      <c r="R242" s="105"/>
    </row>
    <row r="243" spans="1:18" x14ac:dyDescent="0.25">
      <c r="A243" s="109" t="s">
        <v>185</v>
      </c>
      <c r="B243" s="110">
        <v>43983</v>
      </c>
      <c r="C243" s="111">
        <v>8.6346000000000007</v>
      </c>
      <c r="D243" s="111"/>
      <c r="E243" s="111"/>
      <c r="F243" s="111"/>
      <c r="G243" s="111"/>
      <c r="H243" s="111"/>
      <c r="I243" s="111"/>
      <c r="J243" s="111"/>
      <c r="K243" s="111"/>
      <c r="L243" s="111"/>
      <c r="M243" s="111"/>
      <c r="N243" s="111"/>
      <c r="O243" s="111"/>
      <c r="P243" s="111"/>
      <c r="Q243" s="111">
        <v>-21.954669603524199</v>
      </c>
      <c r="R243" s="105"/>
    </row>
    <row r="244" spans="1:18" x14ac:dyDescent="0.25">
      <c r="A244" s="109" t="s">
        <v>186</v>
      </c>
      <c r="B244" s="110">
        <v>43983</v>
      </c>
      <c r="C244" s="111">
        <v>15.9992</v>
      </c>
      <c r="D244" s="111"/>
      <c r="E244" s="111"/>
      <c r="F244" s="111"/>
      <c r="G244" s="111"/>
      <c r="H244" s="111"/>
      <c r="I244" s="111"/>
      <c r="J244" s="111"/>
      <c r="K244" s="111"/>
      <c r="L244" s="111"/>
      <c r="M244" s="111"/>
      <c r="N244" s="111">
        <v>-15.379721340591001</v>
      </c>
      <c r="O244" s="111">
        <v>0.15285873067837799</v>
      </c>
      <c r="P244" s="111">
        <v>6.5464128370374901</v>
      </c>
      <c r="Q244" s="111">
        <v>16.697387236013999</v>
      </c>
      <c r="R244" s="105"/>
    </row>
    <row r="245" spans="1:18" x14ac:dyDescent="0.25">
      <c r="A245" s="109" t="s">
        <v>187</v>
      </c>
      <c r="B245" s="110">
        <v>43983</v>
      </c>
      <c r="C245" s="111">
        <v>42.494</v>
      </c>
      <c r="D245" s="111"/>
      <c r="E245" s="111"/>
      <c r="F245" s="111"/>
      <c r="G245" s="111"/>
      <c r="H245" s="111"/>
      <c r="I245" s="111"/>
      <c r="J245" s="111"/>
      <c r="K245" s="111"/>
      <c r="L245" s="111"/>
      <c r="M245" s="111"/>
      <c r="N245" s="111">
        <v>-14.2554096564683</v>
      </c>
      <c r="O245" s="111">
        <v>0.69526095438503899</v>
      </c>
      <c r="P245" s="111">
        <v>6.5250670238354997</v>
      </c>
      <c r="Q245" s="111">
        <v>14.7055958884704</v>
      </c>
      <c r="R245" s="105"/>
    </row>
    <row r="246" spans="1:18" x14ac:dyDescent="0.25">
      <c r="A246" s="109" t="s">
        <v>188</v>
      </c>
      <c r="B246" s="110">
        <v>43983</v>
      </c>
      <c r="C246" s="111">
        <v>47.274999999999999</v>
      </c>
      <c r="D246" s="111"/>
      <c r="E246" s="111"/>
      <c r="F246" s="111"/>
      <c r="G246" s="111"/>
      <c r="H246" s="111"/>
      <c r="I246" s="111"/>
      <c r="J246" s="111"/>
      <c r="K246" s="111"/>
      <c r="L246" s="111"/>
      <c r="M246" s="111"/>
      <c r="N246" s="111">
        <v>-17.361610159020898</v>
      </c>
      <c r="O246" s="111">
        <v>-2.7083699762553901</v>
      </c>
      <c r="P246" s="111">
        <v>4.7279984999403499</v>
      </c>
      <c r="Q246" s="111">
        <v>13.459777836033201</v>
      </c>
      <c r="R246" s="105"/>
    </row>
    <row r="247" spans="1:18" x14ac:dyDescent="0.25">
      <c r="A247" s="109" t="s">
        <v>189</v>
      </c>
      <c r="B247" s="110">
        <v>43983</v>
      </c>
      <c r="C247" s="111">
        <v>61.0398</v>
      </c>
      <c r="D247" s="111"/>
      <c r="E247" s="111"/>
      <c r="F247" s="111"/>
      <c r="G247" s="111"/>
      <c r="H247" s="111"/>
      <c r="I247" s="111"/>
      <c r="J247" s="111"/>
      <c r="K247" s="111"/>
      <c r="L247" s="111"/>
      <c r="M247" s="111"/>
      <c r="N247" s="111">
        <v>-15.0439949822857</v>
      </c>
      <c r="O247" s="111">
        <v>0.70637491811951403</v>
      </c>
      <c r="P247" s="111">
        <v>3.5261053601266501</v>
      </c>
      <c r="Q247" s="111">
        <v>13.946663805583301</v>
      </c>
      <c r="R247" s="105"/>
    </row>
    <row r="248" spans="1:18" x14ac:dyDescent="0.25">
      <c r="A248" s="109" t="s">
        <v>190</v>
      </c>
      <c r="B248" s="110">
        <v>43983</v>
      </c>
      <c r="C248" s="111">
        <v>10.4979</v>
      </c>
      <c r="D248" s="111"/>
      <c r="E248" s="111"/>
      <c r="F248" s="111"/>
      <c r="G248" s="111"/>
      <c r="H248" s="111"/>
      <c r="I248" s="111"/>
      <c r="J248" s="111"/>
      <c r="K248" s="111"/>
      <c r="L248" s="111"/>
      <c r="M248" s="111"/>
      <c r="N248" s="111">
        <v>-15.8057139825798</v>
      </c>
      <c r="O248" s="111">
        <v>-2.9618780421939599</v>
      </c>
      <c r="P248" s="111"/>
      <c r="Q248" s="111">
        <v>1.3746860816944</v>
      </c>
      <c r="R248" s="105"/>
    </row>
    <row r="249" spans="1:18" x14ac:dyDescent="0.25">
      <c r="A249" s="109" t="s">
        <v>191</v>
      </c>
      <c r="B249" s="110">
        <v>43983</v>
      </c>
      <c r="C249" s="111">
        <v>16.664000000000001</v>
      </c>
      <c r="D249" s="111"/>
      <c r="E249" s="111"/>
      <c r="F249" s="111"/>
      <c r="G249" s="111"/>
      <c r="H249" s="111"/>
      <c r="I249" s="111"/>
      <c r="J249" s="111"/>
      <c r="K249" s="111"/>
      <c r="L249" s="111"/>
      <c r="M249" s="111"/>
      <c r="N249" s="111">
        <v>-11.8635393080681</v>
      </c>
      <c r="O249" s="111">
        <v>4.2273334883323699</v>
      </c>
      <c r="P249" s="111"/>
      <c r="Q249" s="111">
        <v>15.0424242424242</v>
      </c>
      <c r="R249" s="105"/>
    </row>
    <row r="250" spans="1:18" x14ac:dyDescent="0.25">
      <c r="A250" s="109" t="s">
        <v>192</v>
      </c>
      <c r="B250" s="110">
        <v>43983</v>
      </c>
      <c r="C250" s="111">
        <v>15.847099999999999</v>
      </c>
      <c r="D250" s="111"/>
      <c r="E250" s="111"/>
      <c r="F250" s="111"/>
      <c r="G250" s="111"/>
      <c r="H250" s="111"/>
      <c r="I250" s="111"/>
      <c r="J250" s="111"/>
      <c r="K250" s="111"/>
      <c r="L250" s="111"/>
      <c r="M250" s="111"/>
      <c r="N250" s="111">
        <v>-13.5308001317105</v>
      </c>
      <c r="O250" s="111">
        <v>-1.30285307662488</v>
      </c>
      <c r="P250" s="111">
        <v>8.7000204250516902</v>
      </c>
      <c r="Q250" s="111">
        <v>10.899854443309501</v>
      </c>
      <c r="R250" s="105"/>
    </row>
    <row r="251" spans="1:18" x14ac:dyDescent="0.25">
      <c r="A251" s="109" t="s">
        <v>193</v>
      </c>
      <c r="B251" s="110">
        <v>43983</v>
      </c>
      <c r="C251" s="111">
        <v>41.6905</v>
      </c>
      <c r="D251" s="111"/>
      <c r="E251" s="111"/>
      <c r="F251" s="111"/>
      <c r="G251" s="111"/>
      <c r="H251" s="111"/>
      <c r="I251" s="111"/>
      <c r="J251" s="111"/>
      <c r="K251" s="111"/>
      <c r="L251" s="111"/>
      <c r="M251" s="111"/>
      <c r="N251" s="111">
        <v>-30.221105564081999</v>
      </c>
      <c r="O251" s="111">
        <v>-9.7857618228630798</v>
      </c>
      <c r="P251" s="111">
        <v>-2.6223561822759698</v>
      </c>
      <c r="Q251" s="111">
        <v>9.1833106497461294</v>
      </c>
      <c r="R251" s="105"/>
    </row>
    <row r="252" spans="1:18" x14ac:dyDescent="0.25">
      <c r="A252" s="109" t="s">
        <v>194</v>
      </c>
      <c r="B252" s="110">
        <v>43983</v>
      </c>
      <c r="C252" s="111">
        <v>9.8882999999999992</v>
      </c>
      <c r="D252" s="111"/>
      <c r="E252" s="111"/>
      <c r="F252" s="111"/>
      <c r="G252" s="111"/>
      <c r="H252" s="111"/>
      <c r="I252" s="111"/>
      <c r="J252" s="111"/>
      <c r="K252" s="111"/>
      <c r="L252" s="111"/>
      <c r="M252" s="111"/>
      <c r="N252" s="111"/>
      <c r="O252" s="111"/>
      <c r="P252" s="111"/>
      <c r="Q252" s="111">
        <v>-1.30257188498404</v>
      </c>
      <c r="R252" s="105"/>
    </row>
    <row r="253" spans="1:18" x14ac:dyDescent="0.25">
      <c r="A253" s="109" t="s">
        <v>195</v>
      </c>
      <c r="B253" s="110">
        <v>43983</v>
      </c>
      <c r="C253" s="111">
        <v>13.06</v>
      </c>
      <c r="D253" s="111"/>
      <c r="E253" s="111"/>
      <c r="F253" s="111"/>
      <c r="G253" s="111"/>
      <c r="H253" s="111"/>
      <c r="I253" s="111"/>
      <c r="J253" s="111"/>
      <c r="K253" s="111"/>
      <c r="L253" s="111"/>
      <c r="M253" s="111"/>
      <c r="N253" s="111">
        <v>-15.6561483695174</v>
      </c>
      <c r="O253" s="111">
        <v>-5.0921895578024803E-2</v>
      </c>
      <c r="P253" s="111"/>
      <c r="Q253" s="111">
        <v>6.8353733170134703</v>
      </c>
      <c r="R253" s="105"/>
    </row>
    <row r="254" spans="1:18" x14ac:dyDescent="0.25">
      <c r="A254" s="109" t="s">
        <v>196</v>
      </c>
      <c r="B254" s="110">
        <v>43983</v>
      </c>
      <c r="C254" s="111">
        <v>168.26</v>
      </c>
      <c r="D254" s="111"/>
      <c r="E254" s="111"/>
      <c r="F254" s="111"/>
      <c r="G254" s="111"/>
      <c r="H254" s="111"/>
      <c r="I254" s="111"/>
      <c r="J254" s="111"/>
      <c r="K254" s="111"/>
      <c r="L254" s="111"/>
      <c r="M254" s="111"/>
      <c r="N254" s="111">
        <v>-18.745553184504701</v>
      </c>
      <c r="O254" s="111">
        <v>-3.7607999796814902</v>
      </c>
      <c r="P254" s="111">
        <v>1.61714080644375</v>
      </c>
      <c r="Q254" s="111">
        <v>8.7885383333006999</v>
      </c>
      <c r="R254" s="105"/>
    </row>
    <row r="255" spans="1:18" x14ac:dyDescent="0.25">
      <c r="A255" s="109" t="s">
        <v>197</v>
      </c>
      <c r="B255" s="110">
        <v>43983</v>
      </c>
      <c r="C255" s="111">
        <v>180.82</v>
      </c>
      <c r="D255" s="111"/>
      <c r="E255" s="111"/>
      <c r="F255" s="111"/>
      <c r="G255" s="111"/>
      <c r="H255" s="111"/>
      <c r="I255" s="111"/>
      <c r="J255" s="111"/>
      <c r="K255" s="111"/>
      <c r="L255" s="111"/>
      <c r="M255" s="111"/>
      <c r="N255" s="111">
        <v>-17.912189278286199</v>
      </c>
      <c r="O255" s="111">
        <v>-2.0287886168537201</v>
      </c>
      <c r="P255" s="111">
        <v>5.21676869553984</v>
      </c>
      <c r="Q255" s="111">
        <v>14.9634438521737</v>
      </c>
      <c r="R255" s="105"/>
    </row>
    <row r="256" spans="1:18" x14ac:dyDescent="0.25">
      <c r="A256" s="109" t="s">
        <v>198</v>
      </c>
      <c r="B256" s="110">
        <v>43983</v>
      </c>
      <c r="C256" s="111">
        <v>87.5839</v>
      </c>
      <c r="D256" s="111"/>
      <c r="E256" s="111"/>
      <c r="F256" s="111"/>
      <c r="G256" s="111"/>
      <c r="H256" s="111"/>
      <c r="I256" s="111"/>
      <c r="J256" s="111"/>
      <c r="K256" s="111"/>
      <c r="L256" s="111"/>
      <c r="M256" s="111"/>
      <c r="N256" s="111">
        <v>-10.3512653041234</v>
      </c>
      <c r="O256" s="111">
        <v>1.20267809983415</v>
      </c>
      <c r="P256" s="111">
        <v>9.4191582232528308</v>
      </c>
      <c r="Q256" s="111">
        <v>16.710409035283401</v>
      </c>
      <c r="R256" s="105"/>
    </row>
    <row r="257" spans="1:18" x14ac:dyDescent="0.25">
      <c r="A257" s="109" t="s">
        <v>199</v>
      </c>
      <c r="B257" s="110">
        <v>43983</v>
      </c>
      <c r="C257" s="111">
        <v>42.63</v>
      </c>
      <c r="D257" s="111"/>
      <c r="E257" s="111"/>
      <c r="F257" s="111"/>
      <c r="G257" s="111"/>
      <c r="H257" s="111"/>
      <c r="I257" s="111"/>
      <c r="J257" s="111"/>
      <c r="K257" s="111"/>
      <c r="L257" s="111"/>
      <c r="M257" s="111"/>
      <c r="N257" s="111">
        <v>-23.636578919671202</v>
      </c>
      <c r="O257" s="111">
        <v>-4.7029304422498903</v>
      </c>
      <c r="P257" s="111">
        <v>2.24701559648648</v>
      </c>
      <c r="Q257" s="111">
        <v>28.506342747726201</v>
      </c>
      <c r="R257" s="105"/>
    </row>
    <row r="258" spans="1:18" x14ac:dyDescent="0.25">
      <c r="A258" s="109" t="s">
        <v>372</v>
      </c>
      <c r="B258" s="110">
        <v>43983</v>
      </c>
      <c r="C258" s="111">
        <v>125.6439</v>
      </c>
      <c r="D258" s="111"/>
      <c r="E258" s="111"/>
      <c r="F258" s="111"/>
      <c r="G258" s="111"/>
      <c r="H258" s="111"/>
      <c r="I258" s="111"/>
      <c r="J258" s="111"/>
      <c r="K258" s="111"/>
      <c r="L258" s="111"/>
      <c r="M258" s="111"/>
      <c r="N258" s="111">
        <v>-17.111725742575398</v>
      </c>
      <c r="O258" s="111">
        <v>-2.5965438094081699</v>
      </c>
      <c r="P258" s="111">
        <v>1.6434003157454999</v>
      </c>
      <c r="Q258" s="111">
        <v>11.5880492573809</v>
      </c>
      <c r="R258" s="105"/>
    </row>
    <row r="259" spans="1:18" x14ac:dyDescent="0.25">
      <c r="A259" s="109" t="s">
        <v>201</v>
      </c>
      <c r="B259" s="110">
        <v>43983</v>
      </c>
      <c r="C259" s="111">
        <v>11.4612</v>
      </c>
      <c r="D259" s="111"/>
      <c r="E259" s="111"/>
      <c r="F259" s="111"/>
      <c r="G259" s="111"/>
      <c r="H259" s="111"/>
      <c r="I259" s="111"/>
      <c r="J259" s="111"/>
      <c r="K259" s="111"/>
      <c r="L259" s="111"/>
      <c r="M259" s="111"/>
      <c r="N259" s="111">
        <v>-17.332728913791598</v>
      </c>
      <c r="O259" s="111">
        <v>-3.3470717620824502</v>
      </c>
      <c r="P259" s="111">
        <v>2.3452669523902299</v>
      </c>
      <c r="Q259" s="111">
        <v>2.8344988056052398</v>
      </c>
      <c r="R259" s="105"/>
    </row>
    <row r="260" spans="1:18" x14ac:dyDescent="0.25">
      <c r="A260" s="109" t="s">
        <v>202</v>
      </c>
      <c r="B260" s="110">
        <v>43983</v>
      </c>
      <c r="C260" s="111">
        <v>12.3017</v>
      </c>
      <c r="D260" s="111"/>
      <c r="E260" s="111"/>
      <c r="F260" s="111"/>
      <c r="G260" s="111"/>
      <c r="H260" s="111"/>
      <c r="I260" s="111"/>
      <c r="J260" s="111"/>
      <c r="K260" s="111"/>
      <c r="L260" s="111"/>
      <c r="M260" s="111"/>
      <c r="N260" s="111">
        <v>-14.1532813623355</v>
      </c>
      <c r="O260" s="111">
        <v>-1.68990609060675</v>
      </c>
      <c r="P260" s="111">
        <v>5.0053410561606304</v>
      </c>
      <c r="Q260" s="111">
        <v>4.3921396007701299</v>
      </c>
      <c r="R260" s="105"/>
    </row>
    <row r="261" spans="1:18" x14ac:dyDescent="0.25">
      <c r="A261" s="109" t="s">
        <v>203</v>
      </c>
      <c r="B261" s="110">
        <v>43983</v>
      </c>
      <c r="C261" s="111">
        <v>12.111000000000001</v>
      </c>
      <c r="D261" s="111"/>
      <c r="E261" s="111"/>
      <c r="F261" s="111"/>
      <c r="G261" s="111"/>
      <c r="H261" s="111"/>
      <c r="I261" s="111"/>
      <c r="J261" s="111"/>
      <c r="K261" s="111"/>
      <c r="L261" s="111"/>
      <c r="M261" s="111"/>
      <c r="N261" s="111">
        <v>-14.9524451093416</v>
      </c>
      <c r="O261" s="111">
        <v>-1.07660530169297</v>
      </c>
      <c r="P261" s="111"/>
      <c r="Q261" s="111">
        <v>5.05919238345371</v>
      </c>
      <c r="R261" s="105"/>
    </row>
    <row r="262" spans="1:18" x14ac:dyDescent="0.25">
      <c r="A262" s="109" t="s">
        <v>204</v>
      </c>
      <c r="B262" s="110">
        <v>43983</v>
      </c>
      <c r="C262" s="111">
        <v>12.307600000000001</v>
      </c>
      <c r="D262" s="111"/>
      <c r="E262" s="111"/>
      <c r="F262" s="111"/>
      <c r="G262" s="111"/>
      <c r="H262" s="111"/>
      <c r="I262" s="111"/>
      <c r="J262" s="111"/>
      <c r="K262" s="111"/>
      <c r="L262" s="111"/>
      <c r="M262" s="111"/>
      <c r="N262" s="111">
        <v>-7.3226242289456698</v>
      </c>
      <c r="O262" s="111">
        <v>6.5782785015101002</v>
      </c>
      <c r="P262" s="111"/>
      <c r="Q262" s="111">
        <v>7.2735233160621799</v>
      </c>
      <c r="R262" s="105"/>
    </row>
    <row r="263" spans="1:18" x14ac:dyDescent="0.25">
      <c r="A263" s="109" t="s">
        <v>205</v>
      </c>
      <c r="B263" s="110">
        <v>43983</v>
      </c>
      <c r="C263" s="111">
        <v>9.0959000000000003</v>
      </c>
      <c r="D263" s="111"/>
      <c r="E263" s="111"/>
      <c r="F263" s="111"/>
      <c r="G263" s="111"/>
      <c r="H263" s="111"/>
      <c r="I263" s="111"/>
      <c r="J263" s="111"/>
      <c r="K263" s="111"/>
      <c r="L263" s="111"/>
      <c r="M263" s="111"/>
      <c r="N263" s="111">
        <v>-13.550674944975301</v>
      </c>
      <c r="O263" s="111"/>
      <c r="P263" s="111"/>
      <c r="Q263" s="111">
        <v>-4.1404830614805501</v>
      </c>
      <c r="R263" s="105"/>
    </row>
    <row r="264" spans="1:18" x14ac:dyDescent="0.25">
      <c r="A264" s="109" t="s">
        <v>206</v>
      </c>
      <c r="B264" s="110">
        <v>43983</v>
      </c>
      <c r="C264" s="111">
        <v>9.5050000000000008</v>
      </c>
      <c r="D264" s="111"/>
      <c r="E264" s="111"/>
      <c r="F264" s="111"/>
      <c r="G264" s="111"/>
      <c r="H264" s="111"/>
      <c r="I264" s="111"/>
      <c r="J264" s="111"/>
      <c r="K264" s="111"/>
      <c r="L264" s="111"/>
      <c r="M264" s="111"/>
      <c r="N264" s="111">
        <v>-13.5402754908805</v>
      </c>
      <c r="O264" s="111"/>
      <c r="P264" s="111"/>
      <c r="Q264" s="111">
        <v>-2.6375912408759099</v>
      </c>
      <c r="R264" s="105"/>
    </row>
    <row r="265" spans="1:18" x14ac:dyDescent="0.25">
      <c r="A265" s="109" t="s">
        <v>207</v>
      </c>
      <c r="B265" s="110">
        <v>43983</v>
      </c>
      <c r="C265" s="111">
        <v>26.067</v>
      </c>
      <c r="D265" s="111"/>
      <c r="E265" s="111"/>
      <c r="F265" s="111"/>
      <c r="G265" s="111"/>
      <c r="H265" s="111"/>
      <c r="I265" s="111"/>
      <c r="J265" s="111"/>
      <c r="K265" s="111"/>
      <c r="L265" s="111"/>
      <c r="M265" s="111"/>
      <c r="N265" s="111">
        <v>-1.3202846134897199</v>
      </c>
      <c r="O265" s="111">
        <v>9.7029164752876405</v>
      </c>
      <c r="P265" s="111">
        <v>11.524673090443001</v>
      </c>
      <c r="Q265" s="111">
        <v>25.983407177669498</v>
      </c>
      <c r="R265" s="105"/>
    </row>
    <row r="266" spans="1:18" x14ac:dyDescent="0.25">
      <c r="A266" s="109" t="s">
        <v>208</v>
      </c>
      <c r="B266" s="110">
        <v>43983</v>
      </c>
      <c r="C266" s="111">
        <v>9.9804999999999993</v>
      </c>
      <c r="D266" s="111"/>
      <c r="E266" s="111"/>
      <c r="F266" s="111"/>
      <c r="G266" s="111"/>
      <c r="H266" s="111"/>
      <c r="I266" s="111"/>
      <c r="J266" s="111"/>
      <c r="K266" s="111"/>
      <c r="L266" s="111"/>
      <c r="M266" s="111"/>
      <c r="N266" s="111">
        <v>-6.5391626532539897</v>
      </c>
      <c r="O266" s="111"/>
      <c r="P266" s="111"/>
      <c r="Q266" s="111">
        <v>-0.14437119675457299</v>
      </c>
      <c r="R266" s="105"/>
    </row>
    <row r="267" spans="1:18" x14ac:dyDescent="0.25">
      <c r="A267" s="109" t="s">
        <v>209</v>
      </c>
      <c r="B267" s="110">
        <v>43983</v>
      </c>
      <c r="C267" s="111">
        <v>82.009100000000004</v>
      </c>
      <c r="D267" s="111"/>
      <c r="E267" s="111"/>
      <c r="F267" s="111"/>
      <c r="G267" s="111"/>
      <c r="H267" s="111"/>
      <c r="I267" s="111"/>
      <c r="J267" s="111"/>
      <c r="K267" s="111"/>
      <c r="L267" s="111"/>
      <c r="M267" s="111"/>
      <c r="N267" s="111">
        <v>-23.671855328234798</v>
      </c>
      <c r="O267" s="111">
        <v>-5.4134295185954304</v>
      </c>
      <c r="P267" s="111">
        <v>2.2309801488751799</v>
      </c>
      <c r="Q267" s="111">
        <v>9.2241036178098206</v>
      </c>
      <c r="R267" s="105"/>
    </row>
    <row r="268" spans="1:18" x14ac:dyDescent="0.25">
      <c r="A268" s="109" t="s">
        <v>210</v>
      </c>
      <c r="B268" s="110">
        <v>43983</v>
      </c>
      <c r="C268" s="111">
        <v>7.1313000000000004</v>
      </c>
      <c r="D268" s="111"/>
      <c r="E268" s="111"/>
      <c r="F268" s="111"/>
      <c r="G268" s="111"/>
      <c r="H268" s="111"/>
      <c r="I268" s="111"/>
      <c r="J268" s="111"/>
      <c r="K268" s="111"/>
      <c r="L268" s="111"/>
      <c r="M268" s="111"/>
      <c r="N268" s="111">
        <v>-34.285766219489297</v>
      </c>
      <c r="O268" s="111">
        <v>-13.695159655035599</v>
      </c>
      <c r="P268" s="111"/>
      <c r="Q268" s="111">
        <v>-8.1105770720371808</v>
      </c>
      <c r="R268" s="105"/>
    </row>
    <row r="269" spans="1:18" x14ac:dyDescent="0.25">
      <c r="A269" s="109" t="s">
        <v>211</v>
      </c>
      <c r="B269" s="110">
        <v>43983</v>
      </c>
      <c r="C269" s="111">
        <v>6.0095999999999998</v>
      </c>
      <c r="D269" s="111"/>
      <c r="E269" s="111"/>
      <c r="F269" s="111"/>
      <c r="G269" s="111"/>
      <c r="H269" s="111"/>
      <c r="I269" s="111"/>
      <c r="J269" s="111"/>
      <c r="K269" s="111"/>
      <c r="L269" s="111"/>
      <c r="M269" s="111"/>
      <c r="N269" s="111">
        <v>-34.184921115245501</v>
      </c>
      <c r="O269" s="111">
        <v>-13.7904718653699</v>
      </c>
      <c r="P269" s="111"/>
      <c r="Q269" s="111">
        <v>-12.5021115879828</v>
      </c>
      <c r="R269" s="105"/>
    </row>
    <row r="270" spans="1:18" x14ac:dyDescent="0.25">
      <c r="A270" s="109" t="s">
        <v>212</v>
      </c>
      <c r="B270" s="110">
        <v>43983</v>
      </c>
      <c r="C270" s="111">
        <v>5.8235000000000001</v>
      </c>
      <c r="D270" s="111"/>
      <c r="E270" s="111"/>
      <c r="F270" s="111"/>
      <c r="G270" s="111"/>
      <c r="H270" s="111"/>
      <c r="I270" s="111"/>
      <c r="J270" s="111"/>
      <c r="K270" s="111"/>
      <c r="L270" s="111"/>
      <c r="M270" s="111"/>
      <c r="N270" s="111">
        <v>-34.454992555617601</v>
      </c>
      <c r="O270" s="111"/>
      <c r="P270" s="111"/>
      <c r="Q270" s="111">
        <v>-14.3542608286252</v>
      </c>
      <c r="R270" s="105"/>
    </row>
    <row r="271" spans="1:18" x14ac:dyDescent="0.25">
      <c r="A271" s="109" t="s">
        <v>213</v>
      </c>
      <c r="B271" s="110">
        <v>43983</v>
      </c>
      <c r="C271" s="111">
        <v>5.4146000000000001</v>
      </c>
      <c r="D271" s="111"/>
      <c r="E271" s="111"/>
      <c r="F271" s="111"/>
      <c r="G271" s="111"/>
      <c r="H271" s="111"/>
      <c r="I271" s="111"/>
      <c r="J271" s="111"/>
      <c r="K271" s="111"/>
      <c r="L271" s="111"/>
      <c r="M271" s="111"/>
      <c r="N271" s="111">
        <v>-36.355634440806398</v>
      </c>
      <c r="O271" s="111"/>
      <c r="P271" s="111"/>
      <c r="Q271" s="111">
        <v>-17.130716479017401</v>
      </c>
      <c r="R271" s="105"/>
    </row>
    <row r="272" spans="1:18" x14ac:dyDescent="0.25">
      <c r="A272" s="109" t="s">
        <v>214</v>
      </c>
      <c r="B272" s="110">
        <v>43983</v>
      </c>
      <c r="C272" s="111">
        <v>11.5938</v>
      </c>
      <c r="D272" s="111"/>
      <c r="E272" s="111"/>
      <c r="F272" s="111"/>
      <c r="G272" s="111"/>
      <c r="H272" s="111"/>
      <c r="I272" s="111"/>
      <c r="J272" s="111"/>
      <c r="K272" s="111"/>
      <c r="L272" s="111"/>
      <c r="M272" s="111"/>
      <c r="N272" s="111">
        <v>-17.756406018953399</v>
      </c>
      <c r="O272" s="111">
        <v>-2.9561995031319301</v>
      </c>
      <c r="P272" s="111">
        <v>2.7377441055562501</v>
      </c>
      <c r="Q272" s="111">
        <v>3.0714730728616702</v>
      </c>
      <c r="R272" s="105"/>
    </row>
    <row r="273" spans="1:18" x14ac:dyDescent="0.25">
      <c r="A273" s="109" t="s">
        <v>215</v>
      </c>
      <c r="B273" s="110">
        <v>43983</v>
      </c>
      <c r="C273" s="111">
        <v>12.7423</v>
      </c>
      <c r="D273" s="111"/>
      <c r="E273" s="111"/>
      <c r="F273" s="111"/>
      <c r="G273" s="111"/>
      <c r="H273" s="111"/>
      <c r="I273" s="111"/>
      <c r="J273" s="111"/>
      <c r="K273" s="111"/>
      <c r="L273" s="111"/>
      <c r="M273" s="111"/>
      <c r="N273" s="111">
        <v>-16.544607944067302</v>
      </c>
      <c r="O273" s="111">
        <v>-1.7163719030450599</v>
      </c>
      <c r="P273" s="111"/>
      <c r="Q273" s="111">
        <v>6.5292857142857104</v>
      </c>
      <c r="R273" s="105"/>
    </row>
    <row r="274" spans="1:18" x14ac:dyDescent="0.25">
      <c r="A274" s="109" t="s">
        <v>216</v>
      </c>
      <c r="B274" s="110">
        <v>43983</v>
      </c>
      <c r="C274" s="111">
        <v>5.8670999999999998</v>
      </c>
      <c r="D274" s="111"/>
      <c r="E274" s="111"/>
      <c r="F274" s="111"/>
      <c r="G274" s="111"/>
      <c r="H274" s="111"/>
      <c r="I274" s="111"/>
      <c r="J274" s="111"/>
      <c r="K274" s="111"/>
      <c r="L274" s="111"/>
      <c r="M274" s="111"/>
      <c r="N274" s="111">
        <v>-34.389679167702099</v>
      </c>
      <c r="O274" s="111"/>
      <c r="P274" s="111"/>
      <c r="Q274" s="111">
        <v>-18.951111809045202</v>
      </c>
      <c r="R274" s="105"/>
    </row>
    <row r="275" spans="1:18" x14ac:dyDescent="0.25">
      <c r="A275" s="109" t="s">
        <v>217</v>
      </c>
      <c r="B275" s="110">
        <v>43983</v>
      </c>
      <c r="C275" s="111">
        <v>7.0758000000000001</v>
      </c>
      <c r="D275" s="111"/>
      <c r="E275" s="111"/>
      <c r="F275" s="111"/>
      <c r="G275" s="111"/>
      <c r="H275" s="111"/>
      <c r="I275" s="111"/>
      <c r="J275" s="111"/>
      <c r="K275" s="111"/>
      <c r="L275" s="111"/>
      <c r="M275" s="111"/>
      <c r="N275" s="111">
        <v>-30.652039512773602</v>
      </c>
      <c r="O275" s="111"/>
      <c r="P275" s="111"/>
      <c r="Q275" s="111">
        <v>-15.182546230441</v>
      </c>
      <c r="R275" s="105"/>
    </row>
    <row r="276" spans="1:18" x14ac:dyDescent="0.25">
      <c r="A276" s="109" t="s">
        <v>218</v>
      </c>
      <c r="B276" s="110">
        <v>43983</v>
      </c>
      <c r="C276" s="111">
        <v>16.685600000000001</v>
      </c>
      <c r="D276" s="111"/>
      <c r="E276" s="111"/>
      <c r="F276" s="111"/>
      <c r="G276" s="111"/>
      <c r="H276" s="111"/>
      <c r="I276" s="111"/>
      <c r="J276" s="111"/>
      <c r="K276" s="111"/>
      <c r="L276" s="111"/>
      <c r="M276" s="111"/>
      <c r="N276" s="111">
        <v>-15.8091766247496</v>
      </c>
      <c r="O276" s="111">
        <v>1.13431362614854</v>
      </c>
      <c r="P276" s="111">
        <v>7.8976527908116898</v>
      </c>
      <c r="Q276" s="111">
        <v>11.8573566569485</v>
      </c>
      <c r="R276" s="105"/>
    </row>
    <row r="277" spans="1:18" x14ac:dyDescent="0.25">
      <c r="A277" s="109" t="s">
        <v>219</v>
      </c>
      <c r="B277" s="110">
        <v>43983</v>
      </c>
      <c r="C277" s="111">
        <v>71.680000000000007</v>
      </c>
      <c r="D277" s="111"/>
      <c r="E277" s="111"/>
      <c r="F277" s="111"/>
      <c r="G277" s="111"/>
      <c r="H277" s="111"/>
      <c r="I277" s="111"/>
      <c r="J277" s="111"/>
      <c r="K277" s="111"/>
      <c r="L277" s="111"/>
      <c r="M277" s="111"/>
      <c r="N277" s="111">
        <v>-14.434917679325499</v>
      </c>
      <c r="O277" s="111">
        <v>0.96079903277075795</v>
      </c>
      <c r="P277" s="111">
        <v>6.0682861638695096</v>
      </c>
      <c r="Q277" s="111">
        <v>11.492851369805701</v>
      </c>
      <c r="R277" s="105"/>
    </row>
    <row r="278" spans="1:18" x14ac:dyDescent="0.25">
      <c r="A278" s="109" t="s">
        <v>220</v>
      </c>
      <c r="B278" s="110">
        <v>43983</v>
      </c>
      <c r="C278" s="111">
        <v>22.94</v>
      </c>
      <c r="D278" s="111"/>
      <c r="E278" s="111"/>
      <c r="F278" s="111"/>
      <c r="G278" s="111"/>
      <c r="H278" s="111"/>
      <c r="I278" s="111"/>
      <c r="J278" s="111"/>
      <c r="K278" s="111"/>
      <c r="L278" s="111"/>
      <c r="M278" s="111"/>
      <c r="N278" s="111">
        <v>-11.0591231035433</v>
      </c>
      <c r="O278" s="111">
        <v>0.39663821443175601</v>
      </c>
      <c r="P278" s="111">
        <v>1.8768177961113699</v>
      </c>
      <c r="Q278" s="111">
        <v>10.0704409152425</v>
      </c>
      <c r="R278" s="105"/>
    </row>
    <row r="279" spans="1:18" x14ac:dyDescent="0.25">
      <c r="A279" s="109" t="s">
        <v>221</v>
      </c>
      <c r="B279" s="110">
        <v>43983</v>
      </c>
      <c r="C279" s="111">
        <v>11.554399999999999</v>
      </c>
      <c r="D279" s="111"/>
      <c r="E279" s="111"/>
      <c r="F279" s="111"/>
      <c r="G279" s="111"/>
      <c r="H279" s="111"/>
      <c r="I279" s="111"/>
      <c r="J279" s="111"/>
      <c r="K279" s="111"/>
      <c r="L279" s="111"/>
      <c r="M279" s="111"/>
      <c r="N279" s="111">
        <v>-21.333575155388299</v>
      </c>
      <c r="O279" s="111">
        <v>-4.6486549898130702</v>
      </c>
      <c r="P279" s="111"/>
      <c r="Q279" s="111">
        <v>3.7228083989501299</v>
      </c>
      <c r="R279" s="105"/>
    </row>
    <row r="280" spans="1:18" x14ac:dyDescent="0.25">
      <c r="A280" s="109" t="s">
        <v>222</v>
      </c>
      <c r="B280" s="110">
        <v>43983</v>
      </c>
      <c r="C280" s="111">
        <v>8.4062000000000001</v>
      </c>
      <c r="D280" s="111"/>
      <c r="E280" s="111"/>
      <c r="F280" s="111"/>
      <c r="G280" s="111"/>
      <c r="H280" s="111"/>
      <c r="I280" s="111"/>
      <c r="J280" s="111"/>
      <c r="K280" s="111"/>
      <c r="L280" s="111"/>
      <c r="M280" s="111"/>
      <c r="N280" s="111">
        <v>-26.240955297970199</v>
      </c>
      <c r="O280" s="111">
        <v>-8.1082111943600204</v>
      </c>
      <c r="P280" s="111"/>
      <c r="Q280" s="111">
        <v>-4.7566394112837296</v>
      </c>
      <c r="R280" s="105"/>
    </row>
    <row r="281" spans="1:18" x14ac:dyDescent="0.25">
      <c r="A281" s="109" t="s">
        <v>223</v>
      </c>
      <c r="B281" s="110">
        <v>43983</v>
      </c>
      <c r="C281" s="111">
        <v>7.9676999999999998</v>
      </c>
      <c r="D281" s="111"/>
      <c r="E281" s="111"/>
      <c r="F281" s="111"/>
      <c r="G281" s="111"/>
      <c r="H281" s="111"/>
      <c r="I281" s="111"/>
      <c r="J281" s="111"/>
      <c r="K281" s="111"/>
      <c r="L281" s="111"/>
      <c r="M281" s="111"/>
      <c r="N281" s="111">
        <v>-23.746330554042501</v>
      </c>
      <c r="O281" s="111">
        <v>-6.5511958921157198</v>
      </c>
      <c r="P281" s="111"/>
      <c r="Q281" s="111">
        <v>-6.3947370689655196</v>
      </c>
      <c r="R281" s="105"/>
    </row>
    <row r="282" spans="1:18" x14ac:dyDescent="0.25">
      <c r="A282" s="109" t="s">
        <v>224</v>
      </c>
      <c r="B282" s="110">
        <v>43983</v>
      </c>
      <c r="C282" s="111">
        <v>7.3913000000000002</v>
      </c>
      <c r="D282" s="111"/>
      <c r="E282" s="111"/>
      <c r="F282" s="111"/>
      <c r="G282" s="111"/>
      <c r="H282" s="111"/>
      <c r="I282" s="111"/>
      <c r="J282" s="111"/>
      <c r="K282" s="111"/>
      <c r="L282" s="111"/>
      <c r="M282" s="111"/>
      <c r="N282" s="111">
        <v>-18.5688222347354</v>
      </c>
      <c r="O282" s="111"/>
      <c r="P282" s="111"/>
      <c r="Q282" s="111">
        <v>-11.007809248554899</v>
      </c>
      <c r="R282" s="105"/>
    </row>
    <row r="283" spans="1:18" x14ac:dyDescent="0.25">
      <c r="A283" s="109" t="s">
        <v>225</v>
      </c>
      <c r="B283" s="110">
        <v>43983</v>
      </c>
      <c r="C283" s="111">
        <v>7.7458</v>
      </c>
      <c r="D283" s="111"/>
      <c r="E283" s="111"/>
      <c r="F283" s="111"/>
      <c r="G283" s="111"/>
      <c r="H283" s="111"/>
      <c r="I283" s="111"/>
      <c r="J283" s="111"/>
      <c r="K283" s="111"/>
      <c r="L283" s="111"/>
      <c r="M283" s="111"/>
      <c r="N283" s="111">
        <v>-16.7328305777277</v>
      </c>
      <c r="O283" s="111"/>
      <c r="P283" s="111"/>
      <c r="Q283" s="111">
        <v>-10.323500627352599</v>
      </c>
      <c r="R283" s="105"/>
    </row>
    <row r="284" spans="1:18" x14ac:dyDescent="0.25">
      <c r="A284" s="109" t="s">
        <v>226</v>
      </c>
      <c r="B284" s="110">
        <v>43983</v>
      </c>
      <c r="C284" s="111">
        <v>82.274299999999997</v>
      </c>
      <c r="D284" s="111"/>
      <c r="E284" s="111"/>
      <c r="F284" s="111"/>
      <c r="G284" s="111"/>
      <c r="H284" s="111"/>
      <c r="I284" s="111"/>
      <c r="J284" s="111"/>
      <c r="K284" s="111"/>
      <c r="L284" s="111"/>
      <c r="M284" s="111"/>
      <c r="N284" s="111">
        <v>-11.645213697186101</v>
      </c>
      <c r="O284" s="111">
        <v>0.36295207951390202</v>
      </c>
      <c r="P284" s="111">
        <v>4.8371357978915501</v>
      </c>
      <c r="Q284" s="111">
        <v>12.631094090997999</v>
      </c>
      <c r="R284" s="105"/>
    </row>
    <row r="285" spans="1:18" x14ac:dyDescent="0.25">
      <c r="A285" s="131"/>
      <c r="B285" s="131"/>
      <c r="C285" s="131"/>
      <c r="D285" s="113"/>
      <c r="E285" s="113"/>
      <c r="F285" s="113"/>
      <c r="G285" s="113"/>
      <c r="H285" s="113"/>
      <c r="I285" s="113"/>
      <c r="J285" s="113"/>
      <c r="K285" s="113"/>
      <c r="L285" s="113"/>
      <c r="M285" s="113"/>
      <c r="N285" s="113" t="s">
        <v>4</v>
      </c>
      <c r="O285" s="113" t="s">
        <v>5</v>
      </c>
      <c r="P285" s="113" t="s">
        <v>6</v>
      </c>
      <c r="Q285" s="113" t="s">
        <v>46</v>
      </c>
      <c r="R285" s="105"/>
    </row>
    <row r="286" spans="1:18" x14ac:dyDescent="0.25">
      <c r="A286" s="131"/>
      <c r="B286" s="131"/>
      <c r="C286" s="131"/>
      <c r="D286" s="113"/>
      <c r="E286" s="113"/>
      <c r="F286" s="113"/>
      <c r="G286" s="113"/>
      <c r="H286" s="113"/>
      <c r="I286" s="113"/>
      <c r="J286" s="113"/>
      <c r="K286" s="113"/>
      <c r="L286" s="113"/>
      <c r="M286" s="113"/>
      <c r="N286" s="113" t="s">
        <v>0</v>
      </c>
      <c r="O286" s="113" t="s">
        <v>0</v>
      </c>
      <c r="P286" s="113" t="s">
        <v>0</v>
      </c>
      <c r="Q286" s="113" t="s">
        <v>0</v>
      </c>
      <c r="R286" s="105"/>
    </row>
    <row r="287" spans="1:18" x14ac:dyDescent="0.25">
      <c r="A287" s="113" t="s">
        <v>7</v>
      </c>
      <c r="B287" s="113" t="s">
        <v>8</v>
      </c>
      <c r="C287" s="113" t="s">
        <v>9</v>
      </c>
      <c r="D287" s="113"/>
      <c r="E287" s="113"/>
      <c r="F287" s="113"/>
      <c r="G287" s="113"/>
      <c r="H287" s="113"/>
      <c r="I287" s="113"/>
      <c r="J287" s="113"/>
      <c r="K287" s="113"/>
      <c r="L287" s="113"/>
      <c r="M287" s="113"/>
      <c r="N287" s="113"/>
      <c r="O287" s="113"/>
      <c r="P287" s="113"/>
      <c r="Q287" s="113"/>
      <c r="R287" s="105"/>
    </row>
    <row r="288" spans="1:18" x14ac:dyDescent="0.25">
      <c r="A288" s="108" t="s">
        <v>387</v>
      </c>
      <c r="B288" s="108"/>
      <c r="C288" s="108"/>
      <c r="D288" s="108"/>
      <c r="E288" s="108"/>
      <c r="F288" s="108"/>
      <c r="G288" s="108"/>
      <c r="H288" s="108"/>
      <c r="I288" s="108"/>
      <c r="J288" s="108"/>
      <c r="K288" s="108"/>
      <c r="L288" s="108"/>
      <c r="M288" s="108"/>
      <c r="N288" s="108"/>
      <c r="O288" s="108"/>
      <c r="P288" s="108"/>
      <c r="Q288" s="108"/>
      <c r="R288" s="105"/>
    </row>
    <row r="289" spans="1:18" x14ac:dyDescent="0.25">
      <c r="A289" s="109" t="s">
        <v>266</v>
      </c>
      <c r="B289" s="110">
        <v>43983</v>
      </c>
      <c r="C289" s="111">
        <v>34</v>
      </c>
      <c r="D289" s="111"/>
      <c r="E289" s="111"/>
      <c r="F289" s="111"/>
      <c r="G289" s="111"/>
      <c r="H289" s="111"/>
      <c r="I289" s="111"/>
      <c r="J289" s="111"/>
      <c r="K289" s="111"/>
      <c r="L289" s="111"/>
      <c r="M289" s="111"/>
      <c r="N289" s="111">
        <v>-13.6526711778017</v>
      </c>
      <c r="O289" s="111">
        <v>0.27653669982942702</v>
      </c>
      <c r="P289" s="111">
        <v>4.9578560136056797</v>
      </c>
      <c r="Q289" s="111">
        <v>17.555110220440898</v>
      </c>
      <c r="R289" s="105"/>
    </row>
    <row r="290" spans="1:18" x14ac:dyDescent="0.25">
      <c r="A290" s="109" t="s">
        <v>406</v>
      </c>
      <c r="B290" s="110">
        <v>43983</v>
      </c>
      <c r="C290" s="111">
        <v>27.77</v>
      </c>
      <c r="D290" s="111"/>
      <c r="E290" s="111"/>
      <c r="F290" s="111"/>
      <c r="G290" s="111"/>
      <c r="H290" s="111"/>
      <c r="I290" s="111"/>
      <c r="J290" s="111"/>
      <c r="K290" s="111"/>
      <c r="L290" s="111"/>
      <c r="M290" s="111"/>
      <c r="N290" s="111">
        <v>-12.3573907611297</v>
      </c>
      <c r="O290" s="111">
        <v>1.1026636361661499</v>
      </c>
      <c r="P290" s="111">
        <v>5.8141768813629504</v>
      </c>
      <c r="Q290" s="111">
        <v>14.798835465804601</v>
      </c>
      <c r="R290" s="105"/>
    </row>
    <row r="291" spans="1:18" x14ac:dyDescent="0.25">
      <c r="A291" s="109" t="s">
        <v>267</v>
      </c>
      <c r="B291" s="110">
        <v>43983</v>
      </c>
      <c r="C291" s="111">
        <v>27.77</v>
      </c>
      <c r="D291" s="111"/>
      <c r="E291" s="111"/>
      <c r="F291" s="111"/>
      <c r="G291" s="111"/>
      <c r="H291" s="111"/>
      <c r="I291" s="111"/>
      <c r="J291" s="111"/>
      <c r="K291" s="111"/>
      <c r="L291" s="111"/>
      <c r="M291" s="111"/>
      <c r="N291" s="111">
        <v>-12.3573907611297</v>
      </c>
      <c r="O291" s="111">
        <v>1.1026636361661499</v>
      </c>
      <c r="P291" s="111">
        <v>5.8141768813629504</v>
      </c>
      <c r="Q291" s="111">
        <v>14.798835465804601</v>
      </c>
      <c r="R291" s="105"/>
    </row>
    <row r="292" spans="1:18" x14ac:dyDescent="0.25">
      <c r="A292" s="109" t="s">
        <v>268</v>
      </c>
      <c r="B292" s="110">
        <v>43983</v>
      </c>
      <c r="C292" s="111">
        <v>42.066200000000002</v>
      </c>
      <c r="D292" s="111"/>
      <c r="E292" s="111"/>
      <c r="F292" s="111"/>
      <c r="G292" s="111"/>
      <c r="H292" s="111"/>
      <c r="I292" s="111"/>
      <c r="J292" s="111"/>
      <c r="K292" s="111"/>
      <c r="L292" s="111"/>
      <c r="M292" s="111"/>
      <c r="N292" s="111">
        <v>-8.7313531904149198</v>
      </c>
      <c r="O292" s="111">
        <v>5.3808066317342096</v>
      </c>
      <c r="P292" s="111">
        <v>7.3732425141387798</v>
      </c>
      <c r="Q292" s="111">
        <v>30.7437956396112</v>
      </c>
      <c r="R292" s="105"/>
    </row>
    <row r="293" spans="1:18" x14ac:dyDescent="0.25">
      <c r="A293" s="109" t="s">
        <v>269</v>
      </c>
      <c r="B293" s="110">
        <v>43983</v>
      </c>
      <c r="C293" s="111">
        <v>37.14</v>
      </c>
      <c r="D293" s="111"/>
      <c r="E293" s="111"/>
      <c r="F293" s="111"/>
      <c r="G293" s="111"/>
      <c r="H293" s="111"/>
      <c r="I293" s="111"/>
      <c r="J293" s="111"/>
      <c r="K293" s="111"/>
      <c r="L293" s="111"/>
      <c r="M293" s="111"/>
      <c r="N293" s="111">
        <v>-17.115312428250899</v>
      </c>
      <c r="O293" s="111">
        <v>-4.7970326843784896</v>
      </c>
      <c r="P293" s="111">
        <v>0.35587199288165799</v>
      </c>
      <c r="Q293" s="111">
        <v>-0.85166196784201798</v>
      </c>
      <c r="R293" s="105"/>
    </row>
    <row r="294" spans="1:18" x14ac:dyDescent="0.25">
      <c r="A294" s="109" t="s">
        <v>270</v>
      </c>
      <c r="B294" s="110">
        <v>43983</v>
      </c>
      <c r="C294" s="111">
        <v>35.664999999999999</v>
      </c>
      <c r="D294" s="111"/>
      <c r="E294" s="111"/>
      <c r="F294" s="111"/>
      <c r="G294" s="111"/>
      <c r="H294" s="111"/>
      <c r="I294" s="111"/>
      <c r="J294" s="111"/>
      <c r="K294" s="111"/>
      <c r="L294" s="111"/>
      <c r="M294" s="111"/>
      <c r="N294" s="111">
        <v>-9.1828796040867005</v>
      </c>
      <c r="O294" s="111">
        <v>1.1235789843815001</v>
      </c>
      <c r="P294" s="111">
        <v>3.7780754936597001</v>
      </c>
      <c r="Q294" s="111">
        <v>17.8059779509599</v>
      </c>
      <c r="R294" s="105"/>
    </row>
    <row r="295" spans="1:18" x14ac:dyDescent="0.25">
      <c r="A295" s="109" t="s">
        <v>271</v>
      </c>
      <c r="B295" s="110">
        <v>43983</v>
      </c>
      <c r="C295" s="111">
        <v>8.34</v>
      </c>
      <c r="D295" s="111"/>
      <c r="E295" s="111"/>
      <c r="F295" s="111"/>
      <c r="G295" s="111"/>
      <c r="H295" s="111"/>
      <c r="I295" s="111"/>
      <c r="J295" s="111"/>
      <c r="K295" s="111"/>
      <c r="L295" s="111"/>
      <c r="M295" s="111"/>
      <c r="N295" s="111">
        <v>-4.3340499462540398</v>
      </c>
      <c r="O295" s="111"/>
      <c r="P295" s="111"/>
      <c r="Q295" s="111">
        <v>-7.2737094837935201</v>
      </c>
      <c r="R295" s="105"/>
    </row>
    <row r="296" spans="1:18" x14ac:dyDescent="0.25">
      <c r="A296" s="109" t="s">
        <v>272</v>
      </c>
      <c r="B296" s="110">
        <v>43983</v>
      </c>
      <c r="C296" s="111">
        <v>10.08</v>
      </c>
      <c r="D296" s="111"/>
      <c r="E296" s="111"/>
      <c r="F296" s="111"/>
      <c r="G296" s="111"/>
      <c r="H296" s="111"/>
      <c r="I296" s="111"/>
      <c r="J296" s="111"/>
      <c r="K296" s="111"/>
      <c r="L296" s="111"/>
      <c r="M296" s="111"/>
      <c r="N296" s="111">
        <v>-7.3974823789042299</v>
      </c>
      <c r="O296" s="111"/>
      <c r="P296" s="111"/>
      <c r="Q296" s="111">
        <v>0.49407783417935802</v>
      </c>
      <c r="R296" s="105"/>
    </row>
    <row r="297" spans="1:18" x14ac:dyDescent="0.25">
      <c r="A297" s="109" t="s">
        <v>273</v>
      </c>
      <c r="B297" s="110">
        <v>43983</v>
      </c>
      <c r="C297" s="111">
        <v>49.88</v>
      </c>
      <c r="D297" s="111"/>
      <c r="E297" s="111"/>
      <c r="F297" s="111"/>
      <c r="G297" s="111"/>
      <c r="H297" s="111"/>
      <c r="I297" s="111"/>
      <c r="J297" s="111"/>
      <c r="K297" s="111"/>
      <c r="L297" s="111"/>
      <c r="M297" s="111"/>
      <c r="N297" s="111">
        <v>-4.23781556114578</v>
      </c>
      <c r="O297" s="111">
        <v>3.5623629159498602</v>
      </c>
      <c r="P297" s="111">
        <v>6.0539715712129496</v>
      </c>
      <c r="Q297" s="111">
        <v>35.382109868740898</v>
      </c>
      <c r="R297" s="105"/>
    </row>
    <row r="298" spans="1:18" x14ac:dyDescent="0.25">
      <c r="A298" s="109" t="s">
        <v>274</v>
      </c>
      <c r="B298" s="110">
        <v>43983</v>
      </c>
      <c r="C298" s="111">
        <v>60.95</v>
      </c>
      <c r="D298" s="111"/>
      <c r="E298" s="111"/>
      <c r="F298" s="111"/>
      <c r="G298" s="111"/>
      <c r="H298" s="111"/>
      <c r="I298" s="111"/>
      <c r="J298" s="111"/>
      <c r="K298" s="111"/>
      <c r="L298" s="111"/>
      <c r="M298" s="111"/>
      <c r="N298" s="111">
        <v>-10.048186282784</v>
      </c>
      <c r="O298" s="111">
        <v>3.9208645612607298</v>
      </c>
      <c r="P298" s="111">
        <v>6.1520563037508396</v>
      </c>
      <c r="Q298" s="111">
        <v>42.7847425299611</v>
      </c>
      <c r="R298" s="105"/>
    </row>
    <row r="299" spans="1:18" x14ac:dyDescent="0.25">
      <c r="A299" s="109" t="s">
        <v>275</v>
      </c>
      <c r="B299" s="110">
        <v>43983</v>
      </c>
      <c r="C299" s="111">
        <v>42.338999999999999</v>
      </c>
      <c r="D299" s="111"/>
      <c r="E299" s="111"/>
      <c r="F299" s="111"/>
      <c r="G299" s="111"/>
      <c r="H299" s="111"/>
      <c r="I299" s="111"/>
      <c r="J299" s="111"/>
      <c r="K299" s="111"/>
      <c r="L299" s="111"/>
      <c r="M299" s="111"/>
      <c r="N299" s="111">
        <v>-14.2225298307874</v>
      </c>
      <c r="O299" s="111">
        <v>-0.29546810640346699</v>
      </c>
      <c r="P299" s="111">
        <v>6.41850590358891</v>
      </c>
      <c r="Q299" s="111">
        <v>24.173121032152402</v>
      </c>
      <c r="R299" s="105"/>
    </row>
    <row r="300" spans="1:18" x14ac:dyDescent="0.25">
      <c r="A300" s="109" t="s">
        <v>276</v>
      </c>
      <c r="B300" s="110">
        <v>43983</v>
      </c>
      <c r="C300" s="111">
        <v>39.44</v>
      </c>
      <c r="D300" s="111"/>
      <c r="E300" s="111"/>
      <c r="F300" s="111"/>
      <c r="G300" s="111"/>
      <c r="H300" s="111"/>
      <c r="I300" s="111"/>
      <c r="J300" s="111"/>
      <c r="K300" s="111"/>
      <c r="L300" s="111"/>
      <c r="M300" s="111"/>
      <c r="N300" s="111">
        <v>-17.377057779465499</v>
      </c>
      <c r="O300" s="111">
        <v>-2.7144904279949298</v>
      </c>
      <c r="P300" s="111">
        <v>1.4041599733828201</v>
      </c>
      <c r="Q300" s="111">
        <v>25.762646847278798</v>
      </c>
      <c r="R300" s="105"/>
    </row>
    <row r="301" spans="1:18" x14ac:dyDescent="0.25">
      <c r="A301" s="109" t="s">
        <v>277</v>
      </c>
      <c r="B301" s="110">
        <v>43983</v>
      </c>
      <c r="C301" s="111">
        <v>11.815200000000001</v>
      </c>
      <c r="D301" s="111"/>
      <c r="E301" s="111"/>
      <c r="F301" s="111"/>
      <c r="G301" s="111"/>
      <c r="H301" s="111"/>
      <c r="I301" s="111"/>
      <c r="J301" s="111"/>
      <c r="K301" s="111"/>
      <c r="L301" s="111"/>
      <c r="M301" s="111"/>
      <c r="N301" s="111">
        <v>-19.974960321220902</v>
      </c>
      <c r="O301" s="111">
        <v>-3.2382291615426499</v>
      </c>
      <c r="P301" s="111"/>
      <c r="Q301" s="111">
        <v>4.1024643962848302</v>
      </c>
      <c r="R301" s="105"/>
    </row>
    <row r="302" spans="1:18" x14ac:dyDescent="0.25">
      <c r="A302" s="109" t="s">
        <v>278</v>
      </c>
      <c r="B302" s="110">
        <v>43983</v>
      </c>
      <c r="C302" s="111">
        <v>442.28870000000001</v>
      </c>
      <c r="D302" s="111"/>
      <c r="E302" s="111"/>
      <c r="F302" s="111"/>
      <c r="G302" s="111"/>
      <c r="H302" s="111"/>
      <c r="I302" s="111"/>
      <c r="J302" s="111"/>
      <c r="K302" s="111"/>
      <c r="L302" s="111"/>
      <c r="M302" s="111"/>
      <c r="N302" s="111">
        <v>-23.430743814585998</v>
      </c>
      <c r="O302" s="111">
        <v>-4.3539157624036298</v>
      </c>
      <c r="P302" s="111">
        <v>0.73020309831529195</v>
      </c>
      <c r="Q302" s="111">
        <v>204.305807976175</v>
      </c>
      <c r="R302" s="105"/>
    </row>
    <row r="303" spans="1:18" x14ac:dyDescent="0.25">
      <c r="A303" s="109" t="s">
        <v>279</v>
      </c>
      <c r="B303" s="110">
        <v>43983</v>
      </c>
      <c r="C303" s="111">
        <v>292.19200000000001</v>
      </c>
      <c r="D303" s="111"/>
      <c r="E303" s="111"/>
      <c r="F303" s="111"/>
      <c r="G303" s="111"/>
      <c r="H303" s="111"/>
      <c r="I303" s="111"/>
      <c r="J303" s="111"/>
      <c r="K303" s="111"/>
      <c r="L303" s="111"/>
      <c r="M303" s="111"/>
      <c r="N303" s="111">
        <v>-21.276744379329202</v>
      </c>
      <c r="O303" s="111">
        <v>-1.88471385975183</v>
      </c>
      <c r="P303" s="111">
        <v>4.7149682752693396</v>
      </c>
      <c r="Q303" s="111">
        <v>145.27514809591</v>
      </c>
      <c r="R303" s="105"/>
    </row>
    <row r="304" spans="1:18" x14ac:dyDescent="0.25">
      <c r="A304" s="109" t="s">
        <v>280</v>
      </c>
      <c r="B304" s="110">
        <v>43983</v>
      </c>
      <c r="C304" s="111">
        <v>404.09699999999998</v>
      </c>
      <c r="D304" s="111"/>
      <c r="E304" s="111"/>
      <c r="F304" s="111"/>
      <c r="G304" s="111"/>
      <c r="H304" s="111"/>
      <c r="I304" s="111"/>
      <c r="J304" s="111"/>
      <c r="K304" s="111"/>
      <c r="L304" s="111"/>
      <c r="M304" s="111"/>
      <c r="N304" s="111">
        <v>-24.413339535345798</v>
      </c>
      <c r="O304" s="111">
        <v>-5.9394867862595602</v>
      </c>
      <c r="P304" s="111">
        <v>0.322266411798382</v>
      </c>
      <c r="Q304" s="111">
        <v>541.02327344734897</v>
      </c>
      <c r="R304" s="105"/>
    </row>
    <row r="305" spans="1:18" x14ac:dyDescent="0.25">
      <c r="A305" s="109" t="s">
        <v>281</v>
      </c>
      <c r="B305" s="110">
        <v>43983</v>
      </c>
      <c r="C305" s="111">
        <v>30.416899999999998</v>
      </c>
      <c r="D305" s="111"/>
      <c r="E305" s="111"/>
      <c r="F305" s="111"/>
      <c r="G305" s="111"/>
      <c r="H305" s="111"/>
      <c r="I305" s="111"/>
      <c r="J305" s="111"/>
      <c r="K305" s="111"/>
      <c r="L305" s="111"/>
      <c r="M305" s="111"/>
      <c r="N305" s="111">
        <v>-18.983614926862</v>
      </c>
      <c r="O305" s="111">
        <v>-4.3647605903349103</v>
      </c>
      <c r="P305" s="111">
        <v>2.7894182721449798</v>
      </c>
      <c r="Q305" s="111">
        <v>15.2209323937909</v>
      </c>
      <c r="R305" s="105"/>
    </row>
    <row r="306" spans="1:18" x14ac:dyDescent="0.25">
      <c r="A306" s="109" t="s">
        <v>282</v>
      </c>
      <c r="B306" s="110">
        <v>43983</v>
      </c>
      <c r="C306" s="111">
        <v>319.91000000000003</v>
      </c>
      <c r="D306" s="111"/>
      <c r="E306" s="111"/>
      <c r="F306" s="111"/>
      <c r="G306" s="111"/>
      <c r="H306" s="111"/>
      <c r="I306" s="111"/>
      <c r="J306" s="111"/>
      <c r="K306" s="111"/>
      <c r="L306" s="111"/>
      <c r="M306" s="111"/>
      <c r="N306" s="111">
        <v>-17.377179646724102</v>
      </c>
      <c r="O306" s="111">
        <v>-0.43966962691743899</v>
      </c>
      <c r="P306" s="111">
        <v>3.9017172705503498</v>
      </c>
      <c r="Q306" s="111">
        <v>148.99519230769201</v>
      </c>
      <c r="R306" s="105"/>
    </row>
    <row r="307" spans="1:18" x14ac:dyDescent="0.25">
      <c r="A307" s="109" t="s">
        <v>283</v>
      </c>
      <c r="B307" s="110">
        <v>43983</v>
      </c>
      <c r="C307" s="111">
        <v>8.6199999999999992</v>
      </c>
      <c r="D307" s="111"/>
      <c r="E307" s="111"/>
      <c r="F307" s="111"/>
      <c r="G307" s="111"/>
      <c r="H307" s="111"/>
      <c r="I307" s="111"/>
      <c r="J307" s="111"/>
      <c r="K307" s="111"/>
      <c r="L307" s="111"/>
      <c r="M307" s="111"/>
      <c r="N307" s="111">
        <v>-21.730430507829801</v>
      </c>
      <c r="O307" s="111"/>
      <c r="P307" s="111"/>
      <c r="Q307" s="111">
        <v>-6.28838951310862</v>
      </c>
      <c r="R307" s="105"/>
    </row>
    <row r="308" spans="1:18" x14ac:dyDescent="0.25">
      <c r="A308" s="109" t="s">
        <v>284</v>
      </c>
      <c r="B308" s="110">
        <v>43983</v>
      </c>
      <c r="C308" s="111">
        <v>23.6</v>
      </c>
      <c r="D308" s="111"/>
      <c r="E308" s="111"/>
      <c r="F308" s="111"/>
      <c r="G308" s="111"/>
      <c r="H308" s="111"/>
      <c r="I308" s="111"/>
      <c r="J308" s="111"/>
      <c r="K308" s="111"/>
      <c r="L308" s="111"/>
      <c r="M308" s="111"/>
      <c r="N308" s="111">
        <v>-9.9379178903305991</v>
      </c>
      <c r="O308" s="111">
        <v>-0.25208265548550202</v>
      </c>
      <c r="P308" s="111">
        <v>3.0435396141215101</v>
      </c>
      <c r="Q308" s="111">
        <v>20.211726384364798</v>
      </c>
      <c r="R308" s="105"/>
    </row>
    <row r="309" spans="1:18" x14ac:dyDescent="0.25">
      <c r="A309" s="109" t="s">
        <v>285</v>
      </c>
      <c r="B309" s="110">
        <v>43983</v>
      </c>
      <c r="C309" s="111">
        <v>43.4</v>
      </c>
      <c r="D309" s="111"/>
      <c r="E309" s="111"/>
      <c r="F309" s="111"/>
      <c r="G309" s="111"/>
      <c r="H309" s="111"/>
      <c r="I309" s="111"/>
      <c r="J309" s="111"/>
      <c r="K309" s="111"/>
      <c r="L309" s="111"/>
      <c r="M309" s="111"/>
      <c r="N309" s="111">
        <v>-24.583422938856302</v>
      </c>
      <c r="O309" s="111">
        <v>-4.2830982961677204</v>
      </c>
      <c r="P309" s="111">
        <v>1.7073011103075</v>
      </c>
      <c r="Q309" s="111">
        <v>29.2</v>
      </c>
      <c r="R309" s="105"/>
    </row>
    <row r="310" spans="1:18" x14ac:dyDescent="0.25">
      <c r="A310" s="109" t="s">
        <v>286</v>
      </c>
      <c r="B310" s="110">
        <v>43983</v>
      </c>
      <c r="C310" s="111">
        <v>8.19</v>
      </c>
      <c r="D310" s="111"/>
      <c r="E310" s="111"/>
      <c r="F310" s="111"/>
      <c r="G310" s="111"/>
      <c r="H310" s="111"/>
      <c r="I310" s="111"/>
      <c r="J310" s="111"/>
      <c r="K310" s="111"/>
      <c r="L310" s="111"/>
      <c r="M310" s="111"/>
      <c r="N310" s="111">
        <v>-16.9285175952229</v>
      </c>
      <c r="O310" s="111"/>
      <c r="P310" s="111"/>
      <c r="Q310" s="111">
        <v>-7.4565462753950396</v>
      </c>
      <c r="R310" s="105"/>
    </row>
    <row r="311" spans="1:18" x14ac:dyDescent="0.25">
      <c r="A311" s="109" t="s">
        <v>287</v>
      </c>
      <c r="B311" s="110">
        <v>43983</v>
      </c>
      <c r="C311" s="111">
        <v>45.89</v>
      </c>
      <c r="D311" s="111"/>
      <c r="E311" s="111"/>
      <c r="F311" s="111"/>
      <c r="G311" s="111"/>
      <c r="H311" s="111"/>
      <c r="I311" s="111"/>
      <c r="J311" s="111"/>
      <c r="K311" s="111"/>
      <c r="L311" s="111"/>
      <c r="M311" s="111"/>
      <c r="N311" s="111">
        <v>-11.4320548427528</v>
      </c>
      <c r="O311" s="111">
        <v>2.0983076582311599</v>
      </c>
      <c r="P311" s="111">
        <v>5.76011090735481</v>
      </c>
      <c r="Q311" s="111">
        <v>26.7180297776871</v>
      </c>
      <c r="R311" s="105"/>
    </row>
    <row r="312" spans="1:18" x14ac:dyDescent="0.25">
      <c r="A312" s="109" t="s">
        <v>288</v>
      </c>
      <c r="B312" s="110">
        <v>43983</v>
      </c>
      <c r="C312" s="111">
        <v>8.5184999999999995</v>
      </c>
      <c r="D312" s="111"/>
      <c r="E312" s="111"/>
      <c r="F312" s="111"/>
      <c r="G312" s="111"/>
      <c r="H312" s="111"/>
      <c r="I312" s="111"/>
      <c r="J312" s="111"/>
      <c r="K312" s="111"/>
      <c r="L312" s="111"/>
      <c r="M312" s="111"/>
      <c r="N312" s="111"/>
      <c r="O312" s="111"/>
      <c r="P312" s="111"/>
      <c r="Q312" s="111">
        <v>-23.821475770925101</v>
      </c>
      <c r="R312" s="105"/>
    </row>
    <row r="313" spans="1:18" x14ac:dyDescent="0.25">
      <c r="A313" s="109" t="s">
        <v>289</v>
      </c>
      <c r="B313" s="110">
        <v>43983</v>
      </c>
      <c r="C313" s="111">
        <v>14.729900000000001</v>
      </c>
      <c r="D313" s="111"/>
      <c r="E313" s="111"/>
      <c r="F313" s="111"/>
      <c r="G313" s="111"/>
      <c r="H313" s="111"/>
      <c r="I313" s="111"/>
      <c r="J313" s="111"/>
      <c r="K313" s="111"/>
      <c r="L313" s="111"/>
      <c r="M313" s="111"/>
      <c r="N313" s="111">
        <v>-16.008478983800899</v>
      </c>
      <c r="O313" s="111">
        <v>-0.590733243242202</v>
      </c>
      <c r="P313" s="111">
        <v>4.8793931852275998</v>
      </c>
      <c r="Q313" s="111">
        <v>3.8839448818897599</v>
      </c>
      <c r="R313" s="105"/>
    </row>
    <row r="314" spans="1:18" x14ac:dyDescent="0.25">
      <c r="A314" s="109" t="s">
        <v>290</v>
      </c>
      <c r="B314" s="110">
        <v>43983</v>
      </c>
      <c r="C314" s="111">
        <v>38.728000000000002</v>
      </c>
      <c r="D314" s="111"/>
      <c r="E314" s="111"/>
      <c r="F314" s="111"/>
      <c r="G314" s="111"/>
      <c r="H314" s="111"/>
      <c r="I314" s="111"/>
      <c r="J314" s="111"/>
      <c r="K314" s="111"/>
      <c r="L314" s="111"/>
      <c r="M314" s="111"/>
      <c r="N314" s="111">
        <v>-15.274190191390799</v>
      </c>
      <c r="O314" s="111">
        <v>-0.49306281531602802</v>
      </c>
      <c r="P314" s="111">
        <v>4.8338777912915898</v>
      </c>
      <c r="Q314" s="111">
        <v>19.769457013574701</v>
      </c>
      <c r="R314" s="105"/>
    </row>
    <row r="315" spans="1:18" x14ac:dyDescent="0.25">
      <c r="A315" s="109" t="s">
        <v>291</v>
      </c>
      <c r="B315" s="110">
        <v>43983</v>
      </c>
      <c r="C315" s="111">
        <v>45.091999999999999</v>
      </c>
      <c r="D315" s="111"/>
      <c r="E315" s="111"/>
      <c r="F315" s="111"/>
      <c r="G315" s="111"/>
      <c r="H315" s="111"/>
      <c r="I315" s="111"/>
      <c r="J315" s="111"/>
      <c r="K315" s="111"/>
      <c r="L315" s="111"/>
      <c r="M315" s="111"/>
      <c r="N315" s="111">
        <v>-17.809492099045102</v>
      </c>
      <c r="O315" s="111">
        <v>-3.30441283664838</v>
      </c>
      <c r="P315" s="111">
        <v>3.9171925973352799</v>
      </c>
      <c r="Q315" s="111">
        <v>24.594047619047601</v>
      </c>
      <c r="R315" s="105"/>
    </row>
    <row r="316" spans="1:18" x14ac:dyDescent="0.25">
      <c r="A316" s="109" t="s">
        <v>292</v>
      </c>
      <c r="B316" s="110">
        <v>43983</v>
      </c>
      <c r="C316" s="111">
        <v>56.793100000000003</v>
      </c>
      <c r="D316" s="111"/>
      <c r="E316" s="111"/>
      <c r="F316" s="111"/>
      <c r="G316" s="111"/>
      <c r="H316" s="111"/>
      <c r="I316" s="111"/>
      <c r="J316" s="111"/>
      <c r="K316" s="111"/>
      <c r="L316" s="111"/>
      <c r="M316" s="111"/>
      <c r="N316" s="111">
        <v>-15.9699361047502</v>
      </c>
      <c r="O316" s="111">
        <v>-0.46858210985698101</v>
      </c>
      <c r="P316" s="111">
        <v>2.3455237433503102</v>
      </c>
      <c r="Q316" s="111">
        <v>20.273230252734098</v>
      </c>
      <c r="R316" s="105"/>
    </row>
    <row r="317" spans="1:18" x14ac:dyDescent="0.25">
      <c r="A317" s="109" t="s">
        <v>293</v>
      </c>
      <c r="B317" s="110">
        <v>43983</v>
      </c>
      <c r="C317" s="111">
        <v>9.7373999999999992</v>
      </c>
      <c r="D317" s="111"/>
      <c r="E317" s="111"/>
      <c r="F317" s="111"/>
      <c r="G317" s="111"/>
      <c r="H317" s="111"/>
      <c r="I317" s="111"/>
      <c r="J317" s="111"/>
      <c r="K317" s="111"/>
      <c r="L317" s="111"/>
      <c r="M317" s="111"/>
      <c r="N317" s="111">
        <v>-17.210156372030099</v>
      </c>
      <c r="O317" s="111">
        <v>-4.7296413831284596</v>
      </c>
      <c r="P317" s="111"/>
      <c r="Q317" s="111">
        <v>-0.72503025718608305</v>
      </c>
      <c r="R317" s="105"/>
    </row>
    <row r="318" spans="1:18" x14ac:dyDescent="0.25">
      <c r="A318" s="109" t="s">
        <v>294</v>
      </c>
      <c r="B318" s="110">
        <v>43983</v>
      </c>
      <c r="C318" s="111">
        <v>15.634</v>
      </c>
      <c r="D318" s="111"/>
      <c r="E318" s="111"/>
      <c r="F318" s="111"/>
      <c r="G318" s="111"/>
      <c r="H318" s="111"/>
      <c r="I318" s="111"/>
      <c r="J318" s="111"/>
      <c r="K318" s="111"/>
      <c r="L318" s="111"/>
      <c r="M318" s="111"/>
      <c r="N318" s="111">
        <v>-13.254790900107</v>
      </c>
      <c r="O318" s="111">
        <v>2.6789632716064902</v>
      </c>
      <c r="P318" s="111"/>
      <c r="Q318" s="111">
        <v>12.717439703154</v>
      </c>
      <c r="R318" s="105"/>
    </row>
    <row r="319" spans="1:18" x14ac:dyDescent="0.25">
      <c r="A319" s="109" t="s">
        <v>295</v>
      </c>
      <c r="B319" s="110">
        <v>43983</v>
      </c>
      <c r="C319" s="111">
        <v>14.743499999999999</v>
      </c>
      <c r="D319" s="111"/>
      <c r="E319" s="111"/>
      <c r="F319" s="111"/>
      <c r="G319" s="111"/>
      <c r="H319" s="111"/>
      <c r="I319" s="111"/>
      <c r="J319" s="111"/>
      <c r="K319" s="111"/>
      <c r="L319" s="111"/>
      <c r="M319" s="111"/>
      <c r="N319" s="111">
        <v>-14.6591840399708</v>
      </c>
      <c r="O319" s="111">
        <v>-2.5110123270681699</v>
      </c>
      <c r="P319" s="111">
        <v>6.8023211910803898</v>
      </c>
      <c r="Q319" s="111">
        <v>8.8425817160367703</v>
      </c>
      <c r="R319" s="105"/>
    </row>
    <row r="320" spans="1:18" x14ac:dyDescent="0.25">
      <c r="A320" s="109" t="s">
        <v>296</v>
      </c>
      <c r="B320" s="110">
        <v>43983</v>
      </c>
      <c r="C320" s="111">
        <v>39.3645</v>
      </c>
      <c r="D320" s="111"/>
      <c r="E320" s="111"/>
      <c r="F320" s="111"/>
      <c r="G320" s="111"/>
      <c r="H320" s="111"/>
      <c r="I320" s="111"/>
      <c r="J320" s="111"/>
      <c r="K320" s="111"/>
      <c r="L320" s="111"/>
      <c r="M320" s="111"/>
      <c r="N320" s="111">
        <v>-30.689554026027899</v>
      </c>
      <c r="O320" s="111">
        <v>-10.3700522293235</v>
      </c>
      <c r="P320" s="111">
        <v>-3.30787494428635</v>
      </c>
      <c r="Q320" s="111">
        <v>19.970267374697201</v>
      </c>
      <c r="R320" s="105"/>
    </row>
    <row r="321" spans="1:18" x14ac:dyDescent="0.25">
      <c r="A321" s="109" t="s">
        <v>297</v>
      </c>
      <c r="B321" s="110">
        <v>43983</v>
      </c>
      <c r="C321" s="111">
        <v>9.7844999999999995</v>
      </c>
      <c r="D321" s="111"/>
      <c r="E321" s="111"/>
      <c r="F321" s="111"/>
      <c r="G321" s="111"/>
      <c r="H321" s="111"/>
      <c r="I321" s="111"/>
      <c r="J321" s="111"/>
      <c r="K321" s="111"/>
      <c r="L321" s="111"/>
      <c r="M321" s="111"/>
      <c r="N321" s="111"/>
      <c r="O321" s="111"/>
      <c r="P321" s="111"/>
      <c r="Q321" s="111">
        <v>-2.51301916932908</v>
      </c>
      <c r="R321" s="105"/>
    </row>
    <row r="322" spans="1:18" x14ac:dyDescent="0.25">
      <c r="A322" s="109" t="s">
        <v>298</v>
      </c>
      <c r="B322" s="110">
        <v>43983</v>
      </c>
      <c r="C322" s="111">
        <v>12.25</v>
      </c>
      <c r="D322" s="111"/>
      <c r="E322" s="111"/>
      <c r="F322" s="111"/>
      <c r="G322" s="111"/>
      <c r="H322" s="111"/>
      <c r="I322" s="111"/>
      <c r="J322" s="111"/>
      <c r="K322" s="111"/>
      <c r="L322" s="111"/>
      <c r="M322" s="111"/>
      <c r="N322" s="111">
        <v>-16.912747465349302</v>
      </c>
      <c r="O322" s="111">
        <v>-1.7270089941470299</v>
      </c>
      <c r="P322" s="111"/>
      <c r="Q322" s="111">
        <v>5.0260097919216697</v>
      </c>
      <c r="R322" s="105"/>
    </row>
    <row r="323" spans="1:18" x14ac:dyDescent="0.25">
      <c r="A323" s="109" t="s">
        <v>299</v>
      </c>
      <c r="B323" s="110">
        <v>43983</v>
      </c>
      <c r="C323" s="111">
        <v>161.68</v>
      </c>
      <c r="D323" s="111"/>
      <c r="E323" s="111"/>
      <c r="F323" s="111"/>
      <c r="G323" s="111"/>
      <c r="H323" s="111"/>
      <c r="I323" s="111"/>
      <c r="J323" s="111"/>
      <c r="K323" s="111"/>
      <c r="L323" s="111"/>
      <c r="M323" s="111"/>
      <c r="N323" s="111">
        <v>-19.011341796571301</v>
      </c>
      <c r="O323" s="111">
        <v>-4.1459583261363102</v>
      </c>
      <c r="P323" s="111">
        <v>1.0591493053662</v>
      </c>
      <c r="Q323" s="111">
        <v>193.89021541338701</v>
      </c>
      <c r="R323" s="105"/>
    </row>
    <row r="324" spans="1:18" x14ac:dyDescent="0.25">
      <c r="A324" s="109" t="s">
        <v>300</v>
      </c>
      <c r="B324" s="110">
        <v>43983</v>
      </c>
      <c r="C324" s="111">
        <v>173.99</v>
      </c>
      <c r="D324" s="111"/>
      <c r="E324" s="111"/>
      <c r="F324" s="111"/>
      <c r="G324" s="111"/>
      <c r="H324" s="111"/>
      <c r="I324" s="111"/>
      <c r="J324" s="111"/>
      <c r="K324" s="111"/>
      <c r="L324" s="111"/>
      <c r="M324" s="111"/>
      <c r="N324" s="111">
        <v>-18.2909575637361</v>
      </c>
      <c r="O324" s="111">
        <v>-2.5684212197248901</v>
      </c>
      <c r="P324" s="111">
        <v>4.55598963041676</v>
      </c>
      <c r="Q324" s="111">
        <v>104.382821630633</v>
      </c>
      <c r="R324" s="105"/>
    </row>
    <row r="325" spans="1:18" x14ac:dyDescent="0.25">
      <c r="A325" s="109" t="s">
        <v>301</v>
      </c>
      <c r="B325" s="110">
        <v>43983</v>
      </c>
      <c r="C325" s="111">
        <v>84.642099999999999</v>
      </c>
      <c r="D325" s="111"/>
      <c r="E325" s="111"/>
      <c r="F325" s="111"/>
      <c r="G325" s="111"/>
      <c r="H325" s="111"/>
      <c r="I325" s="111"/>
      <c r="J325" s="111"/>
      <c r="K325" s="111"/>
      <c r="L325" s="111"/>
      <c r="M325" s="111"/>
      <c r="N325" s="111">
        <v>-11.8348503848826</v>
      </c>
      <c r="O325" s="111">
        <v>0.33341427268247198</v>
      </c>
      <c r="P325" s="111">
        <v>8.6311283737188198</v>
      </c>
      <c r="Q325" s="111">
        <v>36.981629564273099</v>
      </c>
      <c r="R325" s="105"/>
    </row>
    <row r="326" spans="1:18" x14ac:dyDescent="0.25">
      <c r="A326" s="109" t="s">
        <v>302</v>
      </c>
      <c r="B326" s="110">
        <v>43983</v>
      </c>
      <c r="C326" s="111">
        <v>42.21</v>
      </c>
      <c r="D326" s="111"/>
      <c r="E326" s="111"/>
      <c r="F326" s="111"/>
      <c r="G326" s="111"/>
      <c r="H326" s="111"/>
      <c r="I326" s="111"/>
      <c r="J326" s="111"/>
      <c r="K326" s="111"/>
      <c r="L326" s="111"/>
      <c r="M326" s="111"/>
      <c r="N326" s="111">
        <v>-24.019330625674801</v>
      </c>
      <c r="O326" s="111">
        <v>-4.9789978689014003</v>
      </c>
      <c r="P326" s="111">
        <v>1.92516295964572</v>
      </c>
      <c r="Q326" s="111">
        <v>27.380959636996</v>
      </c>
      <c r="R326" s="105"/>
    </row>
    <row r="327" spans="1:18" x14ac:dyDescent="0.25">
      <c r="A327" s="109" t="s">
        <v>375</v>
      </c>
      <c r="B327" s="110">
        <v>43983</v>
      </c>
      <c r="C327" s="111">
        <v>120.18389999999999</v>
      </c>
      <c r="D327" s="111"/>
      <c r="E327" s="111"/>
      <c r="F327" s="111"/>
      <c r="G327" s="111"/>
      <c r="H327" s="111"/>
      <c r="I327" s="111"/>
      <c r="J327" s="111"/>
      <c r="K327" s="111"/>
      <c r="L327" s="111"/>
      <c r="M327" s="111"/>
      <c r="N327" s="111">
        <v>-17.630174281606902</v>
      </c>
      <c r="O327" s="111">
        <v>-3.2111607150451902</v>
      </c>
      <c r="P327" s="111">
        <v>0.95838202877503598</v>
      </c>
      <c r="Q327" s="111">
        <v>133.58082560767599</v>
      </c>
      <c r="R327" s="105"/>
    </row>
    <row r="328" spans="1:18" x14ac:dyDescent="0.25">
      <c r="A328" s="109" t="s">
        <v>304</v>
      </c>
      <c r="B328" s="110">
        <v>43983</v>
      </c>
      <c r="C328" s="111">
        <v>11.6129</v>
      </c>
      <c r="D328" s="111"/>
      <c r="E328" s="111"/>
      <c r="F328" s="111"/>
      <c r="G328" s="111"/>
      <c r="H328" s="111"/>
      <c r="I328" s="111"/>
      <c r="J328" s="111"/>
      <c r="K328" s="111"/>
      <c r="L328" s="111"/>
      <c r="M328" s="111"/>
      <c r="N328" s="111">
        <v>-15.364274845615199</v>
      </c>
      <c r="O328" s="111">
        <v>-1.86623906478588</v>
      </c>
      <c r="P328" s="111"/>
      <c r="Q328" s="111">
        <v>3.8654530531844999</v>
      </c>
      <c r="R328" s="105"/>
    </row>
    <row r="329" spans="1:18" x14ac:dyDescent="0.25">
      <c r="A329" s="109" t="s">
        <v>305</v>
      </c>
      <c r="B329" s="110">
        <v>43983</v>
      </c>
      <c r="C329" s="111">
        <v>12.048500000000001</v>
      </c>
      <c r="D329" s="111"/>
      <c r="E329" s="111"/>
      <c r="F329" s="111"/>
      <c r="G329" s="111"/>
      <c r="H329" s="111"/>
      <c r="I329" s="111"/>
      <c r="J329" s="111"/>
      <c r="K329" s="111"/>
      <c r="L329" s="111"/>
      <c r="M329" s="111"/>
      <c r="N329" s="111">
        <v>-14.4450336396027</v>
      </c>
      <c r="O329" s="111">
        <v>-2.2086156309238998</v>
      </c>
      <c r="P329" s="111">
        <v>4.5030642807077799</v>
      </c>
      <c r="Q329" s="111">
        <v>3.9042877005399999</v>
      </c>
      <c r="R329" s="105"/>
    </row>
    <row r="330" spans="1:18" x14ac:dyDescent="0.25">
      <c r="A330" s="109" t="s">
        <v>306</v>
      </c>
      <c r="B330" s="110">
        <v>43983</v>
      </c>
      <c r="C330" s="111">
        <v>11.2225</v>
      </c>
      <c r="D330" s="111"/>
      <c r="E330" s="111"/>
      <c r="F330" s="111"/>
      <c r="G330" s="111"/>
      <c r="H330" s="111"/>
      <c r="I330" s="111"/>
      <c r="J330" s="111"/>
      <c r="K330" s="111"/>
      <c r="L330" s="111"/>
      <c r="M330" s="111"/>
      <c r="N330" s="111">
        <v>-17.619821044289498</v>
      </c>
      <c r="O330" s="111">
        <v>-3.8540089333697698</v>
      </c>
      <c r="P330" s="111">
        <v>1.9010335637328599</v>
      </c>
      <c r="Q330" s="111">
        <v>2.38322724154661</v>
      </c>
      <c r="R330" s="105"/>
    </row>
    <row r="331" spans="1:18" x14ac:dyDescent="0.25">
      <c r="A331" s="109" t="s">
        <v>307</v>
      </c>
      <c r="B331" s="110">
        <v>43983</v>
      </c>
      <c r="C331" s="111">
        <v>11.999499999999999</v>
      </c>
      <c r="D331" s="111"/>
      <c r="E331" s="111"/>
      <c r="F331" s="111"/>
      <c r="G331" s="111"/>
      <c r="H331" s="111"/>
      <c r="I331" s="111"/>
      <c r="J331" s="111"/>
      <c r="K331" s="111"/>
      <c r="L331" s="111"/>
      <c r="M331" s="111"/>
      <c r="N331" s="111">
        <v>-7.7846669469217904</v>
      </c>
      <c r="O331" s="111">
        <v>5.6352347158175098</v>
      </c>
      <c r="P331" s="111"/>
      <c r="Q331" s="111">
        <v>6.3023963730569896</v>
      </c>
      <c r="R331" s="105"/>
    </row>
    <row r="332" spans="1:18" x14ac:dyDescent="0.25">
      <c r="A332" s="109" t="s">
        <v>308</v>
      </c>
      <c r="B332" s="110">
        <v>43983</v>
      </c>
      <c r="C332" s="111">
        <v>9.3414999999999999</v>
      </c>
      <c r="D332" s="111"/>
      <c r="E332" s="111"/>
      <c r="F332" s="111"/>
      <c r="G332" s="111"/>
      <c r="H332" s="111"/>
      <c r="I332" s="111"/>
      <c r="J332" s="111"/>
      <c r="K332" s="111"/>
      <c r="L332" s="111"/>
      <c r="M332" s="111"/>
      <c r="N332" s="111">
        <v>-14.1255223876376</v>
      </c>
      <c r="O332" s="111"/>
      <c r="P332" s="111"/>
      <c r="Q332" s="111">
        <v>-3.50879562043795</v>
      </c>
      <c r="R332" s="105"/>
    </row>
    <row r="333" spans="1:18" x14ac:dyDescent="0.25">
      <c r="A333" s="109" t="s">
        <v>309</v>
      </c>
      <c r="B333" s="110">
        <v>43983</v>
      </c>
      <c r="C333" s="111">
        <v>8.9337999999999997</v>
      </c>
      <c r="D333" s="111"/>
      <c r="E333" s="111"/>
      <c r="F333" s="111"/>
      <c r="G333" s="111"/>
      <c r="H333" s="111"/>
      <c r="I333" s="111"/>
      <c r="J333" s="111"/>
      <c r="K333" s="111"/>
      <c r="L333" s="111"/>
      <c r="M333" s="111"/>
      <c r="N333" s="111">
        <v>-14.0631230487816</v>
      </c>
      <c r="O333" s="111"/>
      <c r="P333" s="111"/>
      <c r="Q333" s="111">
        <v>-4.8828481806775397</v>
      </c>
      <c r="R333" s="105"/>
    </row>
    <row r="334" spans="1:18" x14ac:dyDescent="0.25">
      <c r="A334" s="109" t="s">
        <v>310</v>
      </c>
      <c r="B334" s="110">
        <v>43983</v>
      </c>
      <c r="C334" s="111">
        <v>35.389299999999999</v>
      </c>
      <c r="D334" s="111"/>
      <c r="E334" s="111"/>
      <c r="F334" s="111"/>
      <c r="G334" s="111"/>
      <c r="H334" s="111"/>
      <c r="I334" s="111"/>
      <c r="J334" s="111"/>
      <c r="K334" s="111"/>
      <c r="L334" s="111"/>
      <c r="M334" s="111"/>
      <c r="N334" s="111">
        <v>-5.56155464581638</v>
      </c>
      <c r="O334" s="111">
        <v>4.81694213104387</v>
      </c>
      <c r="P334" s="111">
        <v>10.6471323031185</v>
      </c>
      <c r="Q334" s="111">
        <v>31.0351456798392</v>
      </c>
      <c r="R334" s="105"/>
    </row>
    <row r="335" spans="1:18" x14ac:dyDescent="0.25">
      <c r="A335" s="109" t="s">
        <v>311</v>
      </c>
      <c r="B335" s="110">
        <v>43983</v>
      </c>
      <c r="C335" s="111">
        <v>25.431899999999999</v>
      </c>
      <c r="D335" s="111"/>
      <c r="E335" s="111"/>
      <c r="F335" s="111"/>
      <c r="G335" s="111"/>
      <c r="H335" s="111"/>
      <c r="I335" s="111"/>
      <c r="J335" s="111"/>
      <c r="K335" s="111"/>
      <c r="L335" s="111"/>
      <c r="M335" s="111"/>
      <c r="N335" s="111">
        <v>-1.8076661213891601</v>
      </c>
      <c r="O335" s="111">
        <v>8.8925807215514006</v>
      </c>
      <c r="P335" s="111">
        <v>10.864228393949601</v>
      </c>
      <c r="Q335" s="111">
        <v>24.956329198050501</v>
      </c>
      <c r="R335" s="105"/>
    </row>
    <row r="336" spans="1:18" x14ac:dyDescent="0.25">
      <c r="A336" s="109" t="s">
        <v>312</v>
      </c>
      <c r="B336" s="110">
        <v>43983</v>
      </c>
      <c r="C336" s="111">
        <v>9.7167999999999992</v>
      </c>
      <c r="D336" s="111"/>
      <c r="E336" s="111"/>
      <c r="F336" s="111"/>
      <c r="G336" s="111"/>
      <c r="H336" s="111"/>
      <c r="I336" s="111"/>
      <c r="J336" s="111"/>
      <c r="K336" s="111"/>
      <c r="L336" s="111"/>
      <c r="M336" s="111"/>
      <c r="N336" s="111">
        <v>-8.3700204524680704</v>
      </c>
      <c r="O336" s="111"/>
      <c r="P336" s="111"/>
      <c r="Q336" s="111">
        <v>-2.09671399594321</v>
      </c>
      <c r="R336" s="105"/>
    </row>
    <row r="337" spans="1:18" x14ac:dyDescent="0.25">
      <c r="A337" s="109" t="s">
        <v>313</v>
      </c>
      <c r="B337" s="110">
        <v>43983</v>
      </c>
      <c r="C337" s="111">
        <v>79.593199999999996</v>
      </c>
      <c r="D337" s="111"/>
      <c r="E337" s="111"/>
      <c r="F337" s="111"/>
      <c r="G337" s="111"/>
      <c r="H337" s="111"/>
      <c r="I337" s="111"/>
      <c r="J337" s="111"/>
      <c r="K337" s="111"/>
      <c r="L337" s="111"/>
      <c r="M337" s="111"/>
      <c r="N337" s="111">
        <v>-23.956514809424998</v>
      </c>
      <c r="O337" s="111">
        <v>-5.8311984240418999</v>
      </c>
      <c r="P337" s="111">
        <v>1.7574240627245601</v>
      </c>
      <c r="Q337" s="111">
        <v>33.311052317953397</v>
      </c>
      <c r="R337" s="105"/>
    </row>
    <row r="338" spans="1:18" x14ac:dyDescent="0.25">
      <c r="A338" s="109" t="s">
        <v>314</v>
      </c>
      <c r="B338" s="110">
        <v>43983</v>
      </c>
      <c r="C338" s="111">
        <v>6.9862000000000002</v>
      </c>
      <c r="D338" s="111"/>
      <c r="E338" s="111"/>
      <c r="F338" s="111"/>
      <c r="G338" s="111"/>
      <c r="H338" s="111"/>
      <c r="I338" s="111"/>
      <c r="J338" s="111"/>
      <c r="K338" s="111"/>
      <c r="L338" s="111"/>
      <c r="M338" s="111"/>
      <c r="N338" s="111">
        <v>-34.384867285413897</v>
      </c>
      <c r="O338" s="111">
        <v>-13.8970496195968</v>
      </c>
      <c r="P338" s="111"/>
      <c r="Q338" s="111">
        <v>-8.5208133230054202</v>
      </c>
      <c r="R338" s="105"/>
    </row>
    <row r="339" spans="1:18" x14ac:dyDescent="0.25">
      <c r="A339" s="109" t="s">
        <v>315</v>
      </c>
      <c r="B339" s="110">
        <v>43983</v>
      </c>
      <c r="C339" s="111">
        <v>5.9097999999999997</v>
      </c>
      <c r="D339" s="111"/>
      <c r="E339" s="111"/>
      <c r="F339" s="111"/>
      <c r="G339" s="111"/>
      <c r="H339" s="111"/>
      <c r="I339" s="111"/>
      <c r="J339" s="111"/>
      <c r="K339" s="111"/>
      <c r="L339" s="111"/>
      <c r="M339" s="111"/>
      <c r="N339" s="111">
        <v>-34.276625029207601</v>
      </c>
      <c r="O339" s="111">
        <v>-14.065558515306201</v>
      </c>
      <c r="P339" s="111"/>
      <c r="Q339" s="111">
        <v>-12.814789699570801</v>
      </c>
      <c r="R339" s="105"/>
    </row>
    <row r="340" spans="1:18" x14ac:dyDescent="0.25">
      <c r="A340" s="109" t="s">
        <v>316</v>
      </c>
      <c r="B340" s="110">
        <v>43983</v>
      </c>
      <c r="C340" s="111">
        <v>5.2294999999999998</v>
      </c>
      <c r="D340" s="111"/>
      <c r="E340" s="111"/>
      <c r="F340" s="111"/>
      <c r="G340" s="111"/>
      <c r="H340" s="111"/>
      <c r="I340" s="111"/>
      <c r="J340" s="111"/>
      <c r="K340" s="111"/>
      <c r="L340" s="111"/>
      <c r="M340" s="111"/>
      <c r="N340" s="111">
        <v>-36.533105156119802</v>
      </c>
      <c r="O340" s="111"/>
      <c r="P340" s="111"/>
      <c r="Q340" s="111">
        <v>-17.822236438075699</v>
      </c>
      <c r="R340" s="105"/>
    </row>
    <row r="341" spans="1:18" x14ac:dyDescent="0.25">
      <c r="A341" s="109" t="s">
        <v>317</v>
      </c>
      <c r="B341" s="110">
        <v>43983</v>
      </c>
      <c r="C341" s="111">
        <v>5.7309999999999999</v>
      </c>
      <c r="D341" s="111"/>
      <c r="E341" s="111"/>
      <c r="F341" s="111"/>
      <c r="G341" s="111"/>
      <c r="H341" s="111"/>
      <c r="I341" s="111"/>
      <c r="J341" s="111"/>
      <c r="K341" s="111"/>
      <c r="L341" s="111"/>
      <c r="M341" s="111"/>
      <c r="N341" s="111">
        <v>-34.665066762030698</v>
      </c>
      <c r="O341" s="111"/>
      <c r="P341" s="111"/>
      <c r="Q341" s="111">
        <v>-14.672175141242899</v>
      </c>
      <c r="R341" s="105"/>
    </row>
    <row r="342" spans="1:18" x14ac:dyDescent="0.25">
      <c r="A342" s="109" t="s">
        <v>318</v>
      </c>
      <c r="B342" s="110">
        <v>43983</v>
      </c>
      <c r="C342" s="111">
        <v>5.7496</v>
      </c>
      <c r="D342" s="111"/>
      <c r="E342" s="111"/>
      <c r="F342" s="111"/>
      <c r="G342" s="111"/>
      <c r="H342" s="111"/>
      <c r="I342" s="111"/>
      <c r="J342" s="111"/>
      <c r="K342" s="111"/>
      <c r="L342" s="111"/>
      <c r="M342" s="111"/>
      <c r="N342" s="111">
        <v>-34.527118741236102</v>
      </c>
      <c r="O342" s="111"/>
      <c r="P342" s="111"/>
      <c r="Q342" s="111">
        <v>-19.4898994974874</v>
      </c>
      <c r="R342" s="105"/>
    </row>
    <row r="343" spans="1:18" x14ac:dyDescent="0.25">
      <c r="A343" s="109" t="s">
        <v>319</v>
      </c>
      <c r="B343" s="110">
        <v>43983</v>
      </c>
      <c r="C343" s="111">
        <v>12.485300000000001</v>
      </c>
      <c r="D343" s="111"/>
      <c r="E343" s="111"/>
      <c r="F343" s="111"/>
      <c r="G343" s="111"/>
      <c r="H343" s="111"/>
      <c r="I343" s="111"/>
      <c r="J343" s="111"/>
      <c r="K343" s="111"/>
      <c r="L343" s="111"/>
      <c r="M343" s="111"/>
      <c r="N343" s="111">
        <v>-16.751047838828001</v>
      </c>
      <c r="O343" s="111">
        <v>-2.2259859110055999</v>
      </c>
      <c r="P343" s="111"/>
      <c r="Q343" s="111">
        <v>5.9173809523809604</v>
      </c>
      <c r="R343" s="105"/>
    </row>
    <row r="344" spans="1:18" x14ac:dyDescent="0.25">
      <c r="A344" s="109" t="s">
        <v>320</v>
      </c>
      <c r="B344" s="110">
        <v>43983</v>
      </c>
      <c r="C344" s="111">
        <v>11.349600000000001</v>
      </c>
      <c r="D344" s="111"/>
      <c r="E344" s="111"/>
      <c r="F344" s="111"/>
      <c r="G344" s="111"/>
      <c r="H344" s="111"/>
      <c r="I344" s="111"/>
      <c r="J344" s="111"/>
      <c r="K344" s="111"/>
      <c r="L344" s="111"/>
      <c r="M344" s="111"/>
      <c r="N344" s="111">
        <v>-18.0637633812104</v>
      </c>
      <c r="O344" s="111">
        <v>-3.2844295069198499</v>
      </c>
      <c r="P344" s="111">
        <v>2.3365332234634999</v>
      </c>
      <c r="Q344" s="111">
        <v>2.6008658922914498</v>
      </c>
      <c r="R344" s="105"/>
    </row>
    <row r="345" spans="1:18" x14ac:dyDescent="0.25">
      <c r="A345" s="109" t="s">
        <v>321</v>
      </c>
      <c r="B345" s="110">
        <v>43983</v>
      </c>
      <c r="C345" s="111">
        <v>7.0209999999999999</v>
      </c>
      <c r="D345" s="111"/>
      <c r="E345" s="111"/>
      <c r="F345" s="111"/>
      <c r="G345" s="111"/>
      <c r="H345" s="111"/>
      <c r="I345" s="111"/>
      <c r="J345" s="111"/>
      <c r="K345" s="111"/>
      <c r="L345" s="111"/>
      <c r="M345" s="111"/>
      <c r="N345" s="111">
        <v>-30.8522170804277</v>
      </c>
      <c r="O345" s="111"/>
      <c r="P345" s="111"/>
      <c r="Q345" s="111">
        <v>-15.467069701280201</v>
      </c>
      <c r="R345" s="105"/>
    </row>
    <row r="346" spans="1:18" x14ac:dyDescent="0.25">
      <c r="A346" s="109" t="s">
        <v>322</v>
      </c>
      <c r="B346" s="110">
        <v>43983</v>
      </c>
      <c r="C346" s="111">
        <v>15.505599999999999</v>
      </c>
      <c r="D346" s="111"/>
      <c r="E346" s="111"/>
      <c r="F346" s="111"/>
      <c r="G346" s="111"/>
      <c r="H346" s="111"/>
      <c r="I346" s="111"/>
      <c r="J346" s="111"/>
      <c r="K346" s="111"/>
      <c r="L346" s="111"/>
      <c r="M346" s="111"/>
      <c r="N346" s="111">
        <v>-17.084405790324599</v>
      </c>
      <c r="O346" s="111">
        <v>-0.249410572237621</v>
      </c>
      <c r="P346" s="111">
        <v>6.2129859622298298</v>
      </c>
      <c r="Q346" s="111">
        <v>9.7645481049562708</v>
      </c>
      <c r="R346" s="105"/>
    </row>
    <row r="347" spans="1:18" x14ac:dyDescent="0.25">
      <c r="A347" s="109" t="s">
        <v>323</v>
      </c>
      <c r="B347" s="110">
        <v>43983</v>
      </c>
      <c r="C347" s="111">
        <v>68.02</v>
      </c>
      <c r="D347" s="111"/>
      <c r="E347" s="111"/>
      <c r="F347" s="111"/>
      <c r="G347" s="111"/>
      <c r="H347" s="111"/>
      <c r="I347" s="111"/>
      <c r="J347" s="111"/>
      <c r="K347" s="111"/>
      <c r="L347" s="111"/>
      <c r="M347" s="111"/>
      <c r="N347" s="111">
        <v>-15.093750435359</v>
      </c>
      <c r="O347" s="111">
        <v>0.286413010537656</v>
      </c>
      <c r="P347" s="111">
        <v>4.9058121944861197</v>
      </c>
      <c r="Q347" s="111">
        <v>38.573661363263803</v>
      </c>
      <c r="R347" s="105"/>
    </row>
    <row r="348" spans="1:18" x14ac:dyDescent="0.25">
      <c r="A348" s="109" t="s">
        <v>324</v>
      </c>
      <c r="B348" s="110">
        <v>43983</v>
      </c>
      <c r="C348" s="111">
        <v>22</v>
      </c>
      <c r="D348" s="111"/>
      <c r="E348" s="111"/>
      <c r="F348" s="111"/>
      <c r="G348" s="111"/>
      <c r="H348" s="111"/>
      <c r="I348" s="111"/>
      <c r="J348" s="111"/>
      <c r="K348" s="111"/>
      <c r="L348" s="111"/>
      <c r="M348" s="111"/>
      <c r="N348" s="111">
        <v>-11.3708661866463</v>
      </c>
      <c r="O348" s="111">
        <v>-0.12066275256532</v>
      </c>
      <c r="P348" s="111">
        <v>1.11202510434756</v>
      </c>
      <c r="Q348" s="111">
        <v>14.2069412909504</v>
      </c>
      <c r="R348" s="105"/>
    </row>
    <row r="349" spans="1:18" x14ac:dyDescent="0.25">
      <c r="A349" s="109" t="s">
        <v>325</v>
      </c>
      <c r="B349" s="110">
        <v>43983</v>
      </c>
      <c r="C349" s="111">
        <v>10.9749</v>
      </c>
      <c r="D349" s="111"/>
      <c r="E349" s="111"/>
      <c r="F349" s="111"/>
      <c r="G349" s="111"/>
      <c r="H349" s="111"/>
      <c r="I349" s="111"/>
      <c r="J349" s="111"/>
      <c r="K349" s="111"/>
      <c r="L349" s="111"/>
      <c r="M349" s="111"/>
      <c r="N349" s="111">
        <v>-21.447756341375499</v>
      </c>
      <c r="O349" s="111">
        <v>-5.3563655803339403</v>
      </c>
      <c r="P349" s="111"/>
      <c r="Q349" s="111">
        <v>2.3348982939632599</v>
      </c>
      <c r="R349" s="105"/>
    </row>
    <row r="350" spans="1:18" x14ac:dyDescent="0.25">
      <c r="A350" s="109" t="s">
        <v>326</v>
      </c>
      <c r="B350" s="110">
        <v>43983</v>
      </c>
      <c r="C350" s="111">
        <v>8.0259999999999998</v>
      </c>
      <c r="D350" s="111"/>
      <c r="E350" s="111"/>
      <c r="F350" s="111"/>
      <c r="G350" s="111"/>
      <c r="H350" s="111"/>
      <c r="I350" s="111"/>
      <c r="J350" s="111"/>
      <c r="K350" s="111"/>
      <c r="L350" s="111"/>
      <c r="M350" s="111"/>
      <c r="N350" s="111">
        <v>-26.500377114266701</v>
      </c>
      <c r="O350" s="111">
        <v>-9.0508592817054101</v>
      </c>
      <c r="P350" s="111"/>
      <c r="Q350" s="111">
        <v>-5.8913327882256796</v>
      </c>
      <c r="R350" s="105"/>
    </row>
    <row r="351" spans="1:18" x14ac:dyDescent="0.25">
      <c r="A351" s="109" t="s">
        <v>327</v>
      </c>
      <c r="B351" s="110">
        <v>43983</v>
      </c>
      <c r="C351" s="111">
        <v>7.6031000000000004</v>
      </c>
      <c r="D351" s="111"/>
      <c r="E351" s="111"/>
      <c r="F351" s="111"/>
      <c r="G351" s="111"/>
      <c r="H351" s="111"/>
      <c r="I351" s="111"/>
      <c r="J351" s="111"/>
      <c r="K351" s="111"/>
      <c r="L351" s="111"/>
      <c r="M351" s="111"/>
      <c r="N351" s="111">
        <v>-24.033719967735902</v>
      </c>
      <c r="O351" s="111">
        <v>-7.6699104418629496</v>
      </c>
      <c r="P351" s="111"/>
      <c r="Q351" s="111">
        <v>-7.5419698275862004</v>
      </c>
      <c r="R351" s="105"/>
    </row>
    <row r="352" spans="1:18" x14ac:dyDescent="0.25">
      <c r="A352" s="109" t="s">
        <v>328</v>
      </c>
      <c r="B352" s="110">
        <v>43983</v>
      </c>
      <c r="C352" s="111">
        <v>7.1475999999999997</v>
      </c>
      <c r="D352" s="111"/>
      <c r="E352" s="111"/>
      <c r="F352" s="111"/>
      <c r="G352" s="111"/>
      <c r="H352" s="111"/>
      <c r="I352" s="111"/>
      <c r="J352" s="111"/>
      <c r="K352" s="111"/>
      <c r="L352" s="111"/>
      <c r="M352" s="111"/>
      <c r="N352" s="111">
        <v>-19.031367364044598</v>
      </c>
      <c r="O352" s="111"/>
      <c r="P352" s="111"/>
      <c r="Q352" s="111">
        <v>-12.036138728323699</v>
      </c>
      <c r="R352" s="105"/>
    </row>
    <row r="353" spans="1:18" x14ac:dyDescent="0.25">
      <c r="A353" s="109" t="s">
        <v>329</v>
      </c>
      <c r="B353" s="110">
        <v>43983</v>
      </c>
      <c r="C353" s="111">
        <v>7.5174000000000003</v>
      </c>
      <c r="D353" s="111"/>
      <c r="E353" s="111"/>
      <c r="F353" s="111"/>
      <c r="G353" s="111"/>
      <c r="H353" s="111"/>
      <c r="I353" s="111"/>
      <c r="J353" s="111"/>
      <c r="K353" s="111"/>
      <c r="L353" s="111"/>
      <c r="M353" s="111"/>
      <c r="N353" s="111">
        <v>-17.099141657257601</v>
      </c>
      <c r="O353" s="111"/>
      <c r="P353" s="111"/>
      <c r="Q353" s="111">
        <v>-11.3694981179423</v>
      </c>
      <c r="R353" s="105"/>
    </row>
    <row r="354" spans="1:18" x14ac:dyDescent="0.25">
      <c r="A354" s="109" t="s">
        <v>330</v>
      </c>
      <c r="B354" s="110">
        <v>43983</v>
      </c>
      <c r="C354" s="111">
        <v>77.331299999999999</v>
      </c>
      <c r="D354" s="111"/>
      <c r="E354" s="111"/>
      <c r="F354" s="111"/>
      <c r="G354" s="111"/>
      <c r="H354" s="111"/>
      <c r="I354" s="111"/>
      <c r="J354" s="111"/>
      <c r="K354" s="111"/>
      <c r="L354" s="111"/>
      <c r="M354" s="111"/>
      <c r="N354" s="111">
        <v>-12.4633498057068</v>
      </c>
      <c r="O354" s="111">
        <v>-0.519740107692648</v>
      </c>
      <c r="P354" s="111">
        <v>3.7111527279780399</v>
      </c>
      <c r="Q354" s="111">
        <v>17.698738639251999</v>
      </c>
      <c r="R354" s="105"/>
    </row>
    <row r="355" spans="1:18" x14ac:dyDescent="0.25">
      <c r="A355" s="109" t="s">
        <v>331</v>
      </c>
      <c r="B355" s="110">
        <v>43983</v>
      </c>
      <c r="C355" s="111">
        <v>88.174999999999997</v>
      </c>
      <c r="D355" s="111"/>
      <c r="E355" s="111"/>
      <c r="F355" s="111"/>
      <c r="G355" s="111"/>
      <c r="H355" s="111"/>
      <c r="I355" s="111"/>
      <c r="J355" s="111"/>
      <c r="K355" s="111"/>
      <c r="L355" s="111"/>
      <c r="M355" s="111"/>
      <c r="N355" s="111">
        <v>-20.0608526938437</v>
      </c>
      <c r="O355" s="111">
        <v>-2.5620604084922798</v>
      </c>
      <c r="P355" s="111">
        <v>3.1743704843842102</v>
      </c>
      <c r="Q355" s="111">
        <v>67.880420244479893</v>
      </c>
      <c r="R355" s="105"/>
    </row>
    <row r="356" spans="1:18" x14ac:dyDescent="0.25">
      <c r="A356" s="105"/>
      <c r="B356" s="105"/>
      <c r="C356" s="105"/>
      <c r="D356" s="105"/>
      <c r="E356" s="105"/>
      <c r="F356" s="105"/>
      <c r="G356" s="105"/>
      <c r="H356" s="105"/>
      <c r="I356" s="105"/>
      <c r="J356" s="105"/>
      <c r="K356" s="105"/>
      <c r="L356" s="105"/>
      <c r="M356" s="105"/>
      <c r="N356" s="105"/>
      <c r="O356" s="105"/>
      <c r="P356" s="105"/>
      <c r="Q356" s="105"/>
    </row>
  </sheetData>
  <mergeCells count="11">
    <mergeCell ref="A285:C286"/>
    <mergeCell ref="A57:C58"/>
    <mergeCell ref="A91:C92"/>
    <mergeCell ref="A129:C130"/>
    <mergeCell ref="A176:C177"/>
    <mergeCell ref="A217:C218"/>
    <mergeCell ref="A4:E4"/>
    <mergeCell ref="F4:R4"/>
    <mergeCell ref="A23:C24"/>
    <mergeCell ref="A43:C44"/>
    <mergeCell ref="A50:C51"/>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7"/>
  <sheetViews>
    <sheetView topLeftCell="A304" workbookViewId="0">
      <selection sqref="A1:D327"/>
    </sheetView>
  </sheetViews>
  <sheetFormatPr defaultRowHeight="15" x14ac:dyDescent="0.25"/>
  <cols>
    <col min="1" max="1" width="38.7109375" customWidth="1"/>
  </cols>
  <sheetData>
    <row r="1" spans="1:10" x14ac:dyDescent="0.25">
      <c r="A1" s="63" t="s">
        <v>7</v>
      </c>
      <c r="B1" s="63" t="s">
        <v>357</v>
      </c>
      <c r="C1" s="63" t="s">
        <v>358</v>
      </c>
      <c r="D1" s="63" t="s">
        <v>359</v>
      </c>
    </row>
    <row r="2" spans="1:10" x14ac:dyDescent="0.25">
      <c r="A2" s="62" t="s">
        <v>53</v>
      </c>
      <c r="B2" s="62" t="s">
        <v>360</v>
      </c>
      <c r="C2" s="62" t="s">
        <v>361</v>
      </c>
      <c r="D2" s="62" t="s">
        <v>362</v>
      </c>
      <c r="G2" s="20" t="s">
        <v>53</v>
      </c>
      <c r="H2" s="64" t="s">
        <v>397</v>
      </c>
      <c r="I2" s="64" t="b">
        <f>EXACT(G2,A2)</f>
        <v>1</v>
      </c>
    </row>
    <row r="3" spans="1:10" x14ac:dyDescent="0.25">
      <c r="A3" s="62" t="s">
        <v>54</v>
      </c>
      <c r="B3" s="62" t="s">
        <v>360</v>
      </c>
      <c r="C3" s="62" t="s">
        <v>361</v>
      </c>
      <c r="D3" s="62" t="s">
        <v>362</v>
      </c>
      <c r="G3" s="20" t="s">
        <v>54</v>
      </c>
      <c r="H3" s="64" t="s">
        <v>397</v>
      </c>
      <c r="I3" s="64" t="b">
        <f t="shared" ref="I3:I66" si="0">EXACT(G3,A3)</f>
        <v>1</v>
      </c>
    </row>
    <row r="4" spans="1:10" x14ac:dyDescent="0.25">
      <c r="A4" s="62" t="s">
        <v>55</v>
      </c>
      <c r="B4" s="62" t="s">
        <v>360</v>
      </c>
      <c r="C4" s="62" t="s">
        <v>361</v>
      </c>
      <c r="D4" s="62" t="s">
        <v>362</v>
      </c>
      <c r="G4" s="20" t="s">
        <v>55</v>
      </c>
      <c r="H4" s="64" t="s">
        <v>397</v>
      </c>
      <c r="I4" s="64" t="b">
        <f t="shared" si="0"/>
        <v>1</v>
      </c>
    </row>
    <row r="5" spans="1:10" x14ac:dyDescent="0.25">
      <c r="A5" s="62" t="s">
        <v>56</v>
      </c>
      <c r="B5" s="62" t="s">
        <v>360</v>
      </c>
      <c r="C5" s="62" t="s">
        <v>361</v>
      </c>
      <c r="D5" s="62" t="s">
        <v>362</v>
      </c>
      <c r="G5" s="20" t="s">
        <v>56</v>
      </c>
      <c r="H5" s="64" t="s">
        <v>397</v>
      </c>
      <c r="I5" s="64" t="b">
        <f t="shared" si="0"/>
        <v>1</v>
      </c>
    </row>
    <row r="6" spans="1:10" x14ac:dyDescent="0.25">
      <c r="A6" s="62" t="s">
        <v>57</v>
      </c>
      <c r="B6" s="62" t="s">
        <v>360</v>
      </c>
      <c r="C6" s="62" t="s">
        <v>361</v>
      </c>
      <c r="D6" s="62" t="s">
        <v>362</v>
      </c>
      <c r="G6" s="20" t="s">
        <v>57</v>
      </c>
      <c r="H6" s="64" t="s">
        <v>397</v>
      </c>
      <c r="I6" s="64" t="b">
        <f t="shared" si="0"/>
        <v>1</v>
      </c>
    </row>
    <row r="7" spans="1:10" x14ac:dyDescent="0.25">
      <c r="A7" s="62" t="s">
        <v>58</v>
      </c>
      <c r="B7" s="62" t="s">
        <v>360</v>
      </c>
      <c r="C7" s="62" t="s">
        <v>361</v>
      </c>
      <c r="D7" s="62" t="s">
        <v>362</v>
      </c>
      <c r="G7" s="20" t="s">
        <v>58</v>
      </c>
      <c r="H7" s="64" t="s">
        <v>397</v>
      </c>
      <c r="I7" s="64" t="b">
        <f t="shared" si="0"/>
        <v>1</v>
      </c>
    </row>
    <row r="8" spans="1:10" x14ac:dyDescent="0.25">
      <c r="A8" s="62" t="s">
        <v>59</v>
      </c>
      <c r="B8" s="62" t="s">
        <v>360</v>
      </c>
      <c r="C8" s="62" t="s">
        <v>361</v>
      </c>
      <c r="D8" s="62" t="s">
        <v>362</v>
      </c>
      <c r="G8" s="20" t="s">
        <v>59</v>
      </c>
      <c r="H8" s="64" t="s">
        <v>397</v>
      </c>
      <c r="I8" s="64" t="b">
        <f t="shared" si="0"/>
        <v>1</v>
      </c>
    </row>
    <row r="9" spans="1:10" x14ac:dyDescent="0.25">
      <c r="A9" s="62" t="s">
        <v>60</v>
      </c>
      <c r="B9" s="62" t="s">
        <v>360</v>
      </c>
      <c r="C9" s="62" t="s">
        <v>361</v>
      </c>
      <c r="D9" s="62" t="s">
        <v>362</v>
      </c>
      <c r="G9" s="20" t="s">
        <v>60</v>
      </c>
      <c r="H9" s="64" t="s">
        <v>397</v>
      </c>
      <c r="I9" s="64" t="b">
        <f t="shared" si="0"/>
        <v>1</v>
      </c>
    </row>
    <row r="10" spans="1:10" x14ac:dyDescent="0.25">
      <c r="A10" s="62" t="s">
        <v>61</v>
      </c>
      <c r="B10" s="62" t="s">
        <v>360</v>
      </c>
      <c r="C10" s="62" t="s">
        <v>361</v>
      </c>
      <c r="D10" s="62" t="s">
        <v>362</v>
      </c>
      <c r="G10" s="20" t="s">
        <v>61</v>
      </c>
      <c r="H10" s="64" t="s">
        <v>397</v>
      </c>
      <c r="I10" s="64" t="b">
        <f t="shared" si="0"/>
        <v>1</v>
      </c>
    </row>
    <row r="11" spans="1:10" x14ac:dyDescent="0.25">
      <c r="A11" s="62" t="s">
        <v>363</v>
      </c>
      <c r="B11" s="62" t="s">
        <v>360</v>
      </c>
      <c r="C11" s="62" t="s">
        <v>361</v>
      </c>
      <c r="D11" s="62" t="s">
        <v>362</v>
      </c>
      <c r="G11" s="65" t="s">
        <v>363</v>
      </c>
      <c r="H11" s="64" t="s">
        <v>397</v>
      </c>
      <c r="I11" s="64" t="b">
        <f t="shared" si="0"/>
        <v>1</v>
      </c>
      <c r="J11" s="64"/>
    </row>
    <row r="12" spans="1:10" x14ac:dyDescent="0.25">
      <c r="A12" s="62" t="s">
        <v>364</v>
      </c>
      <c r="B12" s="62" t="s">
        <v>360</v>
      </c>
      <c r="C12" s="62" t="s">
        <v>361</v>
      </c>
      <c r="D12" s="62" t="s">
        <v>362</v>
      </c>
      <c r="G12" s="65" t="s">
        <v>364</v>
      </c>
      <c r="H12" s="64" t="s">
        <v>397</v>
      </c>
      <c r="I12" s="64" t="b">
        <f t="shared" si="0"/>
        <v>1</v>
      </c>
      <c r="J12" s="64"/>
    </row>
    <row r="13" spans="1:10" x14ac:dyDescent="0.25">
      <c r="A13" s="62" t="s">
        <v>62</v>
      </c>
      <c r="B13" s="62" t="s">
        <v>360</v>
      </c>
      <c r="C13" s="62" t="s">
        <v>361</v>
      </c>
      <c r="D13" s="62" t="s">
        <v>362</v>
      </c>
      <c r="G13" s="20" t="s">
        <v>62</v>
      </c>
      <c r="H13" s="64" t="s">
        <v>397</v>
      </c>
      <c r="I13" s="64" t="b">
        <f t="shared" si="0"/>
        <v>1</v>
      </c>
    </row>
    <row r="14" spans="1:10" x14ac:dyDescent="0.25">
      <c r="A14" s="62" t="s">
        <v>63</v>
      </c>
      <c r="B14" s="62" t="s">
        <v>360</v>
      </c>
      <c r="C14" s="62" t="s">
        <v>361</v>
      </c>
      <c r="D14" s="62" t="s">
        <v>362</v>
      </c>
      <c r="G14" s="20" t="s">
        <v>63</v>
      </c>
      <c r="H14" s="64" t="s">
        <v>397</v>
      </c>
      <c r="I14" s="64" t="b">
        <f t="shared" si="0"/>
        <v>1</v>
      </c>
    </row>
    <row r="15" spans="1:10" x14ac:dyDescent="0.25">
      <c r="A15" s="62" t="s">
        <v>64</v>
      </c>
      <c r="B15" s="62" t="s">
        <v>360</v>
      </c>
      <c r="C15" s="62" t="s">
        <v>361</v>
      </c>
      <c r="D15" s="62" t="s">
        <v>362</v>
      </c>
      <c r="G15" s="20" t="s">
        <v>64</v>
      </c>
      <c r="H15" s="64" t="s">
        <v>397</v>
      </c>
      <c r="I15" s="64" t="b">
        <f t="shared" si="0"/>
        <v>1</v>
      </c>
    </row>
    <row r="16" spans="1:10" x14ac:dyDescent="0.25">
      <c r="A16" s="62" t="s">
        <v>65</v>
      </c>
      <c r="B16" s="62" t="s">
        <v>360</v>
      </c>
      <c r="C16" s="62" t="s">
        <v>361</v>
      </c>
      <c r="D16" s="62" t="s">
        <v>362</v>
      </c>
      <c r="G16" s="20" t="s">
        <v>65</v>
      </c>
      <c r="H16" s="64" t="s">
        <v>397</v>
      </c>
      <c r="I16" s="64" t="b">
        <f t="shared" si="0"/>
        <v>1</v>
      </c>
    </row>
    <row r="17" spans="1:10" x14ac:dyDescent="0.25">
      <c r="A17" s="62" t="s">
        <v>66</v>
      </c>
      <c r="B17" s="62" t="s">
        <v>360</v>
      </c>
      <c r="C17" s="62" t="s">
        <v>361</v>
      </c>
      <c r="D17" s="62" t="s">
        <v>362</v>
      </c>
      <c r="G17" s="20" t="s">
        <v>66</v>
      </c>
      <c r="H17" s="64" t="s">
        <v>397</v>
      </c>
      <c r="I17" s="64" t="b">
        <f t="shared" si="0"/>
        <v>1</v>
      </c>
    </row>
    <row r="18" spans="1:10" x14ac:dyDescent="0.25">
      <c r="A18" s="62" t="s">
        <v>67</v>
      </c>
      <c r="B18" s="62" t="s">
        <v>360</v>
      </c>
      <c r="C18" s="62" t="s">
        <v>361</v>
      </c>
      <c r="D18" s="62" t="s">
        <v>362</v>
      </c>
      <c r="G18" s="20" t="s">
        <v>67</v>
      </c>
      <c r="H18" s="64" t="s">
        <v>397</v>
      </c>
      <c r="I18" s="64" t="b">
        <f t="shared" si="0"/>
        <v>1</v>
      </c>
    </row>
    <row r="19" spans="1:10" x14ac:dyDescent="0.25">
      <c r="A19" s="62" t="s">
        <v>68</v>
      </c>
      <c r="B19" s="62" t="s">
        <v>360</v>
      </c>
      <c r="C19" s="62" t="s">
        <v>361</v>
      </c>
      <c r="D19" s="62" t="s">
        <v>362</v>
      </c>
      <c r="G19" s="20" t="s">
        <v>68</v>
      </c>
      <c r="H19" s="64" t="s">
        <v>397</v>
      </c>
      <c r="I19" s="64" t="b">
        <f t="shared" si="0"/>
        <v>1</v>
      </c>
    </row>
    <row r="20" spans="1:10" x14ac:dyDescent="0.25">
      <c r="A20" s="62" t="s">
        <v>69</v>
      </c>
      <c r="B20" s="62" t="s">
        <v>360</v>
      </c>
      <c r="C20" s="62" t="s">
        <v>361</v>
      </c>
      <c r="D20" s="62" t="s">
        <v>362</v>
      </c>
      <c r="G20" s="20" t="s">
        <v>69</v>
      </c>
      <c r="H20" s="64" t="s">
        <v>397</v>
      </c>
      <c r="I20" s="64" t="b">
        <f t="shared" si="0"/>
        <v>1</v>
      </c>
    </row>
    <row r="21" spans="1:10" x14ac:dyDescent="0.25">
      <c r="A21" s="62" t="s">
        <v>70</v>
      </c>
      <c r="B21" s="62" t="s">
        <v>360</v>
      </c>
      <c r="C21" s="62" t="s">
        <v>361</v>
      </c>
      <c r="D21" s="62" t="s">
        <v>362</v>
      </c>
      <c r="G21" s="20" t="s">
        <v>70</v>
      </c>
      <c r="H21" s="64" t="s">
        <v>397</v>
      </c>
      <c r="I21" s="64" t="b">
        <f t="shared" si="0"/>
        <v>1</v>
      </c>
    </row>
    <row r="22" spans="1:10" x14ac:dyDescent="0.25">
      <c r="A22" s="62" t="s">
        <v>71</v>
      </c>
      <c r="B22" s="62" t="s">
        <v>360</v>
      </c>
      <c r="C22" s="62" t="s">
        <v>361</v>
      </c>
      <c r="D22" s="62" t="s">
        <v>362</v>
      </c>
      <c r="G22" s="20" t="s">
        <v>71</v>
      </c>
      <c r="H22" s="64" t="s">
        <v>397</v>
      </c>
      <c r="I22" s="64" t="b">
        <f t="shared" si="0"/>
        <v>1</v>
      </c>
    </row>
    <row r="23" spans="1:10" x14ac:dyDescent="0.25">
      <c r="A23" s="62" t="s">
        <v>72</v>
      </c>
      <c r="B23" s="62" t="s">
        <v>360</v>
      </c>
      <c r="C23" s="62" t="s">
        <v>361</v>
      </c>
      <c r="D23" s="62" t="s">
        <v>362</v>
      </c>
      <c r="G23" s="20" t="s">
        <v>72</v>
      </c>
      <c r="H23" s="64" t="s">
        <v>397</v>
      </c>
      <c r="I23" s="64" t="b">
        <f t="shared" si="0"/>
        <v>1</v>
      </c>
    </row>
    <row r="24" spans="1:10" x14ac:dyDescent="0.25">
      <c r="A24" s="62" t="s">
        <v>73</v>
      </c>
      <c r="B24" s="62" t="s">
        <v>360</v>
      </c>
      <c r="C24" s="62" t="s">
        <v>361</v>
      </c>
      <c r="D24" s="62" t="s">
        <v>362</v>
      </c>
      <c r="G24" s="20" t="s">
        <v>73</v>
      </c>
      <c r="H24" s="64" t="s">
        <v>397</v>
      </c>
      <c r="I24" s="64" t="b">
        <f t="shared" si="0"/>
        <v>1</v>
      </c>
    </row>
    <row r="25" spans="1:10" x14ac:dyDescent="0.25">
      <c r="A25" s="62" t="s">
        <v>74</v>
      </c>
      <c r="B25" s="62" t="s">
        <v>360</v>
      </c>
      <c r="C25" s="62" t="s">
        <v>361</v>
      </c>
      <c r="D25" s="62" t="s">
        <v>362</v>
      </c>
      <c r="G25" s="20" t="s">
        <v>74</v>
      </c>
      <c r="H25" s="64" t="s">
        <v>397</v>
      </c>
      <c r="I25" s="64" t="b">
        <f t="shared" si="0"/>
        <v>1</v>
      </c>
    </row>
    <row r="26" spans="1:10" x14ac:dyDescent="0.25">
      <c r="A26" s="62" t="s">
        <v>75</v>
      </c>
      <c r="B26" s="62" t="s">
        <v>360</v>
      </c>
      <c r="C26" s="62" t="s">
        <v>361</v>
      </c>
      <c r="D26" s="62" t="s">
        <v>362</v>
      </c>
      <c r="G26" s="20" t="s">
        <v>75</v>
      </c>
      <c r="H26" s="64" t="s">
        <v>397</v>
      </c>
      <c r="I26" s="64" t="b">
        <f t="shared" si="0"/>
        <v>1</v>
      </c>
    </row>
    <row r="27" spans="1:10" x14ac:dyDescent="0.25">
      <c r="A27" s="62" t="s">
        <v>76</v>
      </c>
      <c r="B27" s="62" t="s">
        <v>360</v>
      </c>
      <c r="C27" s="62" t="s">
        <v>361</v>
      </c>
      <c r="D27" s="62" t="s">
        <v>362</v>
      </c>
      <c r="G27" s="20" t="s">
        <v>76</v>
      </c>
      <c r="H27" s="64" t="s">
        <v>397</v>
      </c>
      <c r="I27" s="64" t="b">
        <f t="shared" si="0"/>
        <v>1</v>
      </c>
    </row>
    <row r="28" spans="1:10" x14ac:dyDescent="0.25">
      <c r="A28" s="62" t="s">
        <v>77</v>
      </c>
      <c r="B28" s="62" t="s">
        <v>360</v>
      </c>
      <c r="C28" s="62" t="s">
        <v>361</v>
      </c>
      <c r="D28" s="62" t="s">
        <v>362</v>
      </c>
      <c r="G28" s="20" t="s">
        <v>77</v>
      </c>
      <c r="H28" s="64" t="s">
        <v>397</v>
      </c>
      <c r="I28" s="64" t="b">
        <f t="shared" si="0"/>
        <v>1</v>
      </c>
    </row>
    <row r="29" spans="1:10" x14ac:dyDescent="0.25">
      <c r="A29" s="62" t="s">
        <v>78</v>
      </c>
      <c r="B29" s="62" t="s">
        <v>360</v>
      </c>
      <c r="C29" s="62" t="s">
        <v>361</v>
      </c>
      <c r="D29" s="62" t="s">
        <v>362</v>
      </c>
      <c r="G29" s="20" t="s">
        <v>78</v>
      </c>
      <c r="H29" s="64" t="s">
        <v>397</v>
      </c>
      <c r="I29" s="64" t="b">
        <f t="shared" si="0"/>
        <v>1</v>
      </c>
    </row>
    <row r="30" spans="1:10" x14ac:dyDescent="0.25">
      <c r="A30" s="62" t="s">
        <v>79</v>
      </c>
      <c r="B30" s="62" t="s">
        <v>360</v>
      </c>
      <c r="C30" s="62" t="s">
        <v>361</v>
      </c>
      <c r="D30" s="62" t="s">
        <v>362</v>
      </c>
      <c r="G30" s="20" t="s">
        <v>79</v>
      </c>
      <c r="H30" s="64" t="s">
        <v>397</v>
      </c>
      <c r="I30" s="64" t="b">
        <f t="shared" si="0"/>
        <v>1</v>
      </c>
    </row>
    <row r="31" spans="1:10" x14ac:dyDescent="0.25">
      <c r="A31" s="62" t="s">
        <v>80</v>
      </c>
      <c r="B31" s="62" t="s">
        <v>360</v>
      </c>
      <c r="C31" s="62" t="s">
        <v>361</v>
      </c>
      <c r="D31" s="62" t="s">
        <v>362</v>
      </c>
      <c r="G31" s="20" t="s">
        <v>80</v>
      </c>
      <c r="H31" s="64" t="s">
        <v>397</v>
      </c>
      <c r="I31" s="64" t="b">
        <f t="shared" si="0"/>
        <v>1</v>
      </c>
    </row>
    <row r="32" spans="1:10" x14ac:dyDescent="0.25">
      <c r="A32" s="62" t="s">
        <v>365</v>
      </c>
      <c r="B32" s="62" t="s">
        <v>360</v>
      </c>
      <c r="C32" s="62" t="s">
        <v>361</v>
      </c>
      <c r="D32" s="62" t="s">
        <v>362</v>
      </c>
      <c r="G32" s="65" t="s">
        <v>365</v>
      </c>
      <c r="H32" s="64" t="s">
        <v>397</v>
      </c>
      <c r="I32" s="64" t="b">
        <f t="shared" si="0"/>
        <v>1</v>
      </c>
      <c r="J32" s="64"/>
    </row>
    <row r="33" spans="1:9" x14ac:dyDescent="0.25">
      <c r="A33" s="62" t="s">
        <v>81</v>
      </c>
      <c r="B33" s="62" t="s">
        <v>360</v>
      </c>
      <c r="C33" s="62" t="s">
        <v>361</v>
      </c>
      <c r="D33" s="62" t="s">
        <v>362</v>
      </c>
      <c r="G33" s="20" t="s">
        <v>81</v>
      </c>
      <c r="H33" s="64" t="s">
        <v>397</v>
      </c>
      <c r="I33" s="64" t="b">
        <f t="shared" si="0"/>
        <v>1</v>
      </c>
    </row>
    <row r="34" spans="1:9" x14ac:dyDescent="0.25">
      <c r="A34" s="62" t="s">
        <v>82</v>
      </c>
      <c r="B34" s="62" t="s">
        <v>360</v>
      </c>
      <c r="C34" s="62" t="s">
        <v>361</v>
      </c>
      <c r="D34" s="62" t="s">
        <v>366</v>
      </c>
      <c r="G34" s="20" t="s">
        <v>82</v>
      </c>
      <c r="H34" s="64" t="s">
        <v>398</v>
      </c>
      <c r="I34" s="64" t="b">
        <f t="shared" si="0"/>
        <v>1</v>
      </c>
    </row>
    <row r="35" spans="1:9" x14ac:dyDescent="0.25">
      <c r="A35" s="62" t="s">
        <v>83</v>
      </c>
      <c r="B35" s="62" t="s">
        <v>360</v>
      </c>
      <c r="C35" s="62" t="s">
        <v>361</v>
      </c>
      <c r="D35" s="62" t="s">
        <v>366</v>
      </c>
      <c r="G35" s="20" t="s">
        <v>83</v>
      </c>
      <c r="H35" s="64" t="s">
        <v>398</v>
      </c>
      <c r="I35" s="64" t="b">
        <f t="shared" si="0"/>
        <v>1</v>
      </c>
    </row>
    <row r="36" spans="1:9" x14ac:dyDescent="0.25">
      <c r="A36" s="62" t="s">
        <v>84</v>
      </c>
      <c r="B36" s="62" t="s">
        <v>360</v>
      </c>
      <c r="C36" s="62" t="s">
        <v>361</v>
      </c>
      <c r="D36" s="62" t="s">
        <v>366</v>
      </c>
      <c r="G36" s="20" t="s">
        <v>84</v>
      </c>
      <c r="H36" s="64" t="s">
        <v>398</v>
      </c>
      <c r="I36" s="64" t="b">
        <f t="shared" si="0"/>
        <v>1</v>
      </c>
    </row>
    <row r="37" spans="1:9" x14ac:dyDescent="0.25">
      <c r="A37" s="62" t="s">
        <v>85</v>
      </c>
      <c r="B37" s="62" t="s">
        <v>360</v>
      </c>
      <c r="C37" s="62" t="s">
        <v>361</v>
      </c>
      <c r="D37" s="62" t="s">
        <v>366</v>
      </c>
      <c r="G37" s="20" t="s">
        <v>85</v>
      </c>
      <c r="H37" s="64" t="s">
        <v>398</v>
      </c>
      <c r="I37" s="64" t="b">
        <f t="shared" si="0"/>
        <v>1</v>
      </c>
    </row>
    <row r="38" spans="1:9" x14ac:dyDescent="0.25">
      <c r="A38" s="62" t="s">
        <v>86</v>
      </c>
      <c r="B38" s="62" t="s">
        <v>360</v>
      </c>
      <c r="C38" s="62" t="s">
        <v>361</v>
      </c>
      <c r="D38" s="62" t="s">
        <v>366</v>
      </c>
      <c r="G38" s="20" t="s">
        <v>86</v>
      </c>
      <c r="H38" s="64" t="s">
        <v>398</v>
      </c>
      <c r="I38" s="64" t="b">
        <f t="shared" si="0"/>
        <v>1</v>
      </c>
    </row>
    <row r="39" spans="1:9" x14ac:dyDescent="0.25">
      <c r="A39" s="62" t="s">
        <v>87</v>
      </c>
      <c r="B39" s="62" t="s">
        <v>360</v>
      </c>
      <c r="C39" s="62" t="s">
        <v>361</v>
      </c>
      <c r="D39" s="62" t="s">
        <v>366</v>
      </c>
      <c r="G39" s="20" t="s">
        <v>87</v>
      </c>
      <c r="H39" s="64" t="s">
        <v>398</v>
      </c>
      <c r="I39" s="64" t="b">
        <f t="shared" si="0"/>
        <v>1</v>
      </c>
    </row>
    <row r="40" spans="1:9" x14ac:dyDescent="0.25">
      <c r="A40" s="62" t="s">
        <v>88</v>
      </c>
      <c r="B40" s="62" t="s">
        <v>360</v>
      </c>
      <c r="C40" s="62" t="s">
        <v>361</v>
      </c>
      <c r="D40" s="62" t="s">
        <v>366</v>
      </c>
      <c r="G40" s="20" t="s">
        <v>88</v>
      </c>
      <c r="H40" s="64" t="s">
        <v>398</v>
      </c>
      <c r="I40" s="64" t="b">
        <f t="shared" si="0"/>
        <v>1</v>
      </c>
    </row>
    <row r="41" spans="1:9" x14ac:dyDescent="0.25">
      <c r="A41" s="62" t="s">
        <v>89</v>
      </c>
      <c r="B41" s="62" t="s">
        <v>360</v>
      </c>
      <c r="C41" s="62" t="s">
        <v>361</v>
      </c>
      <c r="D41" s="62" t="s">
        <v>366</v>
      </c>
      <c r="G41" s="20" t="s">
        <v>89</v>
      </c>
      <c r="H41" s="64" t="s">
        <v>398</v>
      </c>
      <c r="I41" s="64" t="b">
        <f t="shared" si="0"/>
        <v>1</v>
      </c>
    </row>
    <row r="42" spans="1:9" x14ac:dyDescent="0.25">
      <c r="A42" s="62" t="s">
        <v>90</v>
      </c>
      <c r="B42" s="62" t="s">
        <v>360</v>
      </c>
      <c r="C42" s="62" t="s">
        <v>361</v>
      </c>
      <c r="D42" s="62" t="s">
        <v>366</v>
      </c>
      <c r="G42" s="20" t="s">
        <v>90</v>
      </c>
      <c r="H42" s="64" t="s">
        <v>398</v>
      </c>
      <c r="I42" s="64" t="b">
        <f t="shared" si="0"/>
        <v>1</v>
      </c>
    </row>
    <row r="43" spans="1:9" x14ac:dyDescent="0.25">
      <c r="A43" s="62" t="s">
        <v>91</v>
      </c>
      <c r="B43" s="62" t="s">
        <v>360</v>
      </c>
      <c r="C43" s="62" t="s">
        <v>361</v>
      </c>
      <c r="D43" s="62" t="s">
        <v>366</v>
      </c>
      <c r="G43" s="20" t="s">
        <v>91</v>
      </c>
      <c r="H43" s="64" t="s">
        <v>398</v>
      </c>
      <c r="I43" s="64" t="b">
        <f t="shared" si="0"/>
        <v>1</v>
      </c>
    </row>
    <row r="44" spans="1:9" x14ac:dyDescent="0.25">
      <c r="A44" s="62" t="s">
        <v>92</v>
      </c>
      <c r="B44" s="62" t="s">
        <v>360</v>
      </c>
      <c r="C44" s="62" t="s">
        <v>361</v>
      </c>
      <c r="D44" s="62" t="s">
        <v>366</v>
      </c>
      <c r="G44" s="20" t="s">
        <v>92</v>
      </c>
      <c r="H44" s="64" t="s">
        <v>398</v>
      </c>
      <c r="I44" s="64" t="b">
        <f t="shared" si="0"/>
        <v>1</v>
      </c>
    </row>
    <row r="45" spans="1:9" x14ac:dyDescent="0.25">
      <c r="A45" s="62" t="s">
        <v>367</v>
      </c>
      <c r="B45" s="62" t="s">
        <v>360</v>
      </c>
      <c r="C45" s="62" t="s">
        <v>361</v>
      </c>
      <c r="D45" s="62" t="s">
        <v>366</v>
      </c>
      <c r="G45" s="65" t="s">
        <v>367</v>
      </c>
      <c r="H45" s="64" t="s">
        <v>398</v>
      </c>
      <c r="I45" s="64" t="b">
        <f t="shared" si="0"/>
        <v>1</v>
      </c>
    </row>
    <row r="46" spans="1:9" x14ac:dyDescent="0.25">
      <c r="A46" s="62" t="s">
        <v>368</v>
      </c>
      <c r="B46" s="62" t="s">
        <v>360</v>
      </c>
      <c r="C46" s="62" t="s">
        <v>361</v>
      </c>
      <c r="D46" s="62" t="s">
        <v>366</v>
      </c>
      <c r="G46" s="65" t="s">
        <v>368</v>
      </c>
      <c r="H46" s="64" t="s">
        <v>398</v>
      </c>
      <c r="I46" s="64" t="b">
        <f t="shared" si="0"/>
        <v>1</v>
      </c>
    </row>
    <row r="47" spans="1:9" x14ac:dyDescent="0.25">
      <c r="A47" s="62" t="s">
        <v>93</v>
      </c>
      <c r="B47" s="62" t="s">
        <v>360</v>
      </c>
      <c r="C47" s="62" t="s">
        <v>361</v>
      </c>
      <c r="D47" s="62" t="s">
        <v>366</v>
      </c>
      <c r="G47" s="20" t="s">
        <v>93</v>
      </c>
      <c r="H47" s="64" t="s">
        <v>398</v>
      </c>
      <c r="I47" s="64" t="b">
        <f t="shared" si="0"/>
        <v>1</v>
      </c>
    </row>
    <row r="48" spans="1:9" x14ac:dyDescent="0.25">
      <c r="A48" s="62" t="s">
        <v>94</v>
      </c>
      <c r="B48" s="62" t="s">
        <v>360</v>
      </c>
      <c r="C48" s="62" t="s">
        <v>361</v>
      </c>
      <c r="D48" s="62" t="s">
        <v>366</v>
      </c>
      <c r="G48" s="20" t="s">
        <v>94</v>
      </c>
      <c r="H48" s="64" t="s">
        <v>398</v>
      </c>
      <c r="I48" s="64" t="b">
        <f t="shared" si="0"/>
        <v>1</v>
      </c>
    </row>
    <row r="49" spans="1:9" x14ac:dyDescent="0.25">
      <c r="A49" s="62" t="s">
        <v>95</v>
      </c>
      <c r="B49" s="62" t="s">
        <v>360</v>
      </c>
      <c r="C49" s="62" t="s">
        <v>361</v>
      </c>
      <c r="D49" s="62" t="s">
        <v>366</v>
      </c>
      <c r="G49" s="20" t="s">
        <v>95</v>
      </c>
      <c r="H49" s="64" t="s">
        <v>398</v>
      </c>
      <c r="I49" s="64" t="b">
        <f t="shared" si="0"/>
        <v>1</v>
      </c>
    </row>
    <row r="50" spans="1:9" x14ac:dyDescent="0.25">
      <c r="A50" s="62" t="s">
        <v>96</v>
      </c>
      <c r="B50" s="62" t="s">
        <v>360</v>
      </c>
      <c r="C50" s="62" t="s">
        <v>361</v>
      </c>
      <c r="D50" s="62" t="s">
        <v>366</v>
      </c>
      <c r="G50" s="20" t="s">
        <v>96</v>
      </c>
      <c r="H50" s="64" t="s">
        <v>398</v>
      </c>
      <c r="I50" s="64" t="b">
        <f t="shared" si="0"/>
        <v>1</v>
      </c>
    </row>
    <row r="51" spans="1:9" x14ac:dyDescent="0.25">
      <c r="A51" s="62" t="s">
        <v>97</v>
      </c>
      <c r="B51" s="62" t="s">
        <v>360</v>
      </c>
      <c r="C51" s="62" t="s">
        <v>361</v>
      </c>
      <c r="D51" s="62" t="s">
        <v>366</v>
      </c>
      <c r="G51" s="20" t="s">
        <v>97</v>
      </c>
      <c r="H51" s="64" t="s">
        <v>398</v>
      </c>
      <c r="I51" s="64" t="b">
        <f t="shared" si="0"/>
        <v>1</v>
      </c>
    </row>
    <row r="52" spans="1:9" x14ac:dyDescent="0.25">
      <c r="A52" s="62" t="s">
        <v>98</v>
      </c>
      <c r="B52" s="62" t="s">
        <v>360</v>
      </c>
      <c r="C52" s="62" t="s">
        <v>361</v>
      </c>
      <c r="D52" s="62" t="s">
        <v>366</v>
      </c>
      <c r="G52" s="20" t="s">
        <v>98</v>
      </c>
      <c r="H52" s="64" t="s">
        <v>398</v>
      </c>
      <c r="I52" s="64" t="b">
        <f t="shared" si="0"/>
        <v>1</v>
      </c>
    </row>
    <row r="53" spans="1:9" x14ac:dyDescent="0.25">
      <c r="A53" s="62" t="s">
        <v>99</v>
      </c>
      <c r="B53" s="62" t="s">
        <v>360</v>
      </c>
      <c r="C53" s="62" t="s">
        <v>361</v>
      </c>
      <c r="D53" s="62" t="s">
        <v>366</v>
      </c>
      <c r="G53" s="20" t="s">
        <v>99</v>
      </c>
      <c r="H53" s="64" t="s">
        <v>398</v>
      </c>
      <c r="I53" s="64" t="b">
        <f t="shared" si="0"/>
        <v>1</v>
      </c>
    </row>
    <row r="54" spans="1:9" x14ac:dyDescent="0.25">
      <c r="A54" s="62" t="s">
        <v>100</v>
      </c>
      <c r="B54" s="62" t="s">
        <v>360</v>
      </c>
      <c r="C54" s="62" t="s">
        <v>361</v>
      </c>
      <c r="D54" s="62" t="s">
        <v>366</v>
      </c>
      <c r="G54" s="20" t="s">
        <v>100</v>
      </c>
      <c r="H54" s="64" t="s">
        <v>398</v>
      </c>
      <c r="I54" s="64" t="b">
        <f t="shared" si="0"/>
        <v>1</v>
      </c>
    </row>
    <row r="55" spans="1:9" x14ac:dyDescent="0.25">
      <c r="A55" s="62" t="s">
        <v>101</v>
      </c>
      <c r="B55" s="62" t="s">
        <v>360</v>
      </c>
      <c r="C55" s="62" t="s">
        <v>361</v>
      </c>
      <c r="D55" s="62" t="s">
        <v>366</v>
      </c>
      <c r="G55" s="20" t="s">
        <v>101</v>
      </c>
      <c r="H55" s="64" t="s">
        <v>398</v>
      </c>
      <c r="I55" s="64" t="b">
        <f t="shared" si="0"/>
        <v>1</v>
      </c>
    </row>
    <row r="56" spans="1:9" x14ac:dyDescent="0.25">
      <c r="A56" s="62" t="s">
        <v>102</v>
      </c>
      <c r="B56" s="62" t="s">
        <v>360</v>
      </c>
      <c r="C56" s="62" t="s">
        <v>361</v>
      </c>
      <c r="D56" s="62" t="s">
        <v>366</v>
      </c>
      <c r="G56" s="20" t="s">
        <v>102</v>
      </c>
      <c r="H56" s="64" t="s">
        <v>398</v>
      </c>
      <c r="I56" s="64" t="b">
        <f t="shared" si="0"/>
        <v>1</v>
      </c>
    </row>
    <row r="57" spans="1:9" x14ac:dyDescent="0.25">
      <c r="A57" s="62" t="s">
        <v>103</v>
      </c>
      <c r="B57" s="62" t="s">
        <v>360</v>
      </c>
      <c r="C57" s="62" t="s">
        <v>361</v>
      </c>
      <c r="D57" s="62" t="s">
        <v>366</v>
      </c>
      <c r="G57" s="20" t="s">
        <v>103</v>
      </c>
      <c r="H57" s="64" t="s">
        <v>398</v>
      </c>
      <c r="I57" s="64" t="b">
        <f t="shared" si="0"/>
        <v>1</v>
      </c>
    </row>
    <row r="58" spans="1:9" x14ac:dyDescent="0.25">
      <c r="A58" s="62" t="s">
        <v>104</v>
      </c>
      <c r="B58" s="62" t="s">
        <v>360</v>
      </c>
      <c r="C58" s="62" t="s">
        <v>361</v>
      </c>
      <c r="D58" s="62" t="s">
        <v>366</v>
      </c>
      <c r="G58" s="20" t="s">
        <v>104</v>
      </c>
      <c r="H58" s="64" t="s">
        <v>398</v>
      </c>
      <c r="I58" s="64" t="b">
        <f t="shared" si="0"/>
        <v>1</v>
      </c>
    </row>
    <row r="59" spans="1:9" x14ac:dyDescent="0.25">
      <c r="A59" s="62" t="s">
        <v>105</v>
      </c>
      <c r="B59" s="62" t="s">
        <v>360</v>
      </c>
      <c r="C59" s="62" t="s">
        <v>361</v>
      </c>
      <c r="D59" s="62" t="s">
        <v>366</v>
      </c>
      <c r="G59" s="20" t="s">
        <v>105</v>
      </c>
      <c r="H59" s="64" t="s">
        <v>398</v>
      </c>
      <c r="I59" s="64" t="b">
        <f t="shared" si="0"/>
        <v>1</v>
      </c>
    </row>
    <row r="60" spans="1:9" x14ac:dyDescent="0.25">
      <c r="A60" s="62" t="s">
        <v>106</v>
      </c>
      <c r="B60" s="62" t="s">
        <v>360</v>
      </c>
      <c r="C60" s="62" t="s">
        <v>361</v>
      </c>
      <c r="D60" s="62" t="s">
        <v>366</v>
      </c>
      <c r="G60" s="20" t="s">
        <v>106</v>
      </c>
      <c r="H60" s="64" t="s">
        <v>398</v>
      </c>
      <c r="I60" s="64" t="b">
        <f t="shared" si="0"/>
        <v>1</v>
      </c>
    </row>
    <row r="61" spans="1:9" x14ac:dyDescent="0.25">
      <c r="A61" s="62" t="s">
        <v>107</v>
      </c>
      <c r="B61" s="62" t="s">
        <v>360</v>
      </c>
      <c r="C61" s="62" t="s">
        <v>361</v>
      </c>
      <c r="D61" s="62" t="s">
        <v>366</v>
      </c>
      <c r="G61" s="20" t="s">
        <v>107</v>
      </c>
      <c r="H61" s="64" t="s">
        <v>398</v>
      </c>
      <c r="I61" s="64" t="b">
        <f t="shared" si="0"/>
        <v>1</v>
      </c>
    </row>
    <row r="62" spans="1:9" x14ac:dyDescent="0.25">
      <c r="A62" s="62" t="s">
        <v>108</v>
      </c>
      <c r="B62" s="62" t="s">
        <v>360</v>
      </c>
      <c r="C62" s="62" t="s">
        <v>361</v>
      </c>
      <c r="D62" s="62" t="s">
        <v>366</v>
      </c>
      <c r="G62" s="20" t="s">
        <v>108</v>
      </c>
      <c r="H62" s="64" t="s">
        <v>398</v>
      </c>
      <c r="I62" s="64" t="b">
        <f t="shared" si="0"/>
        <v>1</v>
      </c>
    </row>
    <row r="63" spans="1:9" x14ac:dyDescent="0.25">
      <c r="A63" s="62" t="s">
        <v>109</v>
      </c>
      <c r="B63" s="62" t="s">
        <v>360</v>
      </c>
      <c r="C63" s="62" t="s">
        <v>361</v>
      </c>
      <c r="D63" s="62" t="s">
        <v>366</v>
      </c>
      <c r="G63" s="20" t="s">
        <v>109</v>
      </c>
      <c r="H63" s="64" t="s">
        <v>398</v>
      </c>
      <c r="I63" s="64" t="b">
        <f t="shared" si="0"/>
        <v>1</v>
      </c>
    </row>
    <row r="64" spans="1:9" x14ac:dyDescent="0.25">
      <c r="A64" s="62" t="s">
        <v>110</v>
      </c>
      <c r="B64" s="62" t="s">
        <v>360</v>
      </c>
      <c r="C64" s="62" t="s">
        <v>361</v>
      </c>
      <c r="D64" s="62" t="s">
        <v>366</v>
      </c>
      <c r="G64" s="20" t="s">
        <v>110</v>
      </c>
      <c r="H64" s="64" t="s">
        <v>398</v>
      </c>
      <c r="I64" s="64" t="b">
        <f t="shared" si="0"/>
        <v>1</v>
      </c>
    </row>
    <row r="65" spans="1:9" x14ac:dyDescent="0.25">
      <c r="A65" s="62" t="s">
        <v>111</v>
      </c>
      <c r="B65" s="62" t="s">
        <v>360</v>
      </c>
      <c r="C65" s="62" t="s">
        <v>361</v>
      </c>
      <c r="D65" s="62" t="s">
        <v>366</v>
      </c>
      <c r="G65" s="20" t="s">
        <v>111</v>
      </c>
      <c r="H65" s="64" t="s">
        <v>398</v>
      </c>
      <c r="I65" s="64" t="b">
        <f t="shared" si="0"/>
        <v>1</v>
      </c>
    </row>
    <row r="66" spans="1:9" x14ac:dyDescent="0.25">
      <c r="A66" s="62" t="s">
        <v>112</v>
      </c>
      <c r="B66" s="62" t="s">
        <v>360</v>
      </c>
      <c r="C66" s="62" t="s">
        <v>361</v>
      </c>
      <c r="D66" s="62" t="s">
        <v>366</v>
      </c>
      <c r="G66" s="20" t="s">
        <v>112</v>
      </c>
      <c r="H66" s="64" t="s">
        <v>398</v>
      </c>
      <c r="I66" s="64" t="b">
        <f t="shared" si="0"/>
        <v>1</v>
      </c>
    </row>
    <row r="67" spans="1:9" x14ac:dyDescent="0.25">
      <c r="A67" s="62" t="s">
        <v>113</v>
      </c>
      <c r="B67" s="62" t="s">
        <v>360</v>
      </c>
      <c r="C67" s="62" t="s">
        <v>361</v>
      </c>
      <c r="D67" s="62" t="s">
        <v>366</v>
      </c>
      <c r="G67" s="20" t="s">
        <v>113</v>
      </c>
      <c r="H67" s="64" t="s">
        <v>398</v>
      </c>
      <c r="I67" s="64" t="b">
        <f t="shared" ref="I67:I130" si="1">EXACT(G67,A67)</f>
        <v>1</v>
      </c>
    </row>
    <row r="68" spans="1:9" x14ac:dyDescent="0.25">
      <c r="A68" s="62" t="s">
        <v>369</v>
      </c>
      <c r="B68" s="62" t="s">
        <v>360</v>
      </c>
      <c r="C68" s="62" t="s">
        <v>361</v>
      </c>
      <c r="D68" s="62" t="s">
        <v>366</v>
      </c>
      <c r="G68" s="65" t="s">
        <v>369</v>
      </c>
      <c r="H68" s="64" t="s">
        <v>398</v>
      </c>
      <c r="I68" s="64" t="b">
        <f t="shared" si="1"/>
        <v>1</v>
      </c>
    </row>
    <row r="69" spans="1:9" x14ac:dyDescent="0.25">
      <c r="A69" s="62" t="s">
        <v>114</v>
      </c>
      <c r="B69" s="62" t="s">
        <v>360</v>
      </c>
      <c r="C69" s="62" t="s">
        <v>361</v>
      </c>
      <c r="D69" s="62" t="s">
        <v>366</v>
      </c>
      <c r="G69" s="20" t="s">
        <v>114</v>
      </c>
      <c r="H69" s="64" t="s">
        <v>398</v>
      </c>
      <c r="I69" s="64" t="b">
        <f t="shared" si="1"/>
        <v>1</v>
      </c>
    </row>
    <row r="70" spans="1:9" x14ac:dyDescent="0.25">
      <c r="A70" s="62" t="s">
        <v>163</v>
      </c>
      <c r="B70" s="62" t="s">
        <v>370</v>
      </c>
      <c r="C70" s="62" t="s">
        <v>361</v>
      </c>
      <c r="D70" s="62" t="s">
        <v>362</v>
      </c>
      <c r="G70" s="26" t="s">
        <v>163</v>
      </c>
      <c r="H70" s="64" t="s">
        <v>394</v>
      </c>
      <c r="I70" s="64" t="b">
        <f t="shared" si="1"/>
        <v>1</v>
      </c>
    </row>
    <row r="71" spans="1:9" x14ac:dyDescent="0.25">
      <c r="A71" s="62" t="s">
        <v>164</v>
      </c>
      <c r="B71" s="62" t="s">
        <v>370</v>
      </c>
      <c r="C71" s="62" t="s">
        <v>361</v>
      </c>
      <c r="D71" s="62" t="s">
        <v>362</v>
      </c>
      <c r="G71" s="26" t="s">
        <v>164</v>
      </c>
      <c r="H71" s="64" t="s">
        <v>394</v>
      </c>
      <c r="I71" s="64" t="b">
        <f t="shared" si="1"/>
        <v>1</v>
      </c>
    </row>
    <row r="72" spans="1:9" x14ac:dyDescent="0.25">
      <c r="A72" s="62" t="s">
        <v>165</v>
      </c>
      <c r="B72" s="62" t="s">
        <v>370</v>
      </c>
      <c r="C72" s="62" t="s">
        <v>361</v>
      </c>
      <c r="D72" s="62" t="s">
        <v>362</v>
      </c>
      <c r="G72" s="26" t="s">
        <v>165</v>
      </c>
      <c r="H72" s="64" t="s">
        <v>394</v>
      </c>
      <c r="I72" s="64" t="b">
        <f t="shared" si="1"/>
        <v>1</v>
      </c>
    </row>
    <row r="73" spans="1:9" x14ac:dyDescent="0.25">
      <c r="A73" s="62" t="s">
        <v>166</v>
      </c>
      <c r="B73" s="62" t="s">
        <v>370</v>
      </c>
      <c r="C73" s="62" t="s">
        <v>361</v>
      </c>
      <c r="D73" s="62" t="s">
        <v>362</v>
      </c>
      <c r="G73" s="26" t="s">
        <v>166</v>
      </c>
      <c r="H73" s="64" t="s">
        <v>394</v>
      </c>
      <c r="I73" s="64" t="b">
        <f t="shared" si="1"/>
        <v>1</v>
      </c>
    </row>
    <row r="74" spans="1:9" x14ac:dyDescent="0.25">
      <c r="A74" s="62" t="s">
        <v>167</v>
      </c>
      <c r="B74" s="62" t="s">
        <v>370</v>
      </c>
      <c r="C74" s="62" t="s">
        <v>361</v>
      </c>
      <c r="D74" s="62" t="s">
        <v>362</v>
      </c>
      <c r="G74" s="26" t="s">
        <v>167</v>
      </c>
      <c r="H74" s="64" t="s">
        <v>394</v>
      </c>
      <c r="I74" s="64" t="b">
        <f t="shared" si="1"/>
        <v>1</v>
      </c>
    </row>
    <row r="75" spans="1:9" x14ac:dyDescent="0.25">
      <c r="A75" s="62" t="s">
        <v>168</v>
      </c>
      <c r="B75" s="62" t="s">
        <v>370</v>
      </c>
      <c r="C75" s="62" t="s">
        <v>371</v>
      </c>
      <c r="D75" s="62" t="s">
        <v>362</v>
      </c>
      <c r="G75" s="26" t="s">
        <v>168</v>
      </c>
      <c r="H75" s="64" t="s">
        <v>394</v>
      </c>
      <c r="I75" s="64" t="b">
        <f t="shared" si="1"/>
        <v>1</v>
      </c>
    </row>
    <row r="76" spans="1:9" x14ac:dyDescent="0.25">
      <c r="A76" s="62" t="s">
        <v>169</v>
      </c>
      <c r="B76" s="62" t="s">
        <v>370</v>
      </c>
      <c r="C76" s="62" t="s">
        <v>371</v>
      </c>
      <c r="D76" s="62" t="s">
        <v>362</v>
      </c>
      <c r="G76" s="26" t="s">
        <v>169</v>
      </c>
      <c r="H76" s="64" t="s">
        <v>394</v>
      </c>
      <c r="I76" s="64" t="b">
        <f t="shared" si="1"/>
        <v>1</v>
      </c>
    </row>
    <row r="77" spans="1:9" x14ac:dyDescent="0.25">
      <c r="A77" s="62" t="s">
        <v>170</v>
      </c>
      <c r="B77" s="62" t="s">
        <v>370</v>
      </c>
      <c r="C77" s="62" t="s">
        <v>361</v>
      </c>
      <c r="D77" s="62" t="s">
        <v>362</v>
      </c>
      <c r="G77" s="26" t="s">
        <v>170</v>
      </c>
      <c r="H77" s="64" t="s">
        <v>394</v>
      </c>
      <c r="I77" s="64" t="b">
        <f t="shared" si="1"/>
        <v>1</v>
      </c>
    </row>
    <row r="78" spans="1:9" x14ac:dyDescent="0.25">
      <c r="A78" s="62" t="s">
        <v>171</v>
      </c>
      <c r="B78" s="62" t="s">
        <v>370</v>
      </c>
      <c r="C78" s="62" t="s">
        <v>361</v>
      </c>
      <c r="D78" s="62" t="s">
        <v>362</v>
      </c>
      <c r="G78" s="26" t="s">
        <v>171</v>
      </c>
      <c r="H78" s="64" t="s">
        <v>394</v>
      </c>
      <c r="I78" s="64" t="b">
        <f t="shared" si="1"/>
        <v>1</v>
      </c>
    </row>
    <row r="79" spans="1:9" x14ac:dyDescent="0.25">
      <c r="A79" s="62" t="s">
        <v>172</v>
      </c>
      <c r="B79" s="62" t="s">
        <v>370</v>
      </c>
      <c r="C79" s="62" t="s">
        <v>361</v>
      </c>
      <c r="D79" s="62" t="s">
        <v>362</v>
      </c>
      <c r="G79" s="26" t="s">
        <v>172</v>
      </c>
      <c r="H79" s="64" t="s">
        <v>394</v>
      </c>
      <c r="I79" s="64" t="b">
        <f t="shared" si="1"/>
        <v>1</v>
      </c>
    </row>
    <row r="80" spans="1:9" x14ac:dyDescent="0.25">
      <c r="A80" s="62" t="s">
        <v>173</v>
      </c>
      <c r="B80" s="62" t="s">
        <v>370</v>
      </c>
      <c r="C80" s="62" t="s">
        <v>361</v>
      </c>
      <c r="D80" s="62" t="s">
        <v>362</v>
      </c>
      <c r="G80" s="26" t="s">
        <v>173</v>
      </c>
      <c r="H80" s="64" t="s">
        <v>394</v>
      </c>
      <c r="I80" s="64" t="b">
        <f t="shared" si="1"/>
        <v>1</v>
      </c>
    </row>
    <row r="81" spans="1:9" x14ac:dyDescent="0.25">
      <c r="A81" s="62" t="s">
        <v>174</v>
      </c>
      <c r="B81" s="62" t="s">
        <v>370</v>
      </c>
      <c r="C81" s="62" t="s">
        <v>361</v>
      </c>
      <c r="D81" s="62" t="s">
        <v>362</v>
      </c>
      <c r="G81" s="26" t="s">
        <v>174</v>
      </c>
      <c r="H81" s="64" t="s">
        <v>394</v>
      </c>
      <c r="I81" s="64" t="b">
        <f t="shared" si="1"/>
        <v>1</v>
      </c>
    </row>
    <row r="82" spans="1:9" x14ac:dyDescent="0.25">
      <c r="A82" s="62" t="s">
        <v>175</v>
      </c>
      <c r="B82" s="62" t="s">
        <v>370</v>
      </c>
      <c r="C82" s="62" t="s">
        <v>361</v>
      </c>
      <c r="D82" s="62" t="s">
        <v>362</v>
      </c>
      <c r="G82" s="26" t="s">
        <v>175</v>
      </c>
      <c r="H82" s="64" t="s">
        <v>394</v>
      </c>
      <c r="I82" s="64" t="b">
        <f t="shared" si="1"/>
        <v>1</v>
      </c>
    </row>
    <row r="83" spans="1:9" x14ac:dyDescent="0.25">
      <c r="A83" s="62" t="s">
        <v>176</v>
      </c>
      <c r="B83" s="62" t="s">
        <v>370</v>
      </c>
      <c r="C83" s="62" t="s">
        <v>361</v>
      </c>
      <c r="D83" s="62" t="s">
        <v>362</v>
      </c>
      <c r="G83" s="26" t="s">
        <v>176</v>
      </c>
      <c r="H83" s="64" t="s">
        <v>394</v>
      </c>
      <c r="I83" s="64" t="b">
        <f t="shared" si="1"/>
        <v>1</v>
      </c>
    </row>
    <row r="84" spans="1:9" x14ac:dyDescent="0.25">
      <c r="A84" s="62" t="s">
        <v>177</v>
      </c>
      <c r="B84" s="62" t="s">
        <v>370</v>
      </c>
      <c r="C84" s="62" t="s">
        <v>361</v>
      </c>
      <c r="D84" s="62" t="s">
        <v>362</v>
      </c>
      <c r="G84" s="26" t="s">
        <v>177</v>
      </c>
      <c r="H84" s="64" t="s">
        <v>394</v>
      </c>
      <c r="I84" s="64" t="b">
        <f t="shared" si="1"/>
        <v>1</v>
      </c>
    </row>
    <row r="85" spans="1:9" x14ac:dyDescent="0.25">
      <c r="A85" s="62" t="s">
        <v>178</v>
      </c>
      <c r="B85" s="62" t="s">
        <v>370</v>
      </c>
      <c r="C85" s="62" t="s">
        <v>361</v>
      </c>
      <c r="D85" s="62" t="s">
        <v>362</v>
      </c>
      <c r="G85" s="26" t="s">
        <v>178</v>
      </c>
      <c r="H85" s="64" t="s">
        <v>394</v>
      </c>
      <c r="I85" s="64" t="b">
        <f t="shared" si="1"/>
        <v>1</v>
      </c>
    </row>
    <row r="86" spans="1:9" x14ac:dyDescent="0.25">
      <c r="A86" s="62" t="s">
        <v>179</v>
      </c>
      <c r="B86" s="62" t="s">
        <v>370</v>
      </c>
      <c r="C86" s="62" t="s">
        <v>361</v>
      </c>
      <c r="D86" s="62" t="s">
        <v>362</v>
      </c>
      <c r="G86" s="26" t="s">
        <v>179</v>
      </c>
      <c r="H86" s="64" t="s">
        <v>394</v>
      </c>
      <c r="I86" s="64" t="b">
        <f t="shared" si="1"/>
        <v>1</v>
      </c>
    </row>
    <row r="87" spans="1:9" x14ac:dyDescent="0.25">
      <c r="A87" s="62" t="s">
        <v>180</v>
      </c>
      <c r="B87" s="62" t="s">
        <v>370</v>
      </c>
      <c r="C87" s="62" t="s">
        <v>371</v>
      </c>
      <c r="D87" s="62" t="s">
        <v>362</v>
      </c>
      <c r="G87" s="26" t="s">
        <v>180</v>
      </c>
      <c r="H87" s="64" t="s">
        <v>394</v>
      </c>
      <c r="I87" s="64" t="b">
        <f t="shared" si="1"/>
        <v>1</v>
      </c>
    </row>
    <row r="88" spans="1:9" x14ac:dyDescent="0.25">
      <c r="A88" s="62" t="s">
        <v>181</v>
      </c>
      <c r="B88" s="62" t="s">
        <v>370</v>
      </c>
      <c r="C88" s="62" t="s">
        <v>361</v>
      </c>
      <c r="D88" s="62" t="s">
        <v>362</v>
      </c>
      <c r="G88" s="26" t="s">
        <v>181</v>
      </c>
      <c r="H88" s="64" t="s">
        <v>394</v>
      </c>
      <c r="I88" s="64" t="b">
        <f t="shared" si="1"/>
        <v>1</v>
      </c>
    </row>
    <row r="89" spans="1:9" x14ac:dyDescent="0.25">
      <c r="A89" s="62" t="s">
        <v>182</v>
      </c>
      <c r="B89" s="62" t="s">
        <v>370</v>
      </c>
      <c r="C89" s="62" t="s">
        <v>361</v>
      </c>
      <c r="D89" s="62" t="s">
        <v>362</v>
      </c>
      <c r="G89" s="26" t="s">
        <v>182</v>
      </c>
      <c r="H89" s="64" t="s">
        <v>394</v>
      </c>
      <c r="I89" s="64" t="b">
        <f t="shared" si="1"/>
        <v>1</v>
      </c>
    </row>
    <row r="90" spans="1:9" x14ac:dyDescent="0.25">
      <c r="A90" s="62" t="s">
        <v>183</v>
      </c>
      <c r="B90" s="62" t="s">
        <v>370</v>
      </c>
      <c r="C90" s="62" t="s">
        <v>361</v>
      </c>
      <c r="D90" s="62" t="s">
        <v>362</v>
      </c>
      <c r="G90" s="26" t="s">
        <v>183</v>
      </c>
      <c r="H90" s="64" t="s">
        <v>394</v>
      </c>
      <c r="I90" s="64" t="b">
        <f t="shared" si="1"/>
        <v>1</v>
      </c>
    </row>
    <row r="91" spans="1:9" x14ac:dyDescent="0.25">
      <c r="A91" s="62" t="s">
        <v>184</v>
      </c>
      <c r="B91" s="62" t="s">
        <v>370</v>
      </c>
      <c r="C91" s="62" t="s">
        <v>361</v>
      </c>
      <c r="D91" s="62" t="s">
        <v>362</v>
      </c>
      <c r="G91" s="26" t="s">
        <v>184</v>
      </c>
      <c r="H91" s="64" t="s">
        <v>394</v>
      </c>
      <c r="I91" s="64" t="b">
        <f t="shared" si="1"/>
        <v>1</v>
      </c>
    </row>
    <row r="92" spans="1:9" x14ac:dyDescent="0.25">
      <c r="A92" s="62" t="s">
        <v>185</v>
      </c>
      <c r="B92" s="62" t="s">
        <v>370</v>
      </c>
      <c r="C92" s="62" t="s">
        <v>361</v>
      </c>
      <c r="D92" s="62" t="s">
        <v>362</v>
      </c>
      <c r="G92" s="26" t="s">
        <v>185</v>
      </c>
      <c r="H92" s="64" t="s">
        <v>394</v>
      </c>
      <c r="I92" s="64" t="b">
        <f t="shared" si="1"/>
        <v>1</v>
      </c>
    </row>
    <row r="93" spans="1:9" x14ac:dyDescent="0.25">
      <c r="A93" s="62" t="s">
        <v>186</v>
      </c>
      <c r="B93" s="62" t="s">
        <v>370</v>
      </c>
      <c r="C93" s="62" t="s">
        <v>361</v>
      </c>
      <c r="D93" s="62" t="s">
        <v>362</v>
      </c>
      <c r="G93" s="26" t="s">
        <v>186</v>
      </c>
      <c r="H93" s="64" t="s">
        <v>394</v>
      </c>
      <c r="I93" s="64" t="b">
        <f t="shared" si="1"/>
        <v>1</v>
      </c>
    </row>
    <row r="94" spans="1:9" x14ac:dyDescent="0.25">
      <c r="A94" s="62" t="s">
        <v>187</v>
      </c>
      <c r="B94" s="62" t="s">
        <v>370</v>
      </c>
      <c r="C94" s="62" t="s">
        <v>361</v>
      </c>
      <c r="D94" s="62" t="s">
        <v>362</v>
      </c>
      <c r="G94" s="26" t="s">
        <v>187</v>
      </c>
      <c r="H94" s="64" t="s">
        <v>394</v>
      </c>
      <c r="I94" s="64" t="b">
        <f t="shared" si="1"/>
        <v>1</v>
      </c>
    </row>
    <row r="95" spans="1:9" x14ac:dyDescent="0.25">
      <c r="A95" s="62" t="s">
        <v>188</v>
      </c>
      <c r="B95" s="62" t="s">
        <v>370</v>
      </c>
      <c r="C95" s="62" t="s">
        <v>361</v>
      </c>
      <c r="D95" s="62" t="s">
        <v>362</v>
      </c>
      <c r="G95" s="26" t="s">
        <v>188</v>
      </c>
      <c r="H95" s="64" t="s">
        <v>394</v>
      </c>
      <c r="I95" s="64" t="b">
        <f t="shared" si="1"/>
        <v>1</v>
      </c>
    </row>
    <row r="96" spans="1:9" x14ac:dyDescent="0.25">
      <c r="A96" s="62" t="s">
        <v>189</v>
      </c>
      <c r="B96" s="62" t="s">
        <v>370</v>
      </c>
      <c r="C96" s="62" t="s">
        <v>361</v>
      </c>
      <c r="D96" s="62" t="s">
        <v>362</v>
      </c>
      <c r="G96" s="26" t="s">
        <v>189</v>
      </c>
      <c r="H96" s="64" t="s">
        <v>394</v>
      </c>
      <c r="I96" s="64" t="b">
        <f t="shared" si="1"/>
        <v>1</v>
      </c>
    </row>
    <row r="97" spans="1:10" x14ac:dyDescent="0.25">
      <c r="A97" s="62" t="s">
        <v>190</v>
      </c>
      <c r="B97" s="62" t="s">
        <v>370</v>
      </c>
      <c r="C97" s="62" t="s">
        <v>361</v>
      </c>
      <c r="D97" s="62" t="s">
        <v>362</v>
      </c>
      <c r="G97" s="26" t="s">
        <v>190</v>
      </c>
      <c r="H97" s="64" t="s">
        <v>394</v>
      </c>
      <c r="I97" s="64" t="b">
        <f t="shared" si="1"/>
        <v>1</v>
      </c>
    </row>
    <row r="98" spans="1:10" x14ac:dyDescent="0.25">
      <c r="A98" s="62" t="s">
        <v>191</v>
      </c>
      <c r="B98" s="62" t="s">
        <v>370</v>
      </c>
      <c r="C98" s="62" t="s">
        <v>361</v>
      </c>
      <c r="D98" s="62" t="s">
        <v>362</v>
      </c>
      <c r="G98" s="26" t="s">
        <v>191</v>
      </c>
      <c r="H98" s="64" t="s">
        <v>394</v>
      </c>
      <c r="I98" s="64" t="b">
        <f t="shared" si="1"/>
        <v>1</v>
      </c>
    </row>
    <row r="99" spans="1:10" x14ac:dyDescent="0.25">
      <c r="A99" s="62" t="s">
        <v>192</v>
      </c>
      <c r="B99" s="62" t="s">
        <v>370</v>
      </c>
      <c r="C99" s="62" t="s">
        <v>361</v>
      </c>
      <c r="D99" s="62" t="s">
        <v>362</v>
      </c>
      <c r="G99" s="26" t="s">
        <v>192</v>
      </c>
      <c r="H99" s="64" t="s">
        <v>394</v>
      </c>
      <c r="I99" s="64" t="b">
        <f t="shared" si="1"/>
        <v>1</v>
      </c>
    </row>
    <row r="100" spans="1:10" x14ac:dyDescent="0.25">
      <c r="A100" s="62" t="s">
        <v>193</v>
      </c>
      <c r="B100" s="62" t="s">
        <v>370</v>
      </c>
      <c r="C100" s="62" t="s">
        <v>361</v>
      </c>
      <c r="D100" s="62" t="s">
        <v>362</v>
      </c>
      <c r="G100" s="26" t="s">
        <v>193</v>
      </c>
      <c r="H100" s="64" t="s">
        <v>394</v>
      </c>
      <c r="I100" s="64" t="b">
        <f t="shared" si="1"/>
        <v>1</v>
      </c>
    </row>
    <row r="101" spans="1:10" x14ac:dyDescent="0.25">
      <c r="A101" s="62" t="s">
        <v>194</v>
      </c>
      <c r="B101" s="62" t="s">
        <v>370</v>
      </c>
      <c r="C101" s="62" t="s">
        <v>361</v>
      </c>
      <c r="D101" s="62" t="s">
        <v>362</v>
      </c>
      <c r="G101" s="26" t="s">
        <v>194</v>
      </c>
      <c r="H101" s="64" t="s">
        <v>394</v>
      </c>
      <c r="I101" s="64" t="b">
        <f t="shared" si="1"/>
        <v>1</v>
      </c>
    </row>
    <row r="102" spans="1:10" x14ac:dyDescent="0.25">
      <c r="A102" s="62" t="s">
        <v>195</v>
      </c>
      <c r="B102" s="62" t="s">
        <v>370</v>
      </c>
      <c r="C102" s="62" t="s">
        <v>361</v>
      </c>
      <c r="D102" s="62" t="s">
        <v>362</v>
      </c>
      <c r="G102" s="26" t="s">
        <v>195</v>
      </c>
      <c r="H102" s="64" t="s">
        <v>394</v>
      </c>
      <c r="I102" s="64" t="b">
        <f t="shared" si="1"/>
        <v>1</v>
      </c>
    </row>
    <row r="103" spans="1:10" x14ac:dyDescent="0.25">
      <c r="A103" s="62" t="s">
        <v>196</v>
      </c>
      <c r="B103" s="62" t="s">
        <v>370</v>
      </c>
      <c r="C103" s="62" t="s">
        <v>361</v>
      </c>
      <c r="D103" s="62" t="s">
        <v>362</v>
      </c>
      <c r="G103" s="26" t="s">
        <v>196</v>
      </c>
      <c r="H103" s="64" t="s">
        <v>394</v>
      </c>
      <c r="I103" s="64" t="b">
        <f t="shared" si="1"/>
        <v>1</v>
      </c>
    </row>
    <row r="104" spans="1:10" x14ac:dyDescent="0.25">
      <c r="A104" s="62" t="s">
        <v>197</v>
      </c>
      <c r="B104" s="62" t="s">
        <v>370</v>
      </c>
      <c r="C104" s="62" t="s">
        <v>361</v>
      </c>
      <c r="D104" s="62" t="s">
        <v>362</v>
      </c>
      <c r="G104" s="26" t="s">
        <v>197</v>
      </c>
      <c r="H104" s="64" t="s">
        <v>394</v>
      </c>
      <c r="I104" s="64" t="b">
        <f t="shared" si="1"/>
        <v>1</v>
      </c>
    </row>
    <row r="105" spans="1:10" x14ac:dyDescent="0.25">
      <c r="A105" s="62" t="s">
        <v>198</v>
      </c>
      <c r="B105" s="62" t="s">
        <v>370</v>
      </c>
      <c r="C105" s="62" t="s">
        <v>361</v>
      </c>
      <c r="D105" s="62" t="s">
        <v>362</v>
      </c>
      <c r="G105" s="26" t="s">
        <v>198</v>
      </c>
      <c r="H105" s="64" t="s">
        <v>394</v>
      </c>
      <c r="I105" s="64" t="b">
        <f t="shared" si="1"/>
        <v>1</v>
      </c>
    </row>
    <row r="106" spans="1:10" x14ac:dyDescent="0.25">
      <c r="A106" s="62" t="s">
        <v>199</v>
      </c>
      <c r="B106" s="62" t="s">
        <v>370</v>
      </c>
      <c r="C106" s="62" t="s">
        <v>361</v>
      </c>
      <c r="D106" s="62" t="s">
        <v>362</v>
      </c>
      <c r="G106" s="26" t="s">
        <v>199</v>
      </c>
      <c r="H106" s="64" t="s">
        <v>394</v>
      </c>
      <c r="I106" s="64" t="b">
        <f t="shared" si="1"/>
        <v>1</v>
      </c>
      <c r="J106" s="64"/>
    </row>
    <row r="107" spans="1:10" x14ac:dyDescent="0.25">
      <c r="A107" s="62" t="s">
        <v>200</v>
      </c>
      <c r="B107" s="62" t="s">
        <v>370</v>
      </c>
      <c r="C107" s="62" t="s">
        <v>361</v>
      </c>
      <c r="D107" s="62" t="s">
        <v>362</v>
      </c>
      <c r="G107" s="26" t="s">
        <v>200</v>
      </c>
      <c r="H107" s="64" t="s">
        <v>394</v>
      </c>
      <c r="I107" s="64" t="b">
        <f t="shared" si="1"/>
        <v>1</v>
      </c>
    </row>
    <row r="108" spans="1:10" x14ac:dyDescent="0.25">
      <c r="A108" s="62" t="s">
        <v>372</v>
      </c>
      <c r="B108" s="62" t="s">
        <v>370</v>
      </c>
      <c r="C108" s="62" t="s">
        <v>361</v>
      </c>
      <c r="D108" s="62" t="s">
        <v>362</v>
      </c>
      <c r="G108" s="65" t="s">
        <v>372</v>
      </c>
      <c r="H108" s="64" t="s">
        <v>394</v>
      </c>
      <c r="I108" s="64" t="b">
        <f t="shared" si="1"/>
        <v>1</v>
      </c>
    </row>
    <row r="109" spans="1:10" x14ac:dyDescent="0.25">
      <c r="A109" s="62" t="s">
        <v>201</v>
      </c>
      <c r="B109" s="62" t="s">
        <v>370</v>
      </c>
      <c r="C109" s="62" t="s">
        <v>371</v>
      </c>
      <c r="D109" s="62" t="s">
        <v>362</v>
      </c>
      <c r="G109" s="26" t="s">
        <v>201</v>
      </c>
      <c r="H109" s="64" t="s">
        <v>394</v>
      </c>
      <c r="I109" s="64" t="b">
        <f t="shared" si="1"/>
        <v>1</v>
      </c>
    </row>
    <row r="110" spans="1:10" x14ac:dyDescent="0.25">
      <c r="A110" s="62" t="s">
        <v>202</v>
      </c>
      <c r="B110" s="62" t="s">
        <v>370</v>
      </c>
      <c r="C110" s="62" t="s">
        <v>371</v>
      </c>
      <c r="D110" s="62" t="s">
        <v>362</v>
      </c>
      <c r="G110" s="26" t="s">
        <v>202</v>
      </c>
      <c r="H110" s="64" t="s">
        <v>394</v>
      </c>
      <c r="I110" s="64" t="b">
        <f t="shared" si="1"/>
        <v>1</v>
      </c>
    </row>
    <row r="111" spans="1:10" x14ac:dyDescent="0.25">
      <c r="A111" s="62" t="s">
        <v>203</v>
      </c>
      <c r="B111" s="62" t="s">
        <v>370</v>
      </c>
      <c r="C111" s="62" t="s">
        <v>371</v>
      </c>
      <c r="D111" s="62" t="s">
        <v>362</v>
      </c>
      <c r="G111" s="26" t="s">
        <v>203</v>
      </c>
      <c r="H111" s="64" t="s">
        <v>394</v>
      </c>
      <c r="I111" s="64" t="b">
        <f t="shared" si="1"/>
        <v>1</v>
      </c>
    </row>
    <row r="112" spans="1:10" x14ac:dyDescent="0.25">
      <c r="A112" s="62" t="s">
        <v>204</v>
      </c>
      <c r="B112" s="62" t="s">
        <v>370</v>
      </c>
      <c r="C112" s="62" t="s">
        <v>371</v>
      </c>
      <c r="D112" s="62" t="s">
        <v>362</v>
      </c>
      <c r="G112" s="26" t="s">
        <v>204</v>
      </c>
      <c r="H112" s="64" t="s">
        <v>394</v>
      </c>
      <c r="I112" s="64" t="b">
        <f t="shared" si="1"/>
        <v>1</v>
      </c>
    </row>
    <row r="113" spans="1:10" x14ac:dyDescent="0.25">
      <c r="A113" s="62" t="s">
        <v>205</v>
      </c>
      <c r="B113" s="62" t="s">
        <v>370</v>
      </c>
      <c r="C113" s="62" t="s">
        <v>371</v>
      </c>
      <c r="D113" s="62" t="s">
        <v>362</v>
      </c>
      <c r="G113" s="26" t="s">
        <v>205</v>
      </c>
      <c r="H113" s="64" t="s">
        <v>394</v>
      </c>
      <c r="I113" s="64" t="b">
        <f t="shared" si="1"/>
        <v>1</v>
      </c>
    </row>
    <row r="114" spans="1:10" x14ac:dyDescent="0.25">
      <c r="A114" s="62" t="s">
        <v>206</v>
      </c>
      <c r="B114" s="62" t="s">
        <v>370</v>
      </c>
      <c r="C114" s="62" t="s">
        <v>371</v>
      </c>
      <c r="D114" s="62" t="s">
        <v>362</v>
      </c>
      <c r="G114" s="26" t="s">
        <v>206</v>
      </c>
      <c r="H114" s="64" t="s">
        <v>394</v>
      </c>
      <c r="I114" s="64" t="b">
        <f t="shared" si="1"/>
        <v>1</v>
      </c>
    </row>
    <row r="115" spans="1:10" x14ac:dyDescent="0.25">
      <c r="A115" s="62" t="s">
        <v>207</v>
      </c>
      <c r="B115" s="62" t="s">
        <v>370</v>
      </c>
      <c r="C115" s="62" t="s">
        <v>371</v>
      </c>
      <c r="D115" s="62" t="s">
        <v>362</v>
      </c>
      <c r="G115" s="26" t="s">
        <v>207</v>
      </c>
      <c r="H115" s="64" t="s">
        <v>394</v>
      </c>
      <c r="I115" s="64" t="b">
        <f t="shared" si="1"/>
        <v>1</v>
      </c>
    </row>
    <row r="116" spans="1:10" x14ac:dyDescent="0.25">
      <c r="A116" s="62" t="s">
        <v>208</v>
      </c>
      <c r="B116" s="62" t="s">
        <v>370</v>
      </c>
      <c r="C116" s="62" t="s">
        <v>361</v>
      </c>
      <c r="D116" s="62" t="s">
        <v>362</v>
      </c>
      <c r="G116" s="26" t="s">
        <v>208</v>
      </c>
      <c r="H116" s="64" t="s">
        <v>394</v>
      </c>
      <c r="I116" s="64" t="b">
        <f t="shared" si="1"/>
        <v>1</v>
      </c>
    </row>
    <row r="117" spans="1:10" x14ac:dyDescent="0.25">
      <c r="A117" s="62" t="s">
        <v>209</v>
      </c>
      <c r="B117" s="62" t="s">
        <v>370</v>
      </c>
      <c r="C117" s="62" t="s">
        <v>361</v>
      </c>
      <c r="D117" s="62" t="s">
        <v>362</v>
      </c>
      <c r="G117" s="26" t="s">
        <v>209</v>
      </c>
      <c r="H117" s="64" t="s">
        <v>394</v>
      </c>
      <c r="I117" s="64" t="b">
        <f t="shared" si="1"/>
        <v>1</v>
      </c>
    </row>
    <row r="118" spans="1:10" x14ac:dyDescent="0.25">
      <c r="A118" s="62" t="s">
        <v>210</v>
      </c>
      <c r="B118" s="62" t="s">
        <v>370</v>
      </c>
      <c r="C118" s="62" t="s">
        <v>371</v>
      </c>
      <c r="D118" s="62" t="s">
        <v>362</v>
      </c>
      <c r="G118" s="26" t="s">
        <v>210</v>
      </c>
      <c r="H118" s="64" t="s">
        <v>394</v>
      </c>
      <c r="I118" s="64" t="b">
        <f t="shared" si="1"/>
        <v>1</v>
      </c>
    </row>
    <row r="119" spans="1:10" x14ac:dyDescent="0.25">
      <c r="A119" s="62" t="s">
        <v>211</v>
      </c>
      <c r="B119" s="62" t="s">
        <v>370</v>
      </c>
      <c r="C119" s="62" t="s">
        <v>371</v>
      </c>
      <c r="D119" s="62" t="s">
        <v>362</v>
      </c>
      <c r="G119" s="26" t="s">
        <v>211</v>
      </c>
      <c r="H119" s="64" t="s">
        <v>394</v>
      </c>
      <c r="I119" s="64" t="b">
        <f t="shared" si="1"/>
        <v>1</v>
      </c>
    </row>
    <row r="120" spans="1:10" x14ac:dyDescent="0.25">
      <c r="A120" s="62" t="s">
        <v>212</v>
      </c>
      <c r="B120" s="62" t="s">
        <v>370</v>
      </c>
      <c r="C120" s="62" t="s">
        <v>371</v>
      </c>
      <c r="D120" s="62" t="s">
        <v>362</v>
      </c>
      <c r="G120" s="26" t="s">
        <v>212</v>
      </c>
      <c r="H120" s="64" t="s">
        <v>394</v>
      </c>
      <c r="I120" s="64" t="b">
        <f t="shared" si="1"/>
        <v>1</v>
      </c>
    </row>
    <row r="121" spans="1:10" x14ac:dyDescent="0.25">
      <c r="A121" s="62" t="s">
        <v>213</v>
      </c>
      <c r="B121" s="62" t="s">
        <v>370</v>
      </c>
      <c r="C121" s="62" t="s">
        <v>371</v>
      </c>
      <c r="D121" s="62" t="s">
        <v>362</v>
      </c>
      <c r="G121" s="26" t="s">
        <v>213</v>
      </c>
      <c r="H121" s="64" t="s">
        <v>394</v>
      </c>
      <c r="I121" s="64" t="b">
        <f t="shared" si="1"/>
        <v>1</v>
      </c>
    </row>
    <row r="122" spans="1:10" x14ac:dyDescent="0.25">
      <c r="A122" s="62" t="s">
        <v>214</v>
      </c>
      <c r="B122" s="62" t="s">
        <v>370</v>
      </c>
      <c r="C122" s="62" t="s">
        <v>371</v>
      </c>
      <c r="D122" s="62" t="s">
        <v>362</v>
      </c>
      <c r="G122" s="26" t="s">
        <v>214</v>
      </c>
      <c r="H122" s="64" t="s">
        <v>394</v>
      </c>
      <c r="I122" s="64" t="b">
        <f t="shared" si="1"/>
        <v>1</v>
      </c>
    </row>
    <row r="123" spans="1:10" x14ac:dyDescent="0.25">
      <c r="A123" s="62" t="s">
        <v>215</v>
      </c>
      <c r="B123" s="62" t="s">
        <v>370</v>
      </c>
      <c r="C123" s="62" t="s">
        <v>371</v>
      </c>
      <c r="D123" s="62" t="s">
        <v>362</v>
      </c>
      <c r="G123" s="26" t="s">
        <v>215</v>
      </c>
      <c r="H123" s="64" t="s">
        <v>394</v>
      </c>
      <c r="I123" s="64" t="b">
        <f t="shared" si="1"/>
        <v>1</v>
      </c>
    </row>
    <row r="124" spans="1:10" x14ac:dyDescent="0.25">
      <c r="A124" s="62" t="s">
        <v>216</v>
      </c>
      <c r="B124" s="62" t="s">
        <v>370</v>
      </c>
      <c r="C124" s="62" t="s">
        <v>371</v>
      </c>
      <c r="D124" s="62" t="s">
        <v>362</v>
      </c>
      <c r="G124" s="26" t="s">
        <v>216</v>
      </c>
      <c r="H124" s="64" t="s">
        <v>394</v>
      </c>
      <c r="I124" s="64" t="b">
        <f t="shared" si="1"/>
        <v>1</v>
      </c>
      <c r="J124" s="64"/>
    </row>
    <row r="125" spans="1:10" x14ac:dyDescent="0.25">
      <c r="A125" s="62" t="s">
        <v>217</v>
      </c>
      <c r="B125" s="62" t="s">
        <v>370</v>
      </c>
      <c r="C125" s="62" t="s">
        <v>371</v>
      </c>
      <c r="D125" s="62" t="s">
        <v>362</v>
      </c>
      <c r="G125" s="26" t="s">
        <v>217</v>
      </c>
      <c r="H125" s="64" t="s">
        <v>394</v>
      </c>
      <c r="I125" s="64" t="b">
        <f t="shared" si="1"/>
        <v>1</v>
      </c>
      <c r="J125" s="64"/>
    </row>
    <row r="126" spans="1:10" x14ac:dyDescent="0.25">
      <c r="A126" s="62" t="s">
        <v>373</v>
      </c>
      <c r="B126" s="62" t="s">
        <v>370</v>
      </c>
      <c r="C126" s="62" t="s">
        <v>371</v>
      </c>
      <c r="D126" s="62" t="s">
        <v>362</v>
      </c>
      <c r="G126" s="26" t="s">
        <v>373</v>
      </c>
      <c r="H126" s="64" t="s">
        <v>394</v>
      </c>
      <c r="I126" s="64" t="b">
        <f t="shared" si="1"/>
        <v>1</v>
      </c>
    </row>
    <row r="127" spans="1:10" x14ac:dyDescent="0.25">
      <c r="A127" s="62" t="s">
        <v>374</v>
      </c>
      <c r="B127" s="62" t="s">
        <v>370</v>
      </c>
      <c r="C127" s="62" t="s">
        <v>371</v>
      </c>
      <c r="D127" s="62" t="s">
        <v>362</v>
      </c>
      <c r="G127" s="26" t="s">
        <v>374</v>
      </c>
      <c r="H127" s="64" t="s">
        <v>394</v>
      </c>
      <c r="I127" s="64" t="b">
        <f t="shared" si="1"/>
        <v>1</v>
      </c>
    </row>
    <row r="128" spans="1:10" x14ac:dyDescent="0.25">
      <c r="A128" s="62" t="s">
        <v>218</v>
      </c>
      <c r="B128" s="62" t="s">
        <v>370</v>
      </c>
      <c r="C128" s="62" t="s">
        <v>361</v>
      </c>
      <c r="D128" s="62" t="s">
        <v>362</v>
      </c>
      <c r="G128" s="26" t="s">
        <v>218</v>
      </c>
      <c r="H128" s="64" t="s">
        <v>394</v>
      </c>
      <c r="I128" s="64" t="b">
        <f t="shared" si="1"/>
        <v>1</v>
      </c>
    </row>
    <row r="129" spans="1:9" x14ac:dyDescent="0.25">
      <c r="A129" s="62" t="s">
        <v>219</v>
      </c>
      <c r="B129" s="62" t="s">
        <v>370</v>
      </c>
      <c r="C129" s="62" t="s">
        <v>361</v>
      </c>
      <c r="D129" s="62" t="s">
        <v>362</v>
      </c>
      <c r="G129" s="26" t="s">
        <v>219</v>
      </c>
      <c r="H129" s="64" t="s">
        <v>394</v>
      </c>
      <c r="I129" s="64" t="b">
        <f t="shared" si="1"/>
        <v>1</v>
      </c>
    </row>
    <row r="130" spans="1:9" x14ac:dyDescent="0.25">
      <c r="A130" s="62" t="s">
        <v>220</v>
      </c>
      <c r="B130" s="62" t="s">
        <v>370</v>
      </c>
      <c r="C130" s="62" t="s">
        <v>361</v>
      </c>
      <c r="D130" s="62" t="s">
        <v>362</v>
      </c>
      <c r="G130" s="26" t="s">
        <v>220</v>
      </c>
      <c r="H130" s="64" t="s">
        <v>394</v>
      </c>
      <c r="I130" s="64" t="b">
        <f t="shared" si="1"/>
        <v>1</v>
      </c>
    </row>
    <row r="131" spans="1:9" x14ac:dyDescent="0.25">
      <c r="A131" s="62" t="s">
        <v>221</v>
      </c>
      <c r="B131" s="62" t="s">
        <v>370</v>
      </c>
      <c r="C131" s="62" t="s">
        <v>371</v>
      </c>
      <c r="D131" s="62" t="s">
        <v>362</v>
      </c>
      <c r="G131" s="26" t="s">
        <v>221</v>
      </c>
      <c r="H131" s="64" t="s">
        <v>394</v>
      </c>
      <c r="I131" s="64" t="b">
        <f t="shared" ref="I131:I194" si="2">EXACT(G131,A131)</f>
        <v>1</v>
      </c>
    </row>
    <row r="132" spans="1:9" x14ac:dyDescent="0.25">
      <c r="A132" s="62" t="s">
        <v>222</v>
      </c>
      <c r="B132" s="62" t="s">
        <v>370</v>
      </c>
      <c r="C132" s="62" t="s">
        <v>371</v>
      </c>
      <c r="D132" s="62" t="s">
        <v>362</v>
      </c>
      <c r="G132" s="26" t="s">
        <v>222</v>
      </c>
      <c r="H132" s="64" t="s">
        <v>394</v>
      </c>
      <c r="I132" s="64" t="b">
        <f t="shared" si="2"/>
        <v>1</v>
      </c>
    </row>
    <row r="133" spans="1:9" x14ac:dyDescent="0.25">
      <c r="A133" s="62" t="s">
        <v>223</v>
      </c>
      <c r="B133" s="62" t="s">
        <v>370</v>
      </c>
      <c r="C133" s="62" t="s">
        <v>371</v>
      </c>
      <c r="D133" s="62" t="s">
        <v>362</v>
      </c>
      <c r="G133" s="26" t="s">
        <v>223</v>
      </c>
      <c r="H133" s="64" t="s">
        <v>394</v>
      </c>
      <c r="I133" s="64" t="b">
        <f t="shared" si="2"/>
        <v>1</v>
      </c>
    </row>
    <row r="134" spans="1:9" x14ac:dyDescent="0.25">
      <c r="A134" s="62" t="s">
        <v>224</v>
      </c>
      <c r="B134" s="62" t="s">
        <v>370</v>
      </c>
      <c r="C134" s="62" t="s">
        <v>371</v>
      </c>
      <c r="D134" s="62" t="s">
        <v>362</v>
      </c>
      <c r="G134" s="26" t="s">
        <v>224</v>
      </c>
      <c r="H134" s="64" t="s">
        <v>394</v>
      </c>
      <c r="I134" s="64" t="b">
        <f t="shared" si="2"/>
        <v>1</v>
      </c>
    </row>
    <row r="135" spans="1:9" x14ac:dyDescent="0.25">
      <c r="A135" s="62" t="s">
        <v>225</v>
      </c>
      <c r="B135" s="62" t="s">
        <v>370</v>
      </c>
      <c r="C135" s="62" t="s">
        <v>371</v>
      </c>
      <c r="D135" s="62" t="s">
        <v>362</v>
      </c>
      <c r="G135" s="26" t="s">
        <v>225</v>
      </c>
      <c r="H135" s="64" t="s">
        <v>394</v>
      </c>
      <c r="I135" s="64" t="b">
        <f t="shared" si="2"/>
        <v>1</v>
      </c>
    </row>
    <row r="136" spans="1:9" x14ac:dyDescent="0.25">
      <c r="A136" s="62" t="s">
        <v>226</v>
      </c>
      <c r="B136" s="62" t="s">
        <v>370</v>
      </c>
      <c r="C136" s="62" t="s">
        <v>361</v>
      </c>
      <c r="D136" s="62" t="s">
        <v>362</v>
      </c>
      <c r="G136" s="26" t="s">
        <v>226</v>
      </c>
      <c r="H136" s="64" t="s">
        <v>394</v>
      </c>
      <c r="I136" s="64" t="b">
        <f t="shared" si="2"/>
        <v>1</v>
      </c>
    </row>
    <row r="137" spans="1:9" x14ac:dyDescent="0.25">
      <c r="A137" s="62" t="s">
        <v>266</v>
      </c>
      <c r="B137" s="62" t="s">
        <v>370</v>
      </c>
      <c r="C137" s="62" t="s">
        <v>361</v>
      </c>
      <c r="D137" s="62" t="s">
        <v>366</v>
      </c>
      <c r="G137" s="11" t="s">
        <v>266</v>
      </c>
      <c r="H137" t="s">
        <v>393</v>
      </c>
      <c r="I137" s="64" t="b">
        <f t="shared" si="2"/>
        <v>1</v>
      </c>
    </row>
    <row r="138" spans="1:9" x14ac:dyDescent="0.25">
      <c r="A138" s="62" t="s">
        <v>267</v>
      </c>
      <c r="B138" s="62" t="s">
        <v>370</v>
      </c>
      <c r="C138" s="62" t="s">
        <v>361</v>
      </c>
      <c r="D138" s="62" t="s">
        <v>366</v>
      </c>
      <c r="G138" s="11" t="s">
        <v>267</v>
      </c>
      <c r="H138" s="64" t="s">
        <v>393</v>
      </c>
      <c r="I138" s="64" t="b">
        <f t="shared" si="2"/>
        <v>1</v>
      </c>
    </row>
    <row r="139" spans="1:9" x14ac:dyDescent="0.25">
      <c r="A139" s="62" t="s">
        <v>268</v>
      </c>
      <c r="B139" s="62" t="s">
        <v>370</v>
      </c>
      <c r="C139" s="62" t="s">
        <v>361</v>
      </c>
      <c r="D139" s="62" t="s">
        <v>366</v>
      </c>
      <c r="G139" s="11" t="s">
        <v>268</v>
      </c>
      <c r="H139" s="64" t="s">
        <v>393</v>
      </c>
      <c r="I139" s="64" t="b">
        <f t="shared" si="2"/>
        <v>1</v>
      </c>
    </row>
    <row r="140" spans="1:9" x14ac:dyDescent="0.25">
      <c r="A140" s="62" t="s">
        <v>269</v>
      </c>
      <c r="B140" s="62" t="s">
        <v>370</v>
      </c>
      <c r="C140" s="62" t="s">
        <v>361</v>
      </c>
      <c r="D140" s="62" t="s">
        <v>366</v>
      </c>
      <c r="G140" s="11" t="s">
        <v>269</v>
      </c>
      <c r="H140" s="64" t="s">
        <v>393</v>
      </c>
      <c r="I140" s="64" t="b">
        <f t="shared" si="2"/>
        <v>1</v>
      </c>
    </row>
    <row r="141" spans="1:9" x14ac:dyDescent="0.25">
      <c r="A141" s="62" t="s">
        <v>270</v>
      </c>
      <c r="B141" s="62" t="s">
        <v>370</v>
      </c>
      <c r="C141" s="62" t="s">
        <v>361</v>
      </c>
      <c r="D141" s="62" t="s">
        <v>366</v>
      </c>
      <c r="G141" s="11" t="s">
        <v>270</v>
      </c>
      <c r="H141" s="64" t="s">
        <v>393</v>
      </c>
      <c r="I141" s="64" t="b">
        <f t="shared" si="2"/>
        <v>1</v>
      </c>
    </row>
    <row r="142" spans="1:9" x14ac:dyDescent="0.25">
      <c r="A142" s="62" t="s">
        <v>271</v>
      </c>
      <c r="B142" s="62" t="s">
        <v>370</v>
      </c>
      <c r="C142" s="62" t="s">
        <v>371</v>
      </c>
      <c r="D142" s="62" t="s">
        <v>366</v>
      </c>
      <c r="G142" s="11" t="s">
        <v>271</v>
      </c>
      <c r="H142" s="64" t="s">
        <v>393</v>
      </c>
      <c r="I142" s="64" t="b">
        <f t="shared" si="2"/>
        <v>1</v>
      </c>
    </row>
    <row r="143" spans="1:9" x14ac:dyDescent="0.25">
      <c r="A143" s="62" t="s">
        <v>272</v>
      </c>
      <c r="B143" s="62" t="s">
        <v>370</v>
      </c>
      <c r="C143" s="62" t="s">
        <v>371</v>
      </c>
      <c r="D143" s="62" t="s">
        <v>366</v>
      </c>
      <c r="G143" s="11" t="s">
        <v>272</v>
      </c>
      <c r="H143" s="64" t="s">
        <v>393</v>
      </c>
      <c r="I143" s="64" t="b">
        <f t="shared" si="2"/>
        <v>1</v>
      </c>
    </row>
    <row r="144" spans="1:9" x14ac:dyDescent="0.25">
      <c r="A144" s="62" t="s">
        <v>273</v>
      </c>
      <c r="B144" s="62" t="s">
        <v>370</v>
      </c>
      <c r="C144" s="62" t="s">
        <v>361</v>
      </c>
      <c r="D144" s="62" t="s">
        <v>366</v>
      </c>
      <c r="G144" s="11" t="s">
        <v>273</v>
      </c>
      <c r="H144" s="64" t="s">
        <v>393</v>
      </c>
      <c r="I144" s="64" t="b">
        <f t="shared" si="2"/>
        <v>1</v>
      </c>
    </row>
    <row r="145" spans="1:9" x14ac:dyDescent="0.25">
      <c r="A145" s="62" t="s">
        <v>274</v>
      </c>
      <c r="B145" s="62" t="s">
        <v>370</v>
      </c>
      <c r="C145" s="62" t="s">
        <v>361</v>
      </c>
      <c r="D145" s="62" t="s">
        <v>366</v>
      </c>
      <c r="G145" s="11" t="s">
        <v>274</v>
      </c>
      <c r="H145" s="64" t="s">
        <v>393</v>
      </c>
      <c r="I145" s="64" t="b">
        <f t="shared" si="2"/>
        <v>1</v>
      </c>
    </row>
    <row r="146" spans="1:9" x14ac:dyDescent="0.25">
      <c r="A146" s="62" t="s">
        <v>275</v>
      </c>
      <c r="B146" s="62" t="s">
        <v>370</v>
      </c>
      <c r="C146" s="62" t="s">
        <v>361</v>
      </c>
      <c r="D146" s="62" t="s">
        <v>366</v>
      </c>
      <c r="G146" s="11" t="s">
        <v>275</v>
      </c>
      <c r="H146" s="64" t="s">
        <v>393</v>
      </c>
      <c r="I146" s="64" t="b">
        <f t="shared" si="2"/>
        <v>1</v>
      </c>
    </row>
    <row r="147" spans="1:9" x14ac:dyDescent="0.25">
      <c r="A147" s="62" t="s">
        <v>276</v>
      </c>
      <c r="B147" s="62" t="s">
        <v>370</v>
      </c>
      <c r="C147" s="62" t="s">
        <v>361</v>
      </c>
      <c r="D147" s="62" t="s">
        <v>366</v>
      </c>
      <c r="G147" s="11" t="s">
        <v>276</v>
      </c>
      <c r="H147" s="64" t="s">
        <v>393</v>
      </c>
      <c r="I147" s="64" t="b">
        <f t="shared" si="2"/>
        <v>1</v>
      </c>
    </row>
    <row r="148" spans="1:9" x14ac:dyDescent="0.25">
      <c r="A148" s="62" t="s">
        <v>277</v>
      </c>
      <c r="B148" s="62" t="s">
        <v>370</v>
      </c>
      <c r="C148" s="62" t="s">
        <v>361</v>
      </c>
      <c r="D148" s="62" t="s">
        <v>366</v>
      </c>
      <c r="G148" s="11" t="s">
        <v>277</v>
      </c>
      <c r="H148" s="64" t="s">
        <v>393</v>
      </c>
      <c r="I148" s="64" t="b">
        <f t="shared" si="2"/>
        <v>1</v>
      </c>
    </row>
    <row r="149" spans="1:9" x14ac:dyDescent="0.25">
      <c r="A149" s="62" t="s">
        <v>278</v>
      </c>
      <c r="B149" s="62" t="s">
        <v>370</v>
      </c>
      <c r="C149" s="62" t="s">
        <v>361</v>
      </c>
      <c r="D149" s="62" t="s">
        <v>366</v>
      </c>
      <c r="G149" s="11" t="s">
        <v>278</v>
      </c>
      <c r="H149" s="64" t="s">
        <v>393</v>
      </c>
      <c r="I149" s="64" t="b">
        <f t="shared" si="2"/>
        <v>1</v>
      </c>
    </row>
    <row r="150" spans="1:9" x14ac:dyDescent="0.25">
      <c r="A150" s="62" t="s">
        <v>279</v>
      </c>
      <c r="B150" s="62" t="s">
        <v>370</v>
      </c>
      <c r="C150" s="62" t="s">
        <v>361</v>
      </c>
      <c r="D150" s="62" t="s">
        <v>366</v>
      </c>
      <c r="G150" s="11" t="s">
        <v>279</v>
      </c>
      <c r="H150" s="64" t="s">
        <v>393</v>
      </c>
      <c r="I150" s="64" t="b">
        <f t="shared" si="2"/>
        <v>1</v>
      </c>
    </row>
    <row r="151" spans="1:9" x14ac:dyDescent="0.25">
      <c r="A151" s="62" t="s">
        <v>280</v>
      </c>
      <c r="B151" s="62" t="s">
        <v>370</v>
      </c>
      <c r="C151" s="62" t="s">
        <v>361</v>
      </c>
      <c r="D151" s="62" t="s">
        <v>366</v>
      </c>
      <c r="G151" s="11" t="s">
        <v>280</v>
      </c>
      <c r="H151" s="64" t="s">
        <v>393</v>
      </c>
      <c r="I151" s="64" t="b">
        <f t="shared" si="2"/>
        <v>1</v>
      </c>
    </row>
    <row r="152" spans="1:9" x14ac:dyDescent="0.25">
      <c r="A152" s="62" t="s">
        <v>281</v>
      </c>
      <c r="B152" s="62" t="s">
        <v>370</v>
      </c>
      <c r="C152" s="62" t="s">
        <v>361</v>
      </c>
      <c r="D152" s="62" t="s">
        <v>366</v>
      </c>
      <c r="G152" s="11" t="s">
        <v>281</v>
      </c>
      <c r="H152" s="64" t="s">
        <v>393</v>
      </c>
      <c r="I152" s="64" t="b">
        <f t="shared" si="2"/>
        <v>1</v>
      </c>
    </row>
    <row r="153" spans="1:9" x14ac:dyDescent="0.25">
      <c r="A153" s="62" t="s">
        <v>282</v>
      </c>
      <c r="B153" s="62" t="s">
        <v>370</v>
      </c>
      <c r="C153" s="62" t="s">
        <v>361</v>
      </c>
      <c r="D153" s="62" t="s">
        <v>366</v>
      </c>
      <c r="G153" s="11" t="s">
        <v>282</v>
      </c>
      <c r="H153" s="64" t="s">
        <v>393</v>
      </c>
      <c r="I153" s="64" t="b">
        <f t="shared" si="2"/>
        <v>1</v>
      </c>
    </row>
    <row r="154" spans="1:9" x14ac:dyDescent="0.25">
      <c r="A154" s="62" t="s">
        <v>283</v>
      </c>
      <c r="B154" s="62" t="s">
        <v>370</v>
      </c>
      <c r="C154" s="62" t="s">
        <v>371</v>
      </c>
      <c r="D154" s="62" t="s">
        <v>366</v>
      </c>
      <c r="G154" s="11" t="s">
        <v>283</v>
      </c>
      <c r="H154" s="64" t="s">
        <v>393</v>
      </c>
      <c r="I154" s="64" t="b">
        <f t="shared" si="2"/>
        <v>1</v>
      </c>
    </row>
    <row r="155" spans="1:9" x14ac:dyDescent="0.25">
      <c r="A155" s="62" t="s">
        <v>284</v>
      </c>
      <c r="B155" s="62" t="s">
        <v>370</v>
      </c>
      <c r="C155" s="62" t="s">
        <v>361</v>
      </c>
      <c r="D155" s="62" t="s">
        <v>366</v>
      </c>
      <c r="G155" s="11" t="s">
        <v>284</v>
      </c>
      <c r="H155" s="64" t="s">
        <v>393</v>
      </c>
      <c r="I155" s="64" t="b">
        <f t="shared" si="2"/>
        <v>1</v>
      </c>
    </row>
    <row r="156" spans="1:9" x14ac:dyDescent="0.25">
      <c r="A156" s="62" t="s">
        <v>285</v>
      </c>
      <c r="B156" s="62" t="s">
        <v>370</v>
      </c>
      <c r="C156" s="62" t="s">
        <v>361</v>
      </c>
      <c r="D156" s="62" t="s">
        <v>366</v>
      </c>
      <c r="G156" s="11" t="s">
        <v>285</v>
      </c>
      <c r="H156" s="64" t="s">
        <v>393</v>
      </c>
      <c r="I156" s="64" t="b">
        <f t="shared" si="2"/>
        <v>1</v>
      </c>
    </row>
    <row r="157" spans="1:9" x14ac:dyDescent="0.25">
      <c r="A157" s="62" t="s">
        <v>286</v>
      </c>
      <c r="B157" s="62" t="s">
        <v>370</v>
      </c>
      <c r="C157" s="62" t="s">
        <v>361</v>
      </c>
      <c r="D157" s="62" t="s">
        <v>366</v>
      </c>
      <c r="G157" s="11" t="s">
        <v>286</v>
      </c>
      <c r="H157" s="64" t="s">
        <v>393</v>
      </c>
      <c r="I157" s="64" t="b">
        <f t="shared" si="2"/>
        <v>1</v>
      </c>
    </row>
    <row r="158" spans="1:9" x14ac:dyDescent="0.25">
      <c r="A158" s="62" t="s">
        <v>287</v>
      </c>
      <c r="B158" s="62" t="s">
        <v>370</v>
      </c>
      <c r="C158" s="62" t="s">
        <v>361</v>
      </c>
      <c r="D158" s="62" t="s">
        <v>366</v>
      </c>
      <c r="G158" s="11" t="s">
        <v>287</v>
      </c>
      <c r="H158" s="64" t="s">
        <v>393</v>
      </c>
      <c r="I158" s="64" t="b">
        <f t="shared" si="2"/>
        <v>1</v>
      </c>
    </row>
    <row r="159" spans="1:9" x14ac:dyDescent="0.25">
      <c r="A159" s="62" t="s">
        <v>288</v>
      </c>
      <c r="B159" s="62" t="s">
        <v>370</v>
      </c>
      <c r="C159" s="62" t="s">
        <v>361</v>
      </c>
      <c r="D159" s="62" t="s">
        <v>366</v>
      </c>
      <c r="G159" s="11" t="s">
        <v>288</v>
      </c>
      <c r="H159" s="64" t="s">
        <v>393</v>
      </c>
      <c r="I159" s="64" t="b">
        <f t="shared" si="2"/>
        <v>1</v>
      </c>
    </row>
    <row r="160" spans="1:9" x14ac:dyDescent="0.25">
      <c r="A160" s="62" t="s">
        <v>289</v>
      </c>
      <c r="B160" s="62" t="s">
        <v>370</v>
      </c>
      <c r="C160" s="62" t="s">
        <v>361</v>
      </c>
      <c r="D160" s="62" t="s">
        <v>366</v>
      </c>
      <c r="G160" s="11" t="s">
        <v>289</v>
      </c>
      <c r="H160" s="64" t="s">
        <v>393</v>
      </c>
      <c r="I160" s="64" t="b">
        <f t="shared" si="2"/>
        <v>1</v>
      </c>
    </row>
    <row r="161" spans="1:9" x14ac:dyDescent="0.25">
      <c r="A161" s="62" t="s">
        <v>290</v>
      </c>
      <c r="B161" s="62" t="s">
        <v>370</v>
      </c>
      <c r="C161" s="62" t="s">
        <v>361</v>
      </c>
      <c r="D161" s="62" t="s">
        <v>366</v>
      </c>
      <c r="G161" s="11" t="s">
        <v>290</v>
      </c>
      <c r="H161" s="64" t="s">
        <v>393</v>
      </c>
      <c r="I161" s="64" t="b">
        <f t="shared" si="2"/>
        <v>1</v>
      </c>
    </row>
    <row r="162" spans="1:9" x14ac:dyDescent="0.25">
      <c r="A162" s="62" t="s">
        <v>291</v>
      </c>
      <c r="B162" s="62" t="s">
        <v>370</v>
      </c>
      <c r="C162" s="62" t="s">
        <v>361</v>
      </c>
      <c r="D162" s="62" t="s">
        <v>366</v>
      </c>
      <c r="G162" s="11" t="s">
        <v>291</v>
      </c>
      <c r="H162" s="64" t="s">
        <v>393</v>
      </c>
      <c r="I162" s="64" t="b">
        <f t="shared" si="2"/>
        <v>1</v>
      </c>
    </row>
    <row r="163" spans="1:9" x14ac:dyDescent="0.25">
      <c r="A163" s="62" t="s">
        <v>292</v>
      </c>
      <c r="B163" s="62" t="s">
        <v>370</v>
      </c>
      <c r="C163" s="62" t="s">
        <v>361</v>
      </c>
      <c r="D163" s="62" t="s">
        <v>366</v>
      </c>
      <c r="G163" s="11" t="s">
        <v>292</v>
      </c>
      <c r="H163" s="64" t="s">
        <v>393</v>
      </c>
      <c r="I163" s="64" t="b">
        <f t="shared" si="2"/>
        <v>1</v>
      </c>
    </row>
    <row r="164" spans="1:9" x14ac:dyDescent="0.25">
      <c r="A164" s="62" t="s">
        <v>293</v>
      </c>
      <c r="B164" s="62" t="s">
        <v>370</v>
      </c>
      <c r="C164" s="62" t="s">
        <v>361</v>
      </c>
      <c r="D164" s="62" t="s">
        <v>366</v>
      </c>
      <c r="G164" s="11" t="s">
        <v>293</v>
      </c>
      <c r="H164" s="64" t="s">
        <v>393</v>
      </c>
      <c r="I164" s="64" t="b">
        <f t="shared" si="2"/>
        <v>1</v>
      </c>
    </row>
    <row r="165" spans="1:9" x14ac:dyDescent="0.25">
      <c r="A165" s="62" t="s">
        <v>294</v>
      </c>
      <c r="B165" s="62" t="s">
        <v>370</v>
      </c>
      <c r="C165" s="62" t="s">
        <v>361</v>
      </c>
      <c r="D165" s="62" t="s">
        <v>366</v>
      </c>
      <c r="G165" s="11" t="s">
        <v>294</v>
      </c>
      <c r="H165" s="64" t="s">
        <v>393</v>
      </c>
      <c r="I165" s="64" t="b">
        <f t="shared" si="2"/>
        <v>1</v>
      </c>
    </row>
    <row r="166" spans="1:9" x14ac:dyDescent="0.25">
      <c r="A166" s="62" t="s">
        <v>295</v>
      </c>
      <c r="B166" s="62" t="s">
        <v>370</v>
      </c>
      <c r="C166" s="62" t="s">
        <v>361</v>
      </c>
      <c r="D166" s="62" t="s">
        <v>366</v>
      </c>
      <c r="G166" s="11" t="s">
        <v>295</v>
      </c>
      <c r="H166" s="64" t="s">
        <v>393</v>
      </c>
      <c r="I166" s="64" t="b">
        <f t="shared" si="2"/>
        <v>1</v>
      </c>
    </row>
    <row r="167" spans="1:9" x14ac:dyDescent="0.25">
      <c r="A167" s="62" t="s">
        <v>296</v>
      </c>
      <c r="B167" s="62" t="s">
        <v>370</v>
      </c>
      <c r="C167" s="62" t="s">
        <v>361</v>
      </c>
      <c r="D167" s="62" t="s">
        <v>366</v>
      </c>
      <c r="G167" s="11" t="s">
        <v>296</v>
      </c>
      <c r="H167" s="64" t="s">
        <v>393</v>
      </c>
      <c r="I167" s="64" t="b">
        <f t="shared" si="2"/>
        <v>1</v>
      </c>
    </row>
    <row r="168" spans="1:9" x14ac:dyDescent="0.25">
      <c r="A168" s="62" t="s">
        <v>297</v>
      </c>
      <c r="B168" s="62" t="s">
        <v>370</v>
      </c>
      <c r="C168" s="62" t="s">
        <v>361</v>
      </c>
      <c r="D168" s="62" t="s">
        <v>366</v>
      </c>
      <c r="G168" s="11" t="s">
        <v>297</v>
      </c>
      <c r="H168" s="64" t="s">
        <v>393</v>
      </c>
      <c r="I168" s="64" t="b">
        <f t="shared" si="2"/>
        <v>1</v>
      </c>
    </row>
    <row r="169" spans="1:9" x14ac:dyDescent="0.25">
      <c r="A169" s="62" t="s">
        <v>298</v>
      </c>
      <c r="B169" s="62" t="s">
        <v>370</v>
      </c>
      <c r="C169" s="62" t="s">
        <v>361</v>
      </c>
      <c r="D169" s="62" t="s">
        <v>366</v>
      </c>
      <c r="G169" s="11" t="s">
        <v>298</v>
      </c>
      <c r="H169" s="64" t="s">
        <v>393</v>
      </c>
      <c r="I169" s="64" t="b">
        <f t="shared" si="2"/>
        <v>1</v>
      </c>
    </row>
    <row r="170" spans="1:9" x14ac:dyDescent="0.25">
      <c r="A170" s="62" t="s">
        <v>299</v>
      </c>
      <c r="B170" s="62" t="s">
        <v>370</v>
      </c>
      <c r="C170" s="62" t="s">
        <v>361</v>
      </c>
      <c r="D170" s="62" t="s">
        <v>366</v>
      </c>
      <c r="G170" s="11" t="s">
        <v>299</v>
      </c>
      <c r="H170" s="64" t="s">
        <v>393</v>
      </c>
      <c r="I170" s="64" t="b">
        <f t="shared" si="2"/>
        <v>1</v>
      </c>
    </row>
    <row r="171" spans="1:9" x14ac:dyDescent="0.25">
      <c r="A171" s="62" t="s">
        <v>300</v>
      </c>
      <c r="B171" s="62" t="s">
        <v>370</v>
      </c>
      <c r="C171" s="62" t="s">
        <v>361</v>
      </c>
      <c r="D171" s="62" t="s">
        <v>366</v>
      </c>
      <c r="G171" s="11" t="s">
        <v>300</v>
      </c>
      <c r="H171" s="64" t="s">
        <v>393</v>
      </c>
      <c r="I171" s="64" t="b">
        <f t="shared" si="2"/>
        <v>1</v>
      </c>
    </row>
    <row r="172" spans="1:9" x14ac:dyDescent="0.25">
      <c r="A172" s="62" t="s">
        <v>301</v>
      </c>
      <c r="B172" s="62" t="s">
        <v>370</v>
      </c>
      <c r="C172" s="62" t="s">
        <v>361</v>
      </c>
      <c r="D172" s="62" t="s">
        <v>366</v>
      </c>
      <c r="G172" s="11" t="s">
        <v>301</v>
      </c>
      <c r="H172" s="64" t="s">
        <v>393</v>
      </c>
      <c r="I172" s="64" t="b">
        <f t="shared" si="2"/>
        <v>1</v>
      </c>
    </row>
    <row r="173" spans="1:9" x14ac:dyDescent="0.25">
      <c r="A173" s="62" t="s">
        <v>302</v>
      </c>
      <c r="B173" s="62" t="s">
        <v>370</v>
      </c>
      <c r="C173" s="62" t="s">
        <v>361</v>
      </c>
      <c r="D173" s="62" t="s">
        <v>366</v>
      </c>
      <c r="G173" s="11" t="s">
        <v>302</v>
      </c>
      <c r="H173" s="64" t="s">
        <v>393</v>
      </c>
      <c r="I173" s="64" t="b">
        <f t="shared" si="2"/>
        <v>1</v>
      </c>
    </row>
    <row r="174" spans="1:9" x14ac:dyDescent="0.25">
      <c r="A174" s="62" t="s">
        <v>303</v>
      </c>
      <c r="B174" s="62" t="s">
        <v>370</v>
      </c>
      <c r="C174" s="62" t="s">
        <v>361</v>
      </c>
      <c r="D174" s="62" t="s">
        <v>366</v>
      </c>
      <c r="G174" s="11" t="s">
        <v>303</v>
      </c>
      <c r="H174" s="64" t="s">
        <v>393</v>
      </c>
      <c r="I174" s="64" t="b">
        <f t="shared" si="2"/>
        <v>1</v>
      </c>
    </row>
    <row r="175" spans="1:9" x14ac:dyDescent="0.25">
      <c r="A175" s="62" t="s">
        <v>375</v>
      </c>
      <c r="B175" s="62" t="s">
        <v>370</v>
      </c>
      <c r="C175" s="62" t="s">
        <v>361</v>
      </c>
      <c r="D175" s="62" t="s">
        <v>366</v>
      </c>
      <c r="G175" s="65" t="s">
        <v>375</v>
      </c>
      <c r="H175" s="64" t="s">
        <v>393</v>
      </c>
      <c r="I175" s="64" t="b">
        <f t="shared" si="2"/>
        <v>1</v>
      </c>
    </row>
    <row r="176" spans="1:9" x14ac:dyDescent="0.25">
      <c r="A176" s="62" t="s">
        <v>304</v>
      </c>
      <c r="B176" s="62" t="s">
        <v>370</v>
      </c>
      <c r="C176" s="62" t="s">
        <v>371</v>
      </c>
      <c r="D176" s="62" t="s">
        <v>366</v>
      </c>
      <c r="G176" s="11" t="s">
        <v>304</v>
      </c>
      <c r="H176" s="64" t="s">
        <v>393</v>
      </c>
      <c r="I176" s="64" t="b">
        <f t="shared" si="2"/>
        <v>1</v>
      </c>
    </row>
    <row r="177" spans="1:9" x14ac:dyDescent="0.25">
      <c r="A177" s="62" t="s">
        <v>305</v>
      </c>
      <c r="B177" s="62" t="s">
        <v>370</v>
      </c>
      <c r="C177" s="62" t="s">
        <v>371</v>
      </c>
      <c r="D177" s="62" t="s">
        <v>366</v>
      </c>
      <c r="G177" s="11" t="s">
        <v>305</v>
      </c>
      <c r="H177" s="64" t="s">
        <v>393</v>
      </c>
      <c r="I177" s="64" t="b">
        <f t="shared" si="2"/>
        <v>1</v>
      </c>
    </row>
    <row r="178" spans="1:9" x14ac:dyDescent="0.25">
      <c r="A178" s="62" t="s">
        <v>306</v>
      </c>
      <c r="B178" s="62" t="s">
        <v>370</v>
      </c>
      <c r="C178" s="62" t="s">
        <v>371</v>
      </c>
      <c r="D178" s="62" t="s">
        <v>366</v>
      </c>
      <c r="G178" s="11" t="s">
        <v>306</v>
      </c>
      <c r="H178" s="64" t="s">
        <v>393</v>
      </c>
      <c r="I178" s="64" t="b">
        <f t="shared" si="2"/>
        <v>1</v>
      </c>
    </row>
    <row r="179" spans="1:9" x14ac:dyDescent="0.25">
      <c r="A179" s="62" t="s">
        <v>307</v>
      </c>
      <c r="B179" s="62" t="s">
        <v>370</v>
      </c>
      <c r="C179" s="62" t="s">
        <v>371</v>
      </c>
      <c r="D179" s="62" t="s">
        <v>366</v>
      </c>
      <c r="G179" s="11" t="s">
        <v>307</v>
      </c>
      <c r="H179" s="64" t="s">
        <v>393</v>
      </c>
      <c r="I179" s="64" t="b">
        <f t="shared" si="2"/>
        <v>1</v>
      </c>
    </row>
    <row r="180" spans="1:9" x14ac:dyDescent="0.25">
      <c r="A180" s="62" t="s">
        <v>308</v>
      </c>
      <c r="B180" s="62" t="s">
        <v>370</v>
      </c>
      <c r="C180" s="62" t="s">
        <v>371</v>
      </c>
      <c r="D180" s="62" t="s">
        <v>366</v>
      </c>
      <c r="G180" s="11" t="s">
        <v>308</v>
      </c>
      <c r="H180" s="64" t="s">
        <v>393</v>
      </c>
      <c r="I180" s="64" t="b">
        <f t="shared" si="2"/>
        <v>1</v>
      </c>
    </row>
    <row r="181" spans="1:9" x14ac:dyDescent="0.25">
      <c r="A181" s="62" t="s">
        <v>309</v>
      </c>
      <c r="B181" s="62" t="s">
        <v>370</v>
      </c>
      <c r="C181" s="62" t="s">
        <v>371</v>
      </c>
      <c r="D181" s="62" t="s">
        <v>366</v>
      </c>
      <c r="G181" s="11" t="s">
        <v>309</v>
      </c>
      <c r="H181" s="64" t="s">
        <v>393</v>
      </c>
      <c r="I181" s="64" t="b">
        <f t="shared" si="2"/>
        <v>1</v>
      </c>
    </row>
    <row r="182" spans="1:9" x14ac:dyDescent="0.25">
      <c r="A182" s="62" t="s">
        <v>310</v>
      </c>
      <c r="B182" s="62" t="s">
        <v>370</v>
      </c>
      <c r="C182" s="62" t="s">
        <v>371</v>
      </c>
      <c r="D182" s="62" t="s">
        <v>366</v>
      </c>
      <c r="G182" s="11" t="s">
        <v>310</v>
      </c>
      <c r="H182" s="64" t="s">
        <v>393</v>
      </c>
      <c r="I182" s="64" t="b">
        <f t="shared" si="2"/>
        <v>1</v>
      </c>
    </row>
    <row r="183" spans="1:9" x14ac:dyDescent="0.25">
      <c r="A183" s="62" t="s">
        <v>311</v>
      </c>
      <c r="B183" s="62" t="s">
        <v>370</v>
      </c>
      <c r="C183" s="62" t="s">
        <v>371</v>
      </c>
      <c r="D183" s="62" t="s">
        <v>366</v>
      </c>
      <c r="G183" s="11" t="s">
        <v>311</v>
      </c>
      <c r="H183" s="64" t="s">
        <v>393</v>
      </c>
      <c r="I183" s="64" t="b">
        <f t="shared" si="2"/>
        <v>1</v>
      </c>
    </row>
    <row r="184" spans="1:9" x14ac:dyDescent="0.25">
      <c r="A184" s="62" t="s">
        <v>312</v>
      </c>
      <c r="B184" s="62" t="s">
        <v>370</v>
      </c>
      <c r="C184" s="62" t="s">
        <v>361</v>
      </c>
      <c r="D184" s="62" t="s">
        <v>366</v>
      </c>
      <c r="G184" s="11" t="s">
        <v>312</v>
      </c>
      <c r="H184" s="64" t="s">
        <v>393</v>
      </c>
      <c r="I184" s="64" t="b">
        <f t="shared" si="2"/>
        <v>1</v>
      </c>
    </row>
    <row r="185" spans="1:9" x14ac:dyDescent="0.25">
      <c r="A185" s="62" t="s">
        <v>313</v>
      </c>
      <c r="B185" s="62" t="s">
        <v>370</v>
      </c>
      <c r="C185" s="62" t="s">
        <v>361</v>
      </c>
      <c r="D185" s="62" t="s">
        <v>366</v>
      </c>
      <c r="G185" s="11" t="s">
        <v>313</v>
      </c>
      <c r="H185" s="64" t="s">
        <v>393</v>
      </c>
      <c r="I185" s="64" t="b">
        <f t="shared" si="2"/>
        <v>1</v>
      </c>
    </row>
    <row r="186" spans="1:9" x14ac:dyDescent="0.25">
      <c r="A186" s="62" t="s">
        <v>314</v>
      </c>
      <c r="B186" s="62" t="s">
        <v>370</v>
      </c>
      <c r="C186" s="62" t="s">
        <v>371</v>
      </c>
      <c r="D186" s="62" t="s">
        <v>366</v>
      </c>
      <c r="G186" s="11" t="s">
        <v>314</v>
      </c>
      <c r="H186" s="64" t="s">
        <v>393</v>
      </c>
      <c r="I186" s="64" t="b">
        <f t="shared" si="2"/>
        <v>1</v>
      </c>
    </row>
    <row r="187" spans="1:9" x14ac:dyDescent="0.25">
      <c r="A187" s="62" t="s">
        <v>315</v>
      </c>
      <c r="B187" s="62" t="s">
        <v>370</v>
      </c>
      <c r="C187" s="62" t="s">
        <v>371</v>
      </c>
      <c r="D187" s="62" t="s">
        <v>366</v>
      </c>
      <c r="G187" s="11" t="s">
        <v>315</v>
      </c>
      <c r="H187" s="64" t="s">
        <v>393</v>
      </c>
      <c r="I187" s="64" t="b">
        <f t="shared" si="2"/>
        <v>1</v>
      </c>
    </row>
    <row r="188" spans="1:9" x14ac:dyDescent="0.25">
      <c r="A188" s="62" t="s">
        <v>316</v>
      </c>
      <c r="B188" s="62" t="s">
        <v>370</v>
      </c>
      <c r="C188" s="62" t="s">
        <v>371</v>
      </c>
      <c r="D188" s="62" t="s">
        <v>366</v>
      </c>
      <c r="G188" s="11" t="s">
        <v>316</v>
      </c>
      <c r="H188" s="64" t="s">
        <v>393</v>
      </c>
      <c r="I188" s="64" t="b">
        <f t="shared" si="2"/>
        <v>1</v>
      </c>
    </row>
    <row r="189" spans="1:9" x14ac:dyDescent="0.25">
      <c r="A189" s="62" t="s">
        <v>317</v>
      </c>
      <c r="B189" s="62" t="s">
        <v>370</v>
      </c>
      <c r="C189" s="62" t="s">
        <v>371</v>
      </c>
      <c r="D189" s="62" t="s">
        <v>366</v>
      </c>
      <c r="G189" s="11" t="s">
        <v>317</v>
      </c>
      <c r="H189" s="64" t="s">
        <v>393</v>
      </c>
      <c r="I189" s="64" t="b">
        <f t="shared" si="2"/>
        <v>1</v>
      </c>
    </row>
    <row r="190" spans="1:9" x14ac:dyDescent="0.25">
      <c r="A190" s="62" t="s">
        <v>318</v>
      </c>
      <c r="B190" s="62" t="s">
        <v>370</v>
      </c>
      <c r="C190" s="62" t="s">
        <v>371</v>
      </c>
      <c r="D190" s="62" t="s">
        <v>366</v>
      </c>
      <c r="G190" s="11" t="s">
        <v>318</v>
      </c>
      <c r="H190" s="64" t="s">
        <v>393</v>
      </c>
      <c r="I190" s="64" t="b">
        <f t="shared" si="2"/>
        <v>1</v>
      </c>
    </row>
    <row r="191" spans="1:9" x14ac:dyDescent="0.25">
      <c r="A191" s="62" t="s">
        <v>319</v>
      </c>
      <c r="B191" s="62" t="s">
        <v>370</v>
      </c>
      <c r="C191" s="62" t="s">
        <v>371</v>
      </c>
      <c r="D191" s="62" t="s">
        <v>366</v>
      </c>
      <c r="G191" s="11" t="s">
        <v>319</v>
      </c>
      <c r="H191" s="64" t="s">
        <v>393</v>
      </c>
      <c r="I191" s="64" t="b">
        <f t="shared" si="2"/>
        <v>1</v>
      </c>
    </row>
    <row r="192" spans="1:9" x14ac:dyDescent="0.25">
      <c r="A192" s="62" t="s">
        <v>320</v>
      </c>
      <c r="B192" s="62" t="s">
        <v>370</v>
      </c>
      <c r="C192" s="62" t="s">
        <v>371</v>
      </c>
      <c r="D192" s="62" t="s">
        <v>366</v>
      </c>
      <c r="G192" s="11" t="s">
        <v>320</v>
      </c>
      <c r="H192" s="64" t="s">
        <v>393</v>
      </c>
      <c r="I192" s="64" t="b">
        <f t="shared" si="2"/>
        <v>1</v>
      </c>
    </row>
    <row r="193" spans="1:9" x14ac:dyDescent="0.25">
      <c r="A193" s="62" t="s">
        <v>321</v>
      </c>
      <c r="B193" s="62" t="s">
        <v>370</v>
      </c>
      <c r="C193" s="62" t="s">
        <v>371</v>
      </c>
      <c r="D193" s="62" t="s">
        <v>366</v>
      </c>
      <c r="G193" s="11" t="s">
        <v>321</v>
      </c>
      <c r="H193" s="64" t="s">
        <v>393</v>
      </c>
      <c r="I193" s="64" t="b">
        <f t="shared" si="2"/>
        <v>1</v>
      </c>
    </row>
    <row r="194" spans="1:9" x14ac:dyDescent="0.25">
      <c r="A194" s="62" t="s">
        <v>376</v>
      </c>
      <c r="B194" s="62" t="s">
        <v>370</v>
      </c>
      <c r="C194" s="62" t="s">
        <v>371</v>
      </c>
      <c r="D194" s="62" t="s">
        <v>366</v>
      </c>
      <c r="G194" s="65" t="s">
        <v>376</v>
      </c>
      <c r="H194" s="64" t="s">
        <v>393</v>
      </c>
      <c r="I194" s="64" t="b">
        <f t="shared" si="2"/>
        <v>1</v>
      </c>
    </row>
    <row r="195" spans="1:9" x14ac:dyDescent="0.25">
      <c r="A195" s="62" t="s">
        <v>377</v>
      </c>
      <c r="B195" s="62" t="s">
        <v>370</v>
      </c>
      <c r="C195" s="62" t="s">
        <v>371</v>
      </c>
      <c r="D195" s="62" t="s">
        <v>366</v>
      </c>
      <c r="G195" s="65" t="s">
        <v>377</v>
      </c>
      <c r="H195" s="64" t="s">
        <v>393</v>
      </c>
      <c r="I195" s="64" t="b">
        <f t="shared" ref="I195:I258" si="3">EXACT(G195,A195)</f>
        <v>1</v>
      </c>
    </row>
    <row r="196" spans="1:9" x14ac:dyDescent="0.25">
      <c r="A196" s="62" t="s">
        <v>322</v>
      </c>
      <c r="B196" s="62" t="s">
        <v>370</v>
      </c>
      <c r="C196" s="62" t="s">
        <v>361</v>
      </c>
      <c r="D196" s="62" t="s">
        <v>366</v>
      </c>
      <c r="G196" s="11" t="s">
        <v>322</v>
      </c>
      <c r="H196" s="64" t="s">
        <v>393</v>
      </c>
      <c r="I196" s="64" t="b">
        <f t="shared" si="3"/>
        <v>1</v>
      </c>
    </row>
    <row r="197" spans="1:9" x14ac:dyDescent="0.25">
      <c r="A197" s="62" t="s">
        <v>323</v>
      </c>
      <c r="B197" s="62" t="s">
        <v>370</v>
      </c>
      <c r="C197" s="62" t="s">
        <v>361</v>
      </c>
      <c r="D197" s="62" t="s">
        <v>366</v>
      </c>
      <c r="G197" s="11" t="s">
        <v>323</v>
      </c>
      <c r="H197" s="64" t="s">
        <v>393</v>
      </c>
      <c r="I197" s="64" t="b">
        <f t="shared" si="3"/>
        <v>1</v>
      </c>
    </row>
    <row r="198" spans="1:9" x14ac:dyDescent="0.25">
      <c r="A198" s="62" t="s">
        <v>324</v>
      </c>
      <c r="B198" s="62" t="s">
        <v>370</v>
      </c>
      <c r="C198" s="62" t="s">
        <v>361</v>
      </c>
      <c r="D198" s="62" t="s">
        <v>366</v>
      </c>
      <c r="G198" s="11" t="s">
        <v>324</v>
      </c>
      <c r="H198" s="64" t="s">
        <v>393</v>
      </c>
      <c r="I198" s="64" t="b">
        <f t="shared" si="3"/>
        <v>1</v>
      </c>
    </row>
    <row r="199" spans="1:9" x14ac:dyDescent="0.25">
      <c r="A199" s="62" t="s">
        <v>325</v>
      </c>
      <c r="B199" s="62" t="s">
        <v>370</v>
      </c>
      <c r="C199" s="62" t="s">
        <v>371</v>
      </c>
      <c r="D199" s="62" t="s">
        <v>366</v>
      </c>
      <c r="G199" s="11" t="s">
        <v>325</v>
      </c>
      <c r="H199" s="64" t="s">
        <v>393</v>
      </c>
      <c r="I199" s="64" t="b">
        <f t="shared" si="3"/>
        <v>1</v>
      </c>
    </row>
    <row r="200" spans="1:9" x14ac:dyDescent="0.25">
      <c r="A200" s="62" t="s">
        <v>326</v>
      </c>
      <c r="B200" s="62" t="s">
        <v>370</v>
      </c>
      <c r="C200" s="62" t="s">
        <v>371</v>
      </c>
      <c r="D200" s="62" t="s">
        <v>366</v>
      </c>
      <c r="G200" s="11" t="s">
        <v>326</v>
      </c>
      <c r="H200" s="64" t="s">
        <v>393</v>
      </c>
      <c r="I200" s="64" t="b">
        <f t="shared" si="3"/>
        <v>1</v>
      </c>
    </row>
    <row r="201" spans="1:9" x14ac:dyDescent="0.25">
      <c r="A201" s="62" t="s">
        <v>327</v>
      </c>
      <c r="B201" s="62" t="s">
        <v>370</v>
      </c>
      <c r="C201" s="62" t="s">
        <v>371</v>
      </c>
      <c r="D201" s="62" t="s">
        <v>366</v>
      </c>
      <c r="G201" s="11" t="s">
        <v>327</v>
      </c>
      <c r="H201" s="64" t="s">
        <v>393</v>
      </c>
      <c r="I201" s="64" t="b">
        <f t="shared" si="3"/>
        <v>1</v>
      </c>
    </row>
    <row r="202" spans="1:9" x14ac:dyDescent="0.25">
      <c r="A202" s="62" t="s">
        <v>328</v>
      </c>
      <c r="B202" s="62" t="s">
        <v>370</v>
      </c>
      <c r="C202" s="62" t="s">
        <v>371</v>
      </c>
      <c r="D202" s="62" t="s">
        <v>366</v>
      </c>
      <c r="G202" s="11" t="s">
        <v>328</v>
      </c>
      <c r="H202" s="64" t="s">
        <v>393</v>
      </c>
      <c r="I202" s="64" t="b">
        <f t="shared" si="3"/>
        <v>1</v>
      </c>
    </row>
    <row r="203" spans="1:9" x14ac:dyDescent="0.25">
      <c r="A203" s="62" t="s">
        <v>329</v>
      </c>
      <c r="B203" s="62" t="s">
        <v>370</v>
      </c>
      <c r="C203" s="62" t="s">
        <v>371</v>
      </c>
      <c r="D203" s="62" t="s">
        <v>366</v>
      </c>
      <c r="G203" s="11" t="s">
        <v>329</v>
      </c>
      <c r="H203" s="64" t="s">
        <v>393</v>
      </c>
      <c r="I203" s="64" t="b">
        <f t="shared" si="3"/>
        <v>1</v>
      </c>
    </row>
    <row r="204" spans="1:9" x14ac:dyDescent="0.25">
      <c r="A204" s="62" t="s">
        <v>330</v>
      </c>
      <c r="B204" s="62" t="s">
        <v>370</v>
      </c>
      <c r="C204" s="62" t="s">
        <v>361</v>
      </c>
      <c r="D204" s="62" t="s">
        <v>366</v>
      </c>
      <c r="G204" s="11" t="s">
        <v>330</v>
      </c>
      <c r="H204" s="64" t="s">
        <v>393</v>
      </c>
      <c r="I204" s="64" t="b">
        <f t="shared" si="3"/>
        <v>1</v>
      </c>
    </row>
    <row r="205" spans="1:9" x14ac:dyDescent="0.25">
      <c r="A205" s="62" t="s">
        <v>331</v>
      </c>
      <c r="B205" s="62" t="s">
        <v>370</v>
      </c>
      <c r="C205" s="62" t="s">
        <v>371</v>
      </c>
      <c r="D205" s="62" t="s">
        <v>366</v>
      </c>
      <c r="G205" s="11" t="s">
        <v>331</v>
      </c>
      <c r="H205" s="64" t="s">
        <v>393</v>
      </c>
      <c r="I205" s="64" t="b">
        <f t="shared" si="3"/>
        <v>1</v>
      </c>
    </row>
    <row r="206" spans="1:9" x14ac:dyDescent="0.25">
      <c r="A206" s="62" t="s">
        <v>118</v>
      </c>
      <c r="B206" s="62" t="s">
        <v>378</v>
      </c>
      <c r="C206" s="62" t="s">
        <v>361</v>
      </c>
      <c r="D206" s="62" t="s">
        <v>362</v>
      </c>
      <c r="G206" s="11" t="s">
        <v>118</v>
      </c>
      <c r="H206" s="64" t="s">
        <v>399</v>
      </c>
      <c r="I206" s="64" t="b">
        <f t="shared" si="3"/>
        <v>1</v>
      </c>
    </row>
    <row r="207" spans="1:9" x14ac:dyDescent="0.25">
      <c r="A207" s="62" t="s">
        <v>119</v>
      </c>
      <c r="B207" s="62" t="s">
        <v>378</v>
      </c>
      <c r="C207" s="62" t="s">
        <v>361</v>
      </c>
      <c r="D207" s="62" t="s">
        <v>362</v>
      </c>
      <c r="G207" s="11" t="s">
        <v>119</v>
      </c>
      <c r="H207" s="64" t="s">
        <v>399</v>
      </c>
      <c r="I207" s="64" t="b">
        <f t="shared" si="3"/>
        <v>1</v>
      </c>
    </row>
    <row r="208" spans="1:9" x14ac:dyDescent="0.25">
      <c r="A208" s="62" t="s">
        <v>120</v>
      </c>
      <c r="B208" s="62" t="s">
        <v>378</v>
      </c>
      <c r="C208" s="62" t="s">
        <v>361</v>
      </c>
      <c r="D208" s="62" t="s">
        <v>362</v>
      </c>
      <c r="G208" s="11" t="s">
        <v>120</v>
      </c>
      <c r="H208" s="64" t="s">
        <v>399</v>
      </c>
      <c r="I208" s="64" t="b">
        <f t="shared" si="3"/>
        <v>1</v>
      </c>
    </row>
    <row r="209" spans="1:9" x14ac:dyDescent="0.25">
      <c r="A209" s="62" t="s">
        <v>121</v>
      </c>
      <c r="B209" s="62" t="s">
        <v>378</v>
      </c>
      <c r="C209" s="62" t="s">
        <v>361</v>
      </c>
      <c r="D209" s="62" t="s">
        <v>362</v>
      </c>
      <c r="G209" s="11" t="s">
        <v>121</v>
      </c>
      <c r="H209" s="64" t="s">
        <v>399</v>
      </c>
      <c r="I209" s="64" t="b">
        <f t="shared" si="3"/>
        <v>1</v>
      </c>
    </row>
    <row r="210" spans="1:9" x14ac:dyDescent="0.25">
      <c r="A210" s="62" t="s">
        <v>122</v>
      </c>
      <c r="B210" s="62" t="s">
        <v>378</v>
      </c>
      <c r="C210" s="62" t="s">
        <v>361</v>
      </c>
      <c r="D210" s="62" t="s">
        <v>362</v>
      </c>
      <c r="G210" s="11" t="s">
        <v>122</v>
      </c>
      <c r="H210" s="64" t="s">
        <v>399</v>
      </c>
      <c r="I210" s="64" t="b">
        <f t="shared" si="3"/>
        <v>1</v>
      </c>
    </row>
    <row r="211" spans="1:9" x14ac:dyDescent="0.25">
      <c r="A211" s="62" t="s">
        <v>123</v>
      </c>
      <c r="B211" s="62" t="s">
        <v>378</v>
      </c>
      <c r="C211" s="62" t="s">
        <v>361</v>
      </c>
      <c r="D211" s="62" t="s">
        <v>362</v>
      </c>
      <c r="G211" s="11" t="s">
        <v>123</v>
      </c>
      <c r="H211" s="64" t="s">
        <v>399</v>
      </c>
      <c r="I211" s="64" t="b">
        <f t="shared" si="3"/>
        <v>1</v>
      </c>
    </row>
    <row r="212" spans="1:9" x14ac:dyDescent="0.25">
      <c r="A212" s="62" t="s">
        <v>124</v>
      </c>
      <c r="B212" s="62" t="s">
        <v>378</v>
      </c>
      <c r="C212" s="62" t="s">
        <v>361</v>
      </c>
      <c r="D212" s="62" t="s">
        <v>362</v>
      </c>
      <c r="G212" s="11" t="s">
        <v>124</v>
      </c>
      <c r="H212" s="64" t="s">
        <v>399</v>
      </c>
      <c r="I212" s="64" t="b">
        <f t="shared" si="3"/>
        <v>1</v>
      </c>
    </row>
    <row r="213" spans="1:9" x14ac:dyDescent="0.25">
      <c r="A213" s="62" t="s">
        <v>125</v>
      </c>
      <c r="B213" s="62" t="s">
        <v>378</v>
      </c>
      <c r="C213" s="62" t="s">
        <v>361</v>
      </c>
      <c r="D213" s="62" t="s">
        <v>362</v>
      </c>
      <c r="G213" s="11" t="s">
        <v>125</v>
      </c>
      <c r="H213" s="64" t="s">
        <v>399</v>
      </c>
      <c r="I213" s="64" t="b">
        <f t="shared" si="3"/>
        <v>1</v>
      </c>
    </row>
    <row r="214" spans="1:9" x14ac:dyDescent="0.25">
      <c r="A214" s="62" t="s">
        <v>126</v>
      </c>
      <c r="B214" s="62" t="s">
        <v>378</v>
      </c>
      <c r="C214" s="62" t="s">
        <v>361</v>
      </c>
      <c r="D214" s="62" t="s">
        <v>362</v>
      </c>
      <c r="G214" s="11" t="s">
        <v>126</v>
      </c>
      <c r="H214" s="64" t="s">
        <v>399</v>
      </c>
      <c r="I214" s="64" t="b">
        <f t="shared" si="3"/>
        <v>1</v>
      </c>
    </row>
    <row r="215" spans="1:9" x14ac:dyDescent="0.25">
      <c r="A215" s="62" t="s">
        <v>127</v>
      </c>
      <c r="B215" s="62" t="s">
        <v>378</v>
      </c>
      <c r="C215" s="62" t="s">
        <v>361</v>
      </c>
      <c r="D215" s="62" t="s">
        <v>362</v>
      </c>
      <c r="G215" s="11" t="s">
        <v>127</v>
      </c>
      <c r="H215" s="64" t="s">
        <v>399</v>
      </c>
      <c r="I215" s="64" t="b">
        <f t="shared" si="3"/>
        <v>1</v>
      </c>
    </row>
    <row r="216" spans="1:9" x14ac:dyDescent="0.25">
      <c r="A216" s="62" t="s">
        <v>128</v>
      </c>
      <c r="B216" s="62" t="s">
        <v>378</v>
      </c>
      <c r="C216" s="62" t="s">
        <v>361</v>
      </c>
      <c r="D216" s="62" t="s">
        <v>362</v>
      </c>
      <c r="G216" s="11" t="s">
        <v>128</v>
      </c>
      <c r="H216" s="64" t="s">
        <v>399</v>
      </c>
      <c r="I216" s="64" t="b">
        <f t="shared" si="3"/>
        <v>1</v>
      </c>
    </row>
    <row r="217" spans="1:9" x14ac:dyDescent="0.25">
      <c r="A217" s="62" t="s">
        <v>129</v>
      </c>
      <c r="B217" s="62" t="s">
        <v>378</v>
      </c>
      <c r="C217" s="62" t="s">
        <v>361</v>
      </c>
      <c r="D217" s="62" t="s">
        <v>362</v>
      </c>
      <c r="G217" s="11" t="s">
        <v>129</v>
      </c>
      <c r="H217" s="64" t="s">
        <v>399</v>
      </c>
      <c r="I217" s="64" t="b">
        <f t="shared" si="3"/>
        <v>1</v>
      </c>
    </row>
    <row r="218" spans="1:9" x14ac:dyDescent="0.25">
      <c r="A218" s="62" t="s">
        <v>130</v>
      </c>
      <c r="B218" s="62" t="s">
        <v>378</v>
      </c>
      <c r="C218" s="62" t="s">
        <v>361</v>
      </c>
      <c r="D218" s="62" t="s">
        <v>362</v>
      </c>
      <c r="G218" s="11" t="s">
        <v>130</v>
      </c>
      <c r="H218" s="64" t="s">
        <v>399</v>
      </c>
      <c r="I218" s="64" t="b">
        <f t="shared" si="3"/>
        <v>1</v>
      </c>
    </row>
    <row r="219" spans="1:9" x14ac:dyDescent="0.25">
      <c r="A219" s="62" t="s">
        <v>131</v>
      </c>
      <c r="B219" s="62" t="s">
        <v>378</v>
      </c>
      <c r="C219" s="62" t="s">
        <v>361</v>
      </c>
      <c r="D219" s="62" t="s">
        <v>362</v>
      </c>
      <c r="G219" s="11" t="s">
        <v>131</v>
      </c>
      <c r="H219" s="64" t="s">
        <v>399</v>
      </c>
      <c r="I219" s="64" t="b">
        <f t="shared" si="3"/>
        <v>1</v>
      </c>
    </row>
    <row r="220" spans="1:9" x14ac:dyDescent="0.25">
      <c r="A220" s="62" t="s">
        <v>132</v>
      </c>
      <c r="B220" s="62" t="s">
        <v>378</v>
      </c>
      <c r="C220" s="62" t="s">
        <v>361</v>
      </c>
      <c r="D220" s="62" t="s">
        <v>362</v>
      </c>
      <c r="G220" s="11" t="s">
        <v>132</v>
      </c>
      <c r="H220" s="64" t="s">
        <v>399</v>
      </c>
      <c r="I220" s="64" t="b">
        <f t="shared" si="3"/>
        <v>1</v>
      </c>
    </row>
    <row r="221" spans="1:9" x14ac:dyDescent="0.25">
      <c r="A221" s="62" t="s">
        <v>133</v>
      </c>
      <c r="B221" s="62" t="s">
        <v>378</v>
      </c>
      <c r="C221" s="62" t="s">
        <v>361</v>
      </c>
      <c r="D221" s="62" t="s">
        <v>362</v>
      </c>
      <c r="G221" s="11" t="s">
        <v>133</v>
      </c>
      <c r="H221" s="64" t="s">
        <v>399</v>
      </c>
      <c r="I221" s="64" t="b">
        <f t="shared" si="3"/>
        <v>1</v>
      </c>
    </row>
    <row r="222" spans="1:9" x14ac:dyDescent="0.25">
      <c r="A222" s="62" t="s">
        <v>134</v>
      </c>
      <c r="B222" s="62" t="s">
        <v>378</v>
      </c>
      <c r="C222" s="62" t="s">
        <v>361</v>
      </c>
      <c r="D222" s="62" t="s">
        <v>362</v>
      </c>
      <c r="G222" s="11" t="s">
        <v>134</v>
      </c>
      <c r="H222" s="64" t="s">
        <v>399</v>
      </c>
      <c r="I222" s="64" t="b">
        <f t="shared" si="3"/>
        <v>1</v>
      </c>
    </row>
    <row r="223" spans="1:9" x14ac:dyDescent="0.25">
      <c r="A223" s="62" t="s">
        <v>135</v>
      </c>
      <c r="B223" s="62" t="s">
        <v>378</v>
      </c>
      <c r="C223" s="62" t="s">
        <v>361</v>
      </c>
      <c r="D223" s="62" t="s">
        <v>362</v>
      </c>
      <c r="G223" s="11" t="s">
        <v>135</v>
      </c>
      <c r="H223" s="64" t="s">
        <v>399</v>
      </c>
      <c r="I223" s="64" t="b">
        <f t="shared" si="3"/>
        <v>1</v>
      </c>
    </row>
    <row r="224" spans="1:9" x14ac:dyDescent="0.25">
      <c r="A224" s="62" t="s">
        <v>136</v>
      </c>
      <c r="B224" s="62" t="s">
        <v>378</v>
      </c>
      <c r="C224" s="62" t="s">
        <v>361</v>
      </c>
      <c r="D224" s="62" t="s">
        <v>362</v>
      </c>
      <c r="G224" s="11" t="s">
        <v>136</v>
      </c>
      <c r="H224" s="64" t="s">
        <v>399</v>
      </c>
      <c r="I224" s="64" t="b">
        <f t="shared" si="3"/>
        <v>1</v>
      </c>
    </row>
    <row r="225" spans="1:9" x14ac:dyDescent="0.25">
      <c r="A225" s="62" t="s">
        <v>137</v>
      </c>
      <c r="B225" s="62" t="s">
        <v>378</v>
      </c>
      <c r="C225" s="62" t="s">
        <v>361</v>
      </c>
      <c r="D225" s="62" t="s">
        <v>362</v>
      </c>
      <c r="G225" s="11" t="s">
        <v>137</v>
      </c>
      <c r="H225" s="64" t="s">
        <v>399</v>
      </c>
      <c r="I225" s="64" t="b">
        <f t="shared" si="3"/>
        <v>1</v>
      </c>
    </row>
    <row r="226" spans="1:9" x14ac:dyDescent="0.25">
      <c r="A226" s="62" t="s">
        <v>138</v>
      </c>
      <c r="B226" s="62" t="s">
        <v>378</v>
      </c>
      <c r="C226" s="62" t="s">
        <v>361</v>
      </c>
      <c r="D226" s="62" t="s">
        <v>362</v>
      </c>
      <c r="G226" s="11" t="s">
        <v>138</v>
      </c>
      <c r="H226" s="64" t="s">
        <v>399</v>
      </c>
      <c r="I226" s="64" t="b">
        <f t="shared" si="3"/>
        <v>1</v>
      </c>
    </row>
    <row r="227" spans="1:9" x14ac:dyDescent="0.25">
      <c r="A227" s="62" t="s">
        <v>139</v>
      </c>
      <c r="B227" s="62" t="s">
        <v>378</v>
      </c>
      <c r="C227" s="62" t="s">
        <v>361</v>
      </c>
      <c r="D227" s="62" t="s">
        <v>362</v>
      </c>
      <c r="G227" s="11" t="s">
        <v>139</v>
      </c>
      <c r="H227" s="64" t="s">
        <v>399</v>
      </c>
      <c r="I227" s="64" t="b">
        <f t="shared" si="3"/>
        <v>1</v>
      </c>
    </row>
    <row r="228" spans="1:9" x14ac:dyDescent="0.25">
      <c r="A228" s="62" t="s">
        <v>140</v>
      </c>
      <c r="B228" s="62" t="s">
        <v>378</v>
      </c>
      <c r="C228" s="62" t="s">
        <v>361</v>
      </c>
      <c r="D228" s="62" t="s">
        <v>362</v>
      </c>
      <c r="G228" s="11" t="s">
        <v>140</v>
      </c>
      <c r="H228" s="64" t="s">
        <v>399</v>
      </c>
      <c r="I228" s="64" t="b">
        <f t="shared" si="3"/>
        <v>1</v>
      </c>
    </row>
    <row r="229" spans="1:9" x14ac:dyDescent="0.25">
      <c r="A229" s="62" t="s">
        <v>141</v>
      </c>
      <c r="B229" s="62" t="s">
        <v>378</v>
      </c>
      <c r="C229" s="62" t="s">
        <v>361</v>
      </c>
      <c r="D229" s="62" t="s">
        <v>362</v>
      </c>
      <c r="G229" s="11" t="s">
        <v>141</v>
      </c>
      <c r="H229" s="64" t="s">
        <v>399</v>
      </c>
      <c r="I229" s="64" t="b">
        <f t="shared" si="3"/>
        <v>1</v>
      </c>
    </row>
    <row r="230" spans="1:9" x14ac:dyDescent="0.25">
      <c r="A230" s="62" t="s">
        <v>142</v>
      </c>
      <c r="B230" s="62" t="s">
        <v>378</v>
      </c>
      <c r="C230" s="62" t="s">
        <v>361</v>
      </c>
      <c r="D230" s="62" t="s">
        <v>362</v>
      </c>
      <c r="G230" s="11" t="s">
        <v>142</v>
      </c>
      <c r="H230" s="64" t="s">
        <v>399</v>
      </c>
      <c r="I230" s="64" t="b">
        <f t="shared" si="3"/>
        <v>1</v>
      </c>
    </row>
    <row r="231" spans="1:9" x14ac:dyDescent="0.25">
      <c r="A231" s="62" t="s">
        <v>143</v>
      </c>
      <c r="B231" s="62" t="s">
        <v>378</v>
      </c>
      <c r="C231" s="62" t="s">
        <v>361</v>
      </c>
      <c r="D231" s="62" t="s">
        <v>362</v>
      </c>
      <c r="G231" s="11" t="s">
        <v>143</v>
      </c>
      <c r="H231" s="64" t="s">
        <v>399</v>
      </c>
      <c r="I231" s="64" t="b">
        <f t="shared" si="3"/>
        <v>1</v>
      </c>
    </row>
    <row r="232" spans="1:9" x14ac:dyDescent="0.25">
      <c r="A232" s="62" t="s">
        <v>144</v>
      </c>
      <c r="B232" s="62" t="s">
        <v>378</v>
      </c>
      <c r="C232" s="62" t="s">
        <v>361</v>
      </c>
      <c r="D232" s="62" t="s">
        <v>362</v>
      </c>
      <c r="G232" s="11" t="s">
        <v>144</v>
      </c>
      <c r="H232" s="64" t="s">
        <v>399</v>
      </c>
      <c r="I232" s="64" t="b">
        <f t="shared" si="3"/>
        <v>1</v>
      </c>
    </row>
    <row r="233" spans="1:9" x14ac:dyDescent="0.25">
      <c r="A233" s="62" t="s">
        <v>145</v>
      </c>
      <c r="B233" s="62" t="s">
        <v>378</v>
      </c>
      <c r="C233" s="62" t="s">
        <v>361</v>
      </c>
      <c r="D233" s="62" t="s">
        <v>362</v>
      </c>
      <c r="G233" s="11" t="s">
        <v>145</v>
      </c>
      <c r="H233" s="64" t="s">
        <v>399</v>
      </c>
      <c r="I233" s="64" t="b">
        <f t="shared" si="3"/>
        <v>1</v>
      </c>
    </row>
    <row r="234" spans="1:9" x14ac:dyDescent="0.25">
      <c r="A234" s="62" t="s">
        <v>146</v>
      </c>
      <c r="B234" s="62" t="s">
        <v>378</v>
      </c>
      <c r="C234" s="62" t="s">
        <v>361</v>
      </c>
      <c r="D234" s="62" t="s">
        <v>362</v>
      </c>
      <c r="G234" s="11" t="s">
        <v>146</v>
      </c>
      <c r="H234" s="64" t="s">
        <v>399</v>
      </c>
      <c r="I234" s="64" t="b">
        <f t="shared" si="3"/>
        <v>1</v>
      </c>
    </row>
    <row r="235" spans="1:9" x14ac:dyDescent="0.25">
      <c r="A235" s="62" t="s">
        <v>147</v>
      </c>
      <c r="B235" s="62" t="s">
        <v>378</v>
      </c>
      <c r="C235" s="62" t="s">
        <v>361</v>
      </c>
      <c r="D235" s="62" t="s">
        <v>362</v>
      </c>
      <c r="G235" s="11" t="s">
        <v>147</v>
      </c>
      <c r="H235" s="64" t="s">
        <v>399</v>
      </c>
      <c r="I235" s="64" t="b">
        <f t="shared" si="3"/>
        <v>1</v>
      </c>
    </row>
    <row r="236" spans="1:9" x14ac:dyDescent="0.25">
      <c r="A236" s="62" t="s">
        <v>148</v>
      </c>
      <c r="B236" s="62" t="s">
        <v>378</v>
      </c>
      <c r="C236" s="62" t="s">
        <v>361</v>
      </c>
      <c r="D236" s="62" t="s">
        <v>362</v>
      </c>
      <c r="G236" s="11" t="s">
        <v>148</v>
      </c>
      <c r="H236" s="64" t="s">
        <v>399</v>
      </c>
      <c r="I236" s="64" t="b">
        <f t="shared" si="3"/>
        <v>1</v>
      </c>
    </row>
    <row r="237" spans="1:9" x14ac:dyDescent="0.25">
      <c r="A237" s="62" t="s">
        <v>149</v>
      </c>
      <c r="B237" s="62" t="s">
        <v>378</v>
      </c>
      <c r="C237" s="62" t="s">
        <v>361</v>
      </c>
      <c r="D237" s="62" t="s">
        <v>362</v>
      </c>
      <c r="G237" s="11" t="s">
        <v>149</v>
      </c>
      <c r="H237" s="64" t="s">
        <v>399</v>
      </c>
      <c r="I237" s="64" t="b">
        <f t="shared" si="3"/>
        <v>1</v>
      </c>
    </row>
    <row r="238" spans="1:9" x14ac:dyDescent="0.25">
      <c r="A238" s="62" t="s">
        <v>150</v>
      </c>
      <c r="B238" s="62" t="s">
        <v>378</v>
      </c>
      <c r="C238" s="62" t="s">
        <v>361</v>
      </c>
      <c r="D238" s="62" t="s">
        <v>362</v>
      </c>
      <c r="G238" s="11" t="s">
        <v>150</v>
      </c>
      <c r="H238" s="64" t="s">
        <v>399</v>
      </c>
      <c r="I238" s="64" t="b">
        <f t="shared" si="3"/>
        <v>1</v>
      </c>
    </row>
    <row r="239" spans="1:9" x14ac:dyDescent="0.25">
      <c r="A239" s="62" t="s">
        <v>151</v>
      </c>
      <c r="B239" s="62" t="s">
        <v>378</v>
      </c>
      <c r="C239" s="62" t="s">
        <v>361</v>
      </c>
      <c r="D239" s="62" t="s">
        <v>362</v>
      </c>
      <c r="G239" s="11" t="s">
        <v>151</v>
      </c>
      <c r="H239" s="64" t="s">
        <v>399</v>
      </c>
      <c r="I239" s="64" t="b">
        <f t="shared" si="3"/>
        <v>1</v>
      </c>
    </row>
    <row r="240" spans="1:9" x14ac:dyDescent="0.25">
      <c r="A240" s="62" t="s">
        <v>152</v>
      </c>
      <c r="B240" s="62" t="s">
        <v>378</v>
      </c>
      <c r="C240" s="62" t="s">
        <v>361</v>
      </c>
      <c r="D240" s="62" t="s">
        <v>362</v>
      </c>
      <c r="G240" s="11" t="s">
        <v>152</v>
      </c>
      <c r="H240" s="64" t="s">
        <v>399</v>
      </c>
      <c r="I240" s="64" t="b">
        <f t="shared" si="3"/>
        <v>1</v>
      </c>
    </row>
    <row r="241" spans="1:9" x14ac:dyDescent="0.25">
      <c r="A241" s="62" t="s">
        <v>153</v>
      </c>
      <c r="B241" s="62" t="s">
        <v>378</v>
      </c>
      <c r="C241" s="62" t="s">
        <v>361</v>
      </c>
      <c r="D241" s="62" t="s">
        <v>362</v>
      </c>
      <c r="G241" s="11" t="s">
        <v>153</v>
      </c>
      <c r="H241" s="64" t="s">
        <v>399</v>
      </c>
      <c r="I241" s="64" t="b">
        <f t="shared" si="3"/>
        <v>1</v>
      </c>
    </row>
    <row r="242" spans="1:9" x14ac:dyDescent="0.25">
      <c r="A242" s="62" t="s">
        <v>154</v>
      </c>
      <c r="B242" s="62" t="s">
        <v>378</v>
      </c>
      <c r="C242" s="62" t="s">
        <v>361</v>
      </c>
      <c r="D242" s="62" t="s">
        <v>362</v>
      </c>
      <c r="G242" s="11" t="s">
        <v>154</v>
      </c>
      <c r="H242" s="64" t="s">
        <v>399</v>
      </c>
      <c r="I242" s="64" t="b">
        <f t="shared" si="3"/>
        <v>1</v>
      </c>
    </row>
    <row r="243" spans="1:9" x14ac:dyDescent="0.25">
      <c r="A243" s="62" t="s">
        <v>155</v>
      </c>
      <c r="B243" s="62" t="s">
        <v>378</v>
      </c>
      <c r="C243" s="62" t="s">
        <v>361</v>
      </c>
      <c r="D243" s="62" t="s">
        <v>362</v>
      </c>
      <c r="G243" s="11" t="s">
        <v>155</v>
      </c>
      <c r="H243" s="64" t="s">
        <v>399</v>
      </c>
      <c r="I243" s="64" t="b">
        <f t="shared" si="3"/>
        <v>1</v>
      </c>
    </row>
    <row r="244" spans="1:9" x14ac:dyDescent="0.25">
      <c r="A244" s="62" t="s">
        <v>156</v>
      </c>
      <c r="B244" s="62" t="s">
        <v>378</v>
      </c>
      <c r="C244" s="62" t="s">
        <v>361</v>
      </c>
      <c r="D244" s="62" t="s">
        <v>362</v>
      </c>
      <c r="G244" s="11" t="s">
        <v>156</v>
      </c>
      <c r="H244" s="64" t="s">
        <v>399</v>
      </c>
      <c r="I244" s="64" t="b">
        <f t="shared" si="3"/>
        <v>1</v>
      </c>
    </row>
    <row r="245" spans="1:9" x14ac:dyDescent="0.25">
      <c r="A245" s="62" t="s">
        <v>157</v>
      </c>
      <c r="B245" s="62" t="s">
        <v>378</v>
      </c>
      <c r="C245" s="62" t="s">
        <v>361</v>
      </c>
      <c r="D245" s="62" t="s">
        <v>362</v>
      </c>
      <c r="G245" s="11" t="s">
        <v>157</v>
      </c>
      <c r="H245" s="64" t="s">
        <v>399</v>
      </c>
      <c r="I245" s="64" t="b">
        <f t="shared" si="3"/>
        <v>1</v>
      </c>
    </row>
    <row r="246" spans="1:9" x14ac:dyDescent="0.25">
      <c r="A246" s="62" t="s">
        <v>158</v>
      </c>
      <c r="B246" s="62" t="s">
        <v>378</v>
      </c>
      <c r="C246" s="62" t="s">
        <v>361</v>
      </c>
      <c r="D246" s="62" t="s">
        <v>362</v>
      </c>
      <c r="G246" s="11" t="s">
        <v>158</v>
      </c>
      <c r="H246" s="64" t="s">
        <v>399</v>
      </c>
      <c r="I246" s="64" t="b">
        <f t="shared" si="3"/>
        <v>1</v>
      </c>
    </row>
    <row r="247" spans="1:9" x14ac:dyDescent="0.25">
      <c r="A247" s="62" t="s">
        <v>159</v>
      </c>
      <c r="B247" s="62" t="s">
        <v>378</v>
      </c>
      <c r="C247" s="62" t="s">
        <v>361</v>
      </c>
      <c r="D247" s="62" t="s">
        <v>362</v>
      </c>
      <c r="G247" s="11" t="s">
        <v>159</v>
      </c>
      <c r="H247" s="64" t="s">
        <v>399</v>
      </c>
      <c r="I247" s="64" t="b">
        <f t="shared" si="3"/>
        <v>1</v>
      </c>
    </row>
    <row r="248" spans="1:9" x14ac:dyDescent="0.25">
      <c r="A248" s="62" t="s">
        <v>160</v>
      </c>
      <c r="B248" s="62" t="s">
        <v>378</v>
      </c>
      <c r="C248" s="62" t="s">
        <v>361</v>
      </c>
      <c r="D248" s="62" t="s">
        <v>362</v>
      </c>
      <c r="G248" s="11" t="s">
        <v>160</v>
      </c>
      <c r="H248" s="64" t="s">
        <v>399</v>
      </c>
      <c r="I248" s="64" t="b">
        <f t="shared" si="3"/>
        <v>1</v>
      </c>
    </row>
    <row r="249" spans="1:9" x14ac:dyDescent="0.25">
      <c r="A249" s="62" t="s">
        <v>161</v>
      </c>
      <c r="B249" s="62" t="s">
        <v>378</v>
      </c>
      <c r="C249" s="62" t="s">
        <v>361</v>
      </c>
      <c r="D249" s="62" t="s">
        <v>362</v>
      </c>
      <c r="G249" s="11" t="s">
        <v>161</v>
      </c>
      <c r="H249" s="64" t="s">
        <v>399</v>
      </c>
      <c r="I249" s="64" t="b">
        <f t="shared" si="3"/>
        <v>1</v>
      </c>
    </row>
    <row r="250" spans="1:9" x14ac:dyDescent="0.25">
      <c r="A250" s="62" t="s">
        <v>162</v>
      </c>
      <c r="B250" s="62" t="s">
        <v>378</v>
      </c>
      <c r="C250" s="62" t="s">
        <v>361</v>
      </c>
      <c r="D250" s="62" t="s">
        <v>362</v>
      </c>
      <c r="G250" s="11" t="s">
        <v>162</v>
      </c>
      <c r="H250" s="64" t="s">
        <v>399</v>
      </c>
      <c r="I250" s="64" t="b">
        <f t="shared" si="3"/>
        <v>1</v>
      </c>
    </row>
    <row r="251" spans="1:9" x14ac:dyDescent="0.25">
      <c r="A251" s="62" t="s">
        <v>227</v>
      </c>
      <c r="B251" s="62" t="s">
        <v>378</v>
      </c>
      <c r="C251" s="62" t="s">
        <v>361</v>
      </c>
      <c r="D251" s="62" t="s">
        <v>366</v>
      </c>
      <c r="G251" s="26" t="s">
        <v>227</v>
      </c>
      <c r="H251" s="64" t="s">
        <v>400</v>
      </c>
      <c r="I251" s="64" t="b">
        <f t="shared" si="3"/>
        <v>1</v>
      </c>
    </row>
    <row r="252" spans="1:9" x14ac:dyDescent="0.25">
      <c r="A252" s="62" t="s">
        <v>228</v>
      </c>
      <c r="B252" s="62" t="s">
        <v>378</v>
      </c>
      <c r="C252" s="62" t="s">
        <v>361</v>
      </c>
      <c r="D252" s="62" t="s">
        <v>366</v>
      </c>
      <c r="G252" s="26" t="s">
        <v>228</v>
      </c>
      <c r="H252" s="64" t="s">
        <v>400</v>
      </c>
      <c r="I252" s="64" t="b">
        <f t="shared" si="3"/>
        <v>1</v>
      </c>
    </row>
    <row r="253" spans="1:9" x14ac:dyDescent="0.25">
      <c r="A253" s="62" t="s">
        <v>229</v>
      </c>
      <c r="B253" s="62" t="s">
        <v>378</v>
      </c>
      <c r="C253" s="62" t="s">
        <v>361</v>
      </c>
      <c r="D253" s="62" t="s">
        <v>366</v>
      </c>
      <c r="G253" s="26" t="s">
        <v>229</v>
      </c>
      <c r="H253" s="64" t="s">
        <v>400</v>
      </c>
      <c r="I253" s="64" t="b">
        <f t="shared" si="3"/>
        <v>1</v>
      </c>
    </row>
    <row r="254" spans="1:9" x14ac:dyDescent="0.25">
      <c r="A254" s="62" t="s">
        <v>230</v>
      </c>
      <c r="B254" s="62" t="s">
        <v>378</v>
      </c>
      <c r="C254" s="62" t="s">
        <v>361</v>
      </c>
      <c r="D254" s="62" t="s">
        <v>366</v>
      </c>
      <c r="G254" s="26" t="s">
        <v>230</v>
      </c>
      <c r="H254" s="64" t="s">
        <v>400</v>
      </c>
      <c r="I254" s="64" t="b">
        <f t="shared" si="3"/>
        <v>1</v>
      </c>
    </row>
    <row r="255" spans="1:9" x14ac:dyDescent="0.25">
      <c r="A255" s="62" t="s">
        <v>231</v>
      </c>
      <c r="B255" s="62" t="s">
        <v>378</v>
      </c>
      <c r="C255" s="62" t="s">
        <v>361</v>
      </c>
      <c r="D255" s="62" t="s">
        <v>366</v>
      </c>
      <c r="G255" s="26" t="s">
        <v>231</v>
      </c>
      <c r="H255" s="64" t="s">
        <v>400</v>
      </c>
      <c r="I255" s="64" t="b">
        <f t="shared" si="3"/>
        <v>1</v>
      </c>
    </row>
    <row r="256" spans="1:9" x14ac:dyDescent="0.25">
      <c r="A256" s="62" t="s">
        <v>232</v>
      </c>
      <c r="B256" s="62" t="s">
        <v>378</v>
      </c>
      <c r="C256" s="62" t="s">
        <v>361</v>
      </c>
      <c r="D256" s="62" t="s">
        <v>366</v>
      </c>
      <c r="G256" s="26" t="s">
        <v>232</v>
      </c>
      <c r="H256" s="64" t="s">
        <v>400</v>
      </c>
      <c r="I256" s="64" t="b">
        <f t="shared" si="3"/>
        <v>1</v>
      </c>
    </row>
    <row r="257" spans="1:9" x14ac:dyDescent="0.25">
      <c r="A257" s="62" t="s">
        <v>233</v>
      </c>
      <c r="B257" s="62" t="s">
        <v>378</v>
      </c>
      <c r="C257" s="62" t="s">
        <v>361</v>
      </c>
      <c r="D257" s="62" t="s">
        <v>366</v>
      </c>
      <c r="G257" s="26" t="s">
        <v>233</v>
      </c>
      <c r="H257" s="64" t="s">
        <v>400</v>
      </c>
      <c r="I257" s="64" t="b">
        <f t="shared" si="3"/>
        <v>1</v>
      </c>
    </row>
    <row r="258" spans="1:9" x14ac:dyDescent="0.25">
      <c r="A258" s="62" t="s">
        <v>234</v>
      </c>
      <c r="B258" s="62" t="s">
        <v>378</v>
      </c>
      <c r="C258" s="62" t="s">
        <v>361</v>
      </c>
      <c r="D258" s="62" t="s">
        <v>366</v>
      </c>
      <c r="G258" s="26" t="s">
        <v>234</v>
      </c>
      <c r="H258" s="64" t="s">
        <v>400</v>
      </c>
      <c r="I258" s="64" t="b">
        <f t="shared" si="3"/>
        <v>1</v>
      </c>
    </row>
    <row r="259" spans="1:9" x14ac:dyDescent="0.25">
      <c r="A259" s="62" t="s">
        <v>235</v>
      </c>
      <c r="B259" s="62" t="s">
        <v>378</v>
      </c>
      <c r="C259" s="62" t="s">
        <v>361</v>
      </c>
      <c r="D259" s="62" t="s">
        <v>366</v>
      </c>
      <c r="G259" s="26" t="s">
        <v>235</v>
      </c>
      <c r="H259" s="64" t="s">
        <v>400</v>
      </c>
      <c r="I259" s="64" t="b">
        <f t="shared" ref="I259:I290" si="4">EXACT(G259,A259)</f>
        <v>1</v>
      </c>
    </row>
    <row r="260" spans="1:9" x14ac:dyDescent="0.25">
      <c r="A260" s="62" t="s">
        <v>236</v>
      </c>
      <c r="B260" s="62" t="s">
        <v>378</v>
      </c>
      <c r="C260" s="62" t="s">
        <v>361</v>
      </c>
      <c r="D260" s="62" t="s">
        <v>366</v>
      </c>
      <c r="G260" s="26" t="s">
        <v>236</v>
      </c>
      <c r="H260" s="64" t="s">
        <v>400</v>
      </c>
      <c r="I260" s="64" t="b">
        <f t="shared" si="4"/>
        <v>1</v>
      </c>
    </row>
    <row r="261" spans="1:9" x14ac:dyDescent="0.25">
      <c r="A261" s="62" t="s">
        <v>237</v>
      </c>
      <c r="B261" s="62" t="s">
        <v>378</v>
      </c>
      <c r="C261" s="62" t="s">
        <v>361</v>
      </c>
      <c r="D261" s="62" t="s">
        <v>366</v>
      </c>
      <c r="G261" s="26" t="s">
        <v>237</v>
      </c>
      <c r="H261" s="64" t="s">
        <v>400</v>
      </c>
      <c r="I261" s="64" t="b">
        <f t="shared" si="4"/>
        <v>1</v>
      </c>
    </row>
    <row r="262" spans="1:9" x14ac:dyDescent="0.25">
      <c r="A262" s="62" t="s">
        <v>238</v>
      </c>
      <c r="B262" s="62" t="s">
        <v>378</v>
      </c>
      <c r="C262" s="62" t="s">
        <v>361</v>
      </c>
      <c r="D262" s="62" t="s">
        <v>366</v>
      </c>
      <c r="G262" s="26" t="s">
        <v>238</v>
      </c>
      <c r="H262" s="64" t="s">
        <v>400</v>
      </c>
      <c r="I262" s="64" t="b">
        <f t="shared" si="4"/>
        <v>1</v>
      </c>
    </row>
    <row r="263" spans="1:9" x14ac:dyDescent="0.25">
      <c r="A263" s="62" t="s">
        <v>239</v>
      </c>
      <c r="B263" s="62" t="s">
        <v>378</v>
      </c>
      <c r="C263" s="62" t="s">
        <v>361</v>
      </c>
      <c r="D263" s="62" t="s">
        <v>366</v>
      </c>
      <c r="G263" s="26" t="s">
        <v>239</v>
      </c>
      <c r="H263" s="64" t="s">
        <v>400</v>
      </c>
      <c r="I263" s="64" t="b">
        <f t="shared" si="4"/>
        <v>1</v>
      </c>
    </row>
    <row r="264" spans="1:9" x14ac:dyDescent="0.25">
      <c r="A264" s="62" t="s">
        <v>240</v>
      </c>
      <c r="B264" s="62" t="s">
        <v>378</v>
      </c>
      <c r="C264" s="62" t="s">
        <v>361</v>
      </c>
      <c r="D264" s="62" t="s">
        <v>366</v>
      </c>
      <c r="G264" s="26" t="s">
        <v>240</v>
      </c>
      <c r="H264" s="64" t="s">
        <v>400</v>
      </c>
      <c r="I264" s="64" t="b">
        <f t="shared" si="4"/>
        <v>1</v>
      </c>
    </row>
    <row r="265" spans="1:9" x14ac:dyDescent="0.25">
      <c r="A265" s="62" t="s">
        <v>241</v>
      </c>
      <c r="B265" s="62" t="s">
        <v>378</v>
      </c>
      <c r="C265" s="62" t="s">
        <v>361</v>
      </c>
      <c r="D265" s="62" t="s">
        <v>366</v>
      </c>
      <c r="G265" s="26" t="s">
        <v>241</v>
      </c>
      <c r="H265" s="64" t="s">
        <v>400</v>
      </c>
      <c r="I265" s="64" t="b">
        <f t="shared" si="4"/>
        <v>1</v>
      </c>
    </row>
    <row r="266" spans="1:9" x14ac:dyDescent="0.25">
      <c r="A266" s="62" t="s">
        <v>242</v>
      </c>
      <c r="B266" s="62" t="s">
        <v>378</v>
      </c>
      <c r="C266" s="62" t="s">
        <v>361</v>
      </c>
      <c r="D266" s="62" t="s">
        <v>366</v>
      </c>
      <c r="G266" s="26" t="s">
        <v>242</v>
      </c>
      <c r="H266" s="64" t="s">
        <v>400</v>
      </c>
      <c r="I266" s="64" t="b">
        <f t="shared" si="4"/>
        <v>1</v>
      </c>
    </row>
    <row r="267" spans="1:9" x14ac:dyDescent="0.25">
      <c r="A267" s="62" t="s">
        <v>243</v>
      </c>
      <c r="B267" s="62" t="s">
        <v>378</v>
      </c>
      <c r="C267" s="62" t="s">
        <v>361</v>
      </c>
      <c r="D267" s="62" t="s">
        <v>366</v>
      </c>
      <c r="G267" s="26" t="s">
        <v>243</v>
      </c>
      <c r="H267" s="64" t="s">
        <v>400</v>
      </c>
      <c r="I267" s="64" t="b">
        <f t="shared" si="4"/>
        <v>1</v>
      </c>
    </row>
    <row r="268" spans="1:9" x14ac:dyDescent="0.25">
      <c r="A268" s="62" t="s">
        <v>244</v>
      </c>
      <c r="B268" s="62" t="s">
        <v>378</v>
      </c>
      <c r="C268" s="62" t="s">
        <v>361</v>
      </c>
      <c r="D268" s="62" t="s">
        <v>366</v>
      </c>
      <c r="G268" s="26" t="s">
        <v>244</v>
      </c>
      <c r="H268" s="64" t="s">
        <v>400</v>
      </c>
      <c r="I268" s="64" t="b">
        <f t="shared" si="4"/>
        <v>1</v>
      </c>
    </row>
    <row r="269" spans="1:9" x14ac:dyDescent="0.25">
      <c r="A269" s="62" t="s">
        <v>245</v>
      </c>
      <c r="B269" s="62" t="s">
        <v>378</v>
      </c>
      <c r="C269" s="62" t="s">
        <v>361</v>
      </c>
      <c r="D269" s="62" t="s">
        <v>366</v>
      </c>
      <c r="G269" s="26" t="s">
        <v>245</v>
      </c>
      <c r="H269" s="64" t="s">
        <v>400</v>
      </c>
      <c r="I269" s="64" t="b">
        <f t="shared" si="4"/>
        <v>1</v>
      </c>
    </row>
    <row r="270" spans="1:9" x14ac:dyDescent="0.25">
      <c r="A270" s="62" t="s">
        <v>246</v>
      </c>
      <c r="B270" s="62" t="s">
        <v>378</v>
      </c>
      <c r="C270" s="62" t="s">
        <v>361</v>
      </c>
      <c r="D270" s="62" t="s">
        <v>366</v>
      </c>
      <c r="G270" s="26" t="s">
        <v>246</v>
      </c>
      <c r="H270" s="64" t="s">
        <v>400</v>
      </c>
      <c r="I270" s="64" t="b">
        <f t="shared" si="4"/>
        <v>1</v>
      </c>
    </row>
    <row r="271" spans="1:9" x14ac:dyDescent="0.25">
      <c r="A271" s="62" t="s">
        <v>247</v>
      </c>
      <c r="B271" s="62" t="s">
        <v>378</v>
      </c>
      <c r="C271" s="62" t="s">
        <v>361</v>
      </c>
      <c r="D271" s="62" t="s">
        <v>366</v>
      </c>
      <c r="G271" s="26" t="s">
        <v>247</v>
      </c>
      <c r="H271" s="64" t="s">
        <v>400</v>
      </c>
      <c r="I271" s="64" t="b">
        <f t="shared" si="4"/>
        <v>1</v>
      </c>
    </row>
    <row r="272" spans="1:9" x14ac:dyDescent="0.25">
      <c r="A272" s="62" t="s">
        <v>248</v>
      </c>
      <c r="B272" s="62" t="s">
        <v>378</v>
      </c>
      <c r="C272" s="62" t="s">
        <v>361</v>
      </c>
      <c r="D272" s="62" t="s">
        <v>366</v>
      </c>
      <c r="G272" s="26" t="s">
        <v>248</v>
      </c>
      <c r="H272" s="64" t="s">
        <v>400</v>
      </c>
      <c r="I272" s="64" t="b">
        <f t="shared" si="4"/>
        <v>1</v>
      </c>
    </row>
    <row r="273" spans="1:9" x14ac:dyDescent="0.25">
      <c r="A273" s="62" t="s">
        <v>249</v>
      </c>
      <c r="B273" s="62" t="s">
        <v>378</v>
      </c>
      <c r="C273" s="62" t="s">
        <v>361</v>
      </c>
      <c r="D273" s="62" t="s">
        <v>366</v>
      </c>
      <c r="G273" s="26" t="s">
        <v>249</v>
      </c>
      <c r="H273" s="64" t="s">
        <v>400</v>
      </c>
      <c r="I273" s="64" t="b">
        <f t="shared" si="4"/>
        <v>1</v>
      </c>
    </row>
    <row r="274" spans="1:9" x14ac:dyDescent="0.25">
      <c r="A274" s="62" t="s">
        <v>250</v>
      </c>
      <c r="B274" s="62" t="s">
        <v>378</v>
      </c>
      <c r="C274" s="62" t="s">
        <v>361</v>
      </c>
      <c r="D274" s="62" t="s">
        <v>366</v>
      </c>
      <c r="G274" s="26" t="s">
        <v>250</v>
      </c>
      <c r="H274" s="64" t="s">
        <v>400</v>
      </c>
      <c r="I274" s="64" t="b">
        <f t="shared" si="4"/>
        <v>1</v>
      </c>
    </row>
    <row r="275" spans="1:9" x14ac:dyDescent="0.25">
      <c r="A275" s="62" t="s">
        <v>251</v>
      </c>
      <c r="B275" s="62" t="s">
        <v>378</v>
      </c>
      <c r="C275" s="62" t="s">
        <v>361</v>
      </c>
      <c r="D275" s="62" t="s">
        <v>366</v>
      </c>
      <c r="G275" s="26" t="s">
        <v>251</v>
      </c>
      <c r="H275" s="64" t="s">
        <v>400</v>
      </c>
      <c r="I275" s="64" t="b">
        <f t="shared" si="4"/>
        <v>1</v>
      </c>
    </row>
    <row r="276" spans="1:9" x14ac:dyDescent="0.25">
      <c r="A276" s="62" t="s">
        <v>252</v>
      </c>
      <c r="B276" s="62" t="s">
        <v>378</v>
      </c>
      <c r="C276" s="62" t="s">
        <v>361</v>
      </c>
      <c r="D276" s="62" t="s">
        <v>366</v>
      </c>
      <c r="G276" s="26" t="s">
        <v>252</v>
      </c>
      <c r="H276" s="64" t="s">
        <v>400</v>
      </c>
      <c r="I276" s="64" t="b">
        <f t="shared" si="4"/>
        <v>1</v>
      </c>
    </row>
    <row r="277" spans="1:9" x14ac:dyDescent="0.25">
      <c r="A277" s="62" t="s">
        <v>253</v>
      </c>
      <c r="B277" s="62" t="s">
        <v>378</v>
      </c>
      <c r="C277" s="62" t="s">
        <v>361</v>
      </c>
      <c r="D277" s="62" t="s">
        <v>366</v>
      </c>
      <c r="G277" s="26" t="s">
        <v>253</v>
      </c>
      <c r="H277" s="64" t="s">
        <v>400</v>
      </c>
      <c r="I277" s="64" t="b">
        <f t="shared" si="4"/>
        <v>1</v>
      </c>
    </row>
    <row r="278" spans="1:9" x14ac:dyDescent="0.25">
      <c r="A278" s="62" t="s">
        <v>254</v>
      </c>
      <c r="B278" s="62" t="s">
        <v>378</v>
      </c>
      <c r="C278" s="62" t="s">
        <v>361</v>
      </c>
      <c r="D278" s="62" t="s">
        <v>366</v>
      </c>
      <c r="G278" s="26" t="s">
        <v>254</v>
      </c>
      <c r="H278" s="64" t="s">
        <v>400</v>
      </c>
      <c r="I278" s="64" t="b">
        <f t="shared" si="4"/>
        <v>1</v>
      </c>
    </row>
    <row r="279" spans="1:9" x14ac:dyDescent="0.25">
      <c r="A279" s="62" t="s">
        <v>255</v>
      </c>
      <c r="B279" s="62" t="s">
        <v>378</v>
      </c>
      <c r="C279" s="62" t="s">
        <v>361</v>
      </c>
      <c r="D279" s="62" t="s">
        <v>366</v>
      </c>
      <c r="G279" s="26" t="s">
        <v>255</v>
      </c>
      <c r="H279" s="64" t="s">
        <v>400</v>
      </c>
      <c r="I279" s="64" t="b">
        <f t="shared" si="4"/>
        <v>1</v>
      </c>
    </row>
    <row r="280" spans="1:9" x14ac:dyDescent="0.25">
      <c r="A280" s="62" t="s">
        <v>256</v>
      </c>
      <c r="B280" s="62" t="s">
        <v>378</v>
      </c>
      <c r="C280" s="62" t="s">
        <v>361</v>
      </c>
      <c r="D280" s="62" t="s">
        <v>366</v>
      </c>
      <c r="G280" s="26" t="s">
        <v>256</v>
      </c>
      <c r="H280" s="64" t="s">
        <v>400</v>
      </c>
      <c r="I280" s="64" t="b">
        <f t="shared" si="4"/>
        <v>1</v>
      </c>
    </row>
    <row r="281" spans="1:9" x14ac:dyDescent="0.25">
      <c r="A281" s="62" t="s">
        <v>257</v>
      </c>
      <c r="B281" s="62" t="s">
        <v>378</v>
      </c>
      <c r="C281" s="62" t="s">
        <v>361</v>
      </c>
      <c r="D281" s="62" t="s">
        <v>366</v>
      </c>
      <c r="G281" s="26" t="s">
        <v>257</v>
      </c>
      <c r="H281" s="64" t="s">
        <v>400</v>
      </c>
      <c r="I281" s="64" t="b">
        <f t="shared" si="4"/>
        <v>1</v>
      </c>
    </row>
    <row r="282" spans="1:9" x14ac:dyDescent="0.25">
      <c r="A282" s="62" t="s">
        <v>258</v>
      </c>
      <c r="B282" s="62" t="s">
        <v>378</v>
      </c>
      <c r="C282" s="62" t="s">
        <v>361</v>
      </c>
      <c r="D282" s="62" t="s">
        <v>366</v>
      </c>
      <c r="G282" s="26" t="s">
        <v>258</v>
      </c>
      <c r="H282" s="64" t="s">
        <v>400</v>
      </c>
      <c r="I282" s="64" t="b">
        <f t="shared" si="4"/>
        <v>1</v>
      </c>
    </row>
    <row r="283" spans="1:9" x14ac:dyDescent="0.25">
      <c r="A283" s="62" t="s">
        <v>259</v>
      </c>
      <c r="B283" s="62" t="s">
        <v>378</v>
      </c>
      <c r="C283" s="62" t="s">
        <v>361</v>
      </c>
      <c r="D283" s="62" t="s">
        <v>366</v>
      </c>
      <c r="G283" s="26" t="s">
        <v>259</v>
      </c>
      <c r="H283" s="64" t="s">
        <v>400</v>
      </c>
      <c r="I283" s="64" t="b">
        <f t="shared" si="4"/>
        <v>1</v>
      </c>
    </row>
    <row r="284" spans="1:9" x14ac:dyDescent="0.25">
      <c r="A284" s="62" t="s">
        <v>260</v>
      </c>
      <c r="B284" s="62" t="s">
        <v>378</v>
      </c>
      <c r="C284" s="62" t="s">
        <v>361</v>
      </c>
      <c r="D284" s="62" t="s">
        <v>366</v>
      </c>
      <c r="G284" s="26" t="s">
        <v>260</v>
      </c>
      <c r="H284" s="64" t="s">
        <v>400</v>
      </c>
      <c r="I284" s="64" t="b">
        <f t="shared" si="4"/>
        <v>1</v>
      </c>
    </row>
    <row r="285" spans="1:9" x14ac:dyDescent="0.25">
      <c r="A285" s="62" t="s">
        <v>261</v>
      </c>
      <c r="B285" s="62" t="s">
        <v>378</v>
      </c>
      <c r="C285" s="62" t="s">
        <v>361</v>
      </c>
      <c r="D285" s="62" t="s">
        <v>366</v>
      </c>
      <c r="G285" s="26" t="s">
        <v>261</v>
      </c>
      <c r="H285" s="64" t="s">
        <v>400</v>
      </c>
      <c r="I285" s="64" t="b">
        <f t="shared" si="4"/>
        <v>1</v>
      </c>
    </row>
    <row r="286" spans="1:9" x14ac:dyDescent="0.25">
      <c r="A286" s="62" t="s">
        <v>262</v>
      </c>
      <c r="B286" s="62" t="s">
        <v>378</v>
      </c>
      <c r="C286" s="62" t="s">
        <v>361</v>
      </c>
      <c r="D286" s="62" t="s">
        <v>366</v>
      </c>
      <c r="G286" s="26" t="s">
        <v>262</v>
      </c>
      <c r="H286" s="64" t="s">
        <v>400</v>
      </c>
      <c r="I286" s="64" t="b">
        <f t="shared" si="4"/>
        <v>1</v>
      </c>
    </row>
    <row r="287" spans="1:9" x14ac:dyDescent="0.25">
      <c r="A287" s="62" t="s">
        <v>263</v>
      </c>
      <c r="B287" s="62" t="s">
        <v>378</v>
      </c>
      <c r="C287" s="62" t="s">
        <v>361</v>
      </c>
      <c r="D287" s="62" t="s">
        <v>366</v>
      </c>
      <c r="G287" s="26" t="s">
        <v>263</v>
      </c>
      <c r="H287" s="64" t="s">
        <v>400</v>
      </c>
      <c r="I287" s="64" t="b">
        <f t="shared" si="4"/>
        <v>1</v>
      </c>
    </row>
    <row r="288" spans="1:9" x14ac:dyDescent="0.25">
      <c r="A288" s="62" t="s">
        <v>264</v>
      </c>
      <c r="B288" s="62" t="s">
        <v>378</v>
      </c>
      <c r="C288" s="62" t="s">
        <v>361</v>
      </c>
      <c r="D288" s="62" t="s">
        <v>366</v>
      </c>
      <c r="G288" s="26" t="s">
        <v>264</v>
      </c>
      <c r="H288" s="64" t="s">
        <v>400</v>
      </c>
      <c r="I288" s="64" t="b">
        <f t="shared" si="4"/>
        <v>1</v>
      </c>
    </row>
    <row r="289" spans="1:9" x14ac:dyDescent="0.25">
      <c r="A289" s="62" t="s">
        <v>265</v>
      </c>
      <c r="B289" s="62" t="s">
        <v>378</v>
      </c>
      <c r="C289" s="62" t="s">
        <v>361</v>
      </c>
      <c r="D289" s="62" t="s">
        <v>366</v>
      </c>
      <c r="G289" s="26" t="s">
        <v>265</v>
      </c>
      <c r="H289" s="64" t="s">
        <v>400</v>
      </c>
      <c r="I289" s="64" t="b">
        <f t="shared" si="4"/>
        <v>1</v>
      </c>
    </row>
    <row r="290" spans="1:9" x14ac:dyDescent="0.25">
      <c r="A290" s="62" t="s">
        <v>379</v>
      </c>
      <c r="B290" s="62" t="s">
        <v>380</v>
      </c>
      <c r="C290" s="62" t="s">
        <v>361</v>
      </c>
      <c r="D290" s="62" t="s">
        <v>362</v>
      </c>
      <c r="G290" s="66" t="s">
        <v>379</v>
      </c>
      <c r="H290" t="s">
        <v>395</v>
      </c>
      <c r="I290" s="64" t="b">
        <f t="shared" si="4"/>
        <v>1</v>
      </c>
    </row>
    <row r="291" spans="1:9" x14ac:dyDescent="0.25">
      <c r="A291" s="62" t="s">
        <v>49</v>
      </c>
      <c r="B291" s="62" t="s">
        <v>380</v>
      </c>
      <c r="C291" s="62" t="s">
        <v>361</v>
      </c>
      <c r="D291" s="62" t="s">
        <v>362</v>
      </c>
      <c r="G291" s="26" t="s">
        <v>49</v>
      </c>
      <c r="H291" s="64" t="s">
        <v>395</v>
      </c>
      <c r="I291" s="64" t="b">
        <f t="shared" ref="I291:I327" si="5">EXACT(G291,A291)</f>
        <v>1</v>
      </c>
    </row>
    <row r="292" spans="1:9" x14ac:dyDescent="0.25">
      <c r="A292" s="62" t="s">
        <v>50</v>
      </c>
      <c r="B292" s="62" t="s">
        <v>380</v>
      </c>
      <c r="C292" s="62" t="s">
        <v>361</v>
      </c>
      <c r="D292" s="62" t="s">
        <v>362</v>
      </c>
      <c r="G292" s="26" t="s">
        <v>50</v>
      </c>
      <c r="H292" s="64" t="s">
        <v>395</v>
      </c>
      <c r="I292" s="64" t="b">
        <f t="shared" si="5"/>
        <v>1</v>
      </c>
    </row>
    <row r="293" spans="1:9" x14ac:dyDescent="0.25">
      <c r="A293" s="62" t="s">
        <v>381</v>
      </c>
      <c r="B293" s="62" t="s">
        <v>380</v>
      </c>
      <c r="C293" s="62" t="s">
        <v>361</v>
      </c>
      <c r="D293" s="62" t="s">
        <v>366</v>
      </c>
      <c r="G293" s="66" t="s">
        <v>381</v>
      </c>
      <c r="H293" s="64" t="s">
        <v>396</v>
      </c>
      <c r="I293" s="64" t="b">
        <f t="shared" si="5"/>
        <v>1</v>
      </c>
    </row>
    <row r="294" spans="1:9" x14ac:dyDescent="0.25">
      <c r="A294" s="62" t="s">
        <v>51</v>
      </c>
      <c r="B294" s="62" t="s">
        <v>380</v>
      </c>
      <c r="C294" s="62" t="s">
        <v>361</v>
      </c>
      <c r="D294" s="62" t="s">
        <v>366</v>
      </c>
      <c r="G294" s="26" t="s">
        <v>51</v>
      </c>
      <c r="H294" s="64" t="s">
        <v>396</v>
      </c>
      <c r="I294" s="64" t="b">
        <f t="shared" si="5"/>
        <v>1</v>
      </c>
    </row>
    <row r="295" spans="1:9" x14ac:dyDescent="0.25">
      <c r="A295" s="62" t="s">
        <v>52</v>
      </c>
      <c r="B295" s="62" t="s">
        <v>380</v>
      </c>
      <c r="C295" s="62" t="s">
        <v>361</v>
      </c>
      <c r="D295" s="62" t="s">
        <v>366</v>
      </c>
      <c r="G295" s="26" t="s">
        <v>52</v>
      </c>
      <c r="H295" s="64" t="s">
        <v>396</v>
      </c>
      <c r="I295" s="64" t="b">
        <f t="shared" si="5"/>
        <v>1</v>
      </c>
    </row>
    <row r="296" spans="1:9" x14ac:dyDescent="0.25">
      <c r="A296" s="62" t="s">
        <v>11</v>
      </c>
      <c r="B296" s="62" t="s">
        <v>382</v>
      </c>
      <c r="C296" s="62" t="s">
        <v>361</v>
      </c>
      <c r="D296" s="62" t="s">
        <v>362</v>
      </c>
      <c r="G296" s="26" t="s">
        <v>11</v>
      </c>
      <c r="H296" t="s">
        <v>391</v>
      </c>
      <c r="I296" s="64" t="b">
        <f t="shared" si="5"/>
        <v>1</v>
      </c>
    </row>
    <row r="297" spans="1:9" x14ac:dyDescent="0.25">
      <c r="A297" s="62" t="s">
        <v>12</v>
      </c>
      <c r="B297" s="62" t="s">
        <v>382</v>
      </c>
      <c r="C297" s="62" t="s">
        <v>361</v>
      </c>
      <c r="D297" s="62" t="s">
        <v>362</v>
      </c>
      <c r="G297" s="26" t="s">
        <v>12</v>
      </c>
      <c r="H297" s="64" t="s">
        <v>391</v>
      </c>
      <c r="I297" s="64" t="b">
        <f t="shared" si="5"/>
        <v>1</v>
      </c>
    </row>
    <row r="298" spans="1:9" x14ac:dyDescent="0.25">
      <c r="A298" s="62" t="s">
        <v>13</v>
      </c>
      <c r="B298" s="62" t="s">
        <v>382</v>
      </c>
      <c r="C298" s="62" t="s">
        <v>361</v>
      </c>
      <c r="D298" s="62" t="s">
        <v>362</v>
      </c>
      <c r="G298" s="26" t="s">
        <v>13</v>
      </c>
      <c r="H298" s="64" t="s">
        <v>391</v>
      </c>
      <c r="I298" s="64" t="b">
        <f t="shared" si="5"/>
        <v>1</v>
      </c>
    </row>
    <row r="299" spans="1:9" x14ac:dyDescent="0.25">
      <c r="A299" s="62" t="s">
        <v>14</v>
      </c>
      <c r="B299" s="62" t="s">
        <v>382</v>
      </c>
      <c r="C299" s="62" t="s">
        <v>361</v>
      </c>
      <c r="D299" s="62" t="s">
        <v>362</v>
      </c>
      <c r="G299" s="26" t="s">
        <v>14</v>
      </c>
      <c r="H299" s="64" t="s">
        <v>391</v>
      </c>
      <c r="I299" s="64" t="b">
        <f t="shared" si="5"/>
        <v>1</v>
      </c>
    </row>
    <row r="300" spans="1:9" x14ac:dyDescent="0.25">
      <c r="A300" s="62" t="s">
        <v>15</v>
      </c>
      <c r="B300" s="62" t="s">
        <v>382</v>
      </c>
      <c r="C300" s="62" t="s">
        <v>361</v>
      </c>
      <c r="D300" s="62" t="s">
        <v>362</v>
      </c>
      <c r="G300" s="26" t="s">
        <v>15</v>
      </c>
      <c r="H300" s="64" t="s">
        <v>391</v>
      </c>
      <c r="I300" s="64" t="b">
        <f t="shared" si="5"/>
        <v>1</v>
      </c>
    </row>
    <row r="301" spans="1:9" x14ac:dyDescent="0.25">
      <c r="A301" s="62" t="s">
        <v>16</v>
      </c>
      <c r="B301" s="62" t="s">
        <v>382</v>
      </c>
      <c r="C301" s="62" t="s">
        <v>361</v>
      </c>
      <c r="D301" s="62" t="s">
        <v>362</v>
      </c>
      <c r="G301" s="26" t="s">
        <v>16</v>
      </c>
      <c r="H301" s="64" t="s">
        <v>391</v>
      </c>
      <c r="I301" s="64" t="b">
        <f t="shared" si="5"/>
        <v>1</v>
      </c>
    </row>
    <row r="302" spans="1:9" x14ac:dyDescent="0.25">
      <c r="A302" s="62" t="s">
        <v>17</v>
      </c>
      <c r="B302" s="62" t="s">
        <v>382</v>
      </c>
      <c r="C302" s="62" t="s">
        <v>361</v>
      </c>
      <c r="D302" s="62" t="s">
        <v>362</v>
      </c>
      <c r="G302" s="26" t="s">
        <v>17</v>
      </c>
      <c r="H302" s="64" t="s">
        <v>391</v>
      </c>
      <c r="I302" s="64" t="b">
        <f t="shared" si="5"/>
        <v>1</v>
      </c>
    </row>
    <row r="303" spans="1:9" x14ac:dyDescent="0.25">
      <c r="A303" s="62" t="s">
        <v>18</v>
      </c>
      <c r="B303" s="62" t="s">
        <v>382</v>
      </c>
      <c r="C303" s="62" t="s">
        <v>361</v>
      </c>
      <c r="D303" s="62" t="s">
        <v>362</v>
      </c>
      <c r="G303" s="26" t="s">
        <v>18</v>
      </c>
      <c r="H303" s="64" t="s">
        <v>391</v>
      </c>
      <c r="I303" s="64" t="b">
        <f t="shared" si="5"/>
        <v>1</v>
      </c>
    </row>
    <row r="304" spans="1:9" x14ac:dyDescent="0.25">
      <c r="A304" s="62" t="s">
        <v>19</v>
      </c>
      <c r="B304" s="62" t="s">
        <v>382</v>
      </c>
      <c r="C304" s="62" t="s">
        <v>361</v>
      </c>
      <c r="D304" s="62" t="s">
        <v>362</v>
      </c>
      <c r="G304" s="26" t="s">
        <v>19</v>
      </c>
      <c r="H304" s="64" t="s">
        <v>391</v>
      </c>
      <c r="I304" s="64" t="b">
        <f t="shared" si="5"/>
        <v>1</v>
      </c>
    </row>
    <row r="305" spans="1:9" x14ac:dyDescent="0.25">
      <c r="A305" s="62" t="s">
        <v>20</v>
      </c>
      <c r="B305" s="62" t="s">
        <v>382</v>
      </c>
      <c r="C305" s="62" t="s">
        <v>361</v>
      </c>
      <c r="D305" s="62" t="s">
        <v>362</v>
      </c>
      <c r="G305" s="26" t="s">
        <v>20</v>
      </c>
      <c r="H305" s="64" t="s">
        <v>391</v>
      </c>
      <c r="I305" s="64" t="b">
        <f t="shared" si="5"/>
        <v>1</v>
      </c>
    </row>
    <row r="306" spans="1:9" x14ac:dyDescent="0.25">
      <c r="A306" s="62" t="s">
        <v>21</v>
      </c>
      <c r="B306" s="62" t="s">
        <v>382</v>
      </c>
      <c r="C306" s="62" t="s">
        <v>361</v>
      </c>
      <c r="D306" s="62" t="s">
        <v>362</v>
      </c>
      <c r="G306" s="26" t="s">
        <v>21</v>
      </c>
      <c r="H306" s="64" t="s">
        <v>391</v>
      </c>
      <c r="I306" s="64" t="b">
        <f t="shared" si="5"/>
        <v>1</v>
      </c>
    </row>
    <row r="307" spans="1:9" x14ac:dyDescent="0.25">
      <c r="A307" s="62" t="s">
        <v>22</v>
      </c>
      <c r="B307" s="62" t="s">
        <v>382</v>
      </c>
      <c r="C307" s="62" t="s">
        <v>371</v>
      </c>
      <c r="D307" s="62" t="s">
        <v>362</v>
      </c>
      <c r="G307" s="26" t="s">
        <v>22</v>
      </c>
      <c r="H307" s="64" t="s">
        <v>391</v>
      </c>
      <c r="I307" s="64" t="b">
        <f t="shared" si="5"/>
        <v>1</v>
      </c>
    </row>
    <row r="308" spans="1:9" x14ac:dyDescent="0.25">
      <c r="A308" s="62" t="s">
        <v>23</v>
      </c>
      <c r="B308" s="62" t="s">
        <v>382</v>
      </c>
      <c r="C308" s="62" t="s">
        <v>371</v>
      </c>
      <c r="D308" s="62" t="s">
        <v>362</v>
      </c>
      <c r="G308" s="26" t="s">
        <v>23</v>
      </c>
      <c r="H308" s="64" t="s">
        <v>391</v>
      </c>
      <c r="I308" s="64" t="b">
        <f t="shared" si="5"/>
        <v>1</v>
      </c>
    </row>
    <row r="309" spans="1:9" x14ac:dyDescent="0.25">
      <c r="A309" s="62" t="s">
        <v>24</v>
      </c>
      <c r="B309" s="62" t="s">
        <v>382</v>
      </c>
      <c r="C309" s="62" t="s">
        <v>361</v>
      </c>
      <c r="D309" s="62" t="s">
        <v>362</v>
      </c>
      <c r="G309" s="26" t="s">
        <v>24</v>
      </c>
      <c r="H309" s="64" t="s">
        <v>391</v>
      </c>
      <c r="I309" s="64" t="b">
        <f t="shared" si="5"/>
        <v>1</v>
      </c>
    </row>
    <row r="310" spans="1:9" x14ac:dyDescent="0.25">
      <c r="A310" s="62" t="s">
        <v>25</v>
      </c>
      <c r="B310" s="62" t="s">
        <v>382</v>
      </c>
      <c r="C310" s="62" t="s">
        <v>361</v>
      </c>
      <c r="D310" s="62" t="s">
        <v>362</v>
      </c>
      <c r="G310" s="26" t="s">
        <v>25</v>
      </c>
      <c r="H310" s="64" t="s">
        <v>391</v>
      </c>
      <c r="I310" s="64" t="b">
        <f t="shared" si="5"/>
        <v>1</v>
      </c>
    </row>
    <row r="311" spans="1:9" x14ac:dyDescent="0.25">
      <c r="A311" s="62" t="s">
        <v>26</v>
      </c>
      <c r="B311" s="62" t="s">
        <v>382</v>
      </c>
      <c r="C311" s="62" t="s">
        <v>361</v>
      </c>
      <c r="D311" s="62" t="s">
        <v>362</v>
      </c>
      <c r="G311" s="26" t="s">
        <v>26</v>
      </c>
      <c r="H311" s="64" t="s">
        <v>391</v>
      </c>
      <c r="I311" s="64" t="b">
        <f t="shared" si="5"/>
        <v>1</v>
      </c>
    </row>
    <row r="312" spans="1:9" x14ac:dyDescent="0.25">
      <c r="A312" s="62" t="s">
        <v>30</v>
      </c>
      <c r="B312" s="62" t="s">
        <v>382</v>
      </c>
      <c r="C312" s="62" t="s">
        <v>361</v>
      </c>
      <c r="D312" s="62" t="s">
        <v>366</v>
      </c>
      <c r="G312" s="26" t="s">
        <v>30</v>
      </c>
      <c r="H312" t="s">
        <v>392</v>
      </c>
      <c r="I312" s="64" t="b">
        <f t="shared" si="5"/>
        <v>1</v>
      </c>
    </row>
    <row r="313" spans="1:9" x14ac:dyDescent="0.25">
      <c r="A313" s="62" t="s">
        <v>31</v>
      </c>
      <c r="B313" s="62" t="s">
        <v>382</v>
      </c>
      <c r="C313" s="62" t="s">
        <v>361</v>
      </c>
      <c r="D313" s="62" t="s">
        <v>366</v>
      </c>
      <c r="G313" s="26" t="s">
        <v>31</v>
      </c>
      <c r="H313" s="64" t="s">
        <v>392</v>
      </c>
      <c r="I313" s="64" t="b">
        <f t="shared" si="5"/>
        <v>1</v>
      </c>
    </row>
    <row r="314" spans="1:9" x14ac:dyDescent="0.25">
      <c r="A314" s="62" t="s">
        <v>32</v>
      </c>
      <c r="B314" s="62" t="s">
        <v>382</v>
      </c>
      <c r="C314" s="62" t="s">
        <v>361</v>
      </c>
      <c r="D314" s="62" t="s">
        <v>366</v>
      </c>
      <c r="G314" s="26" t="s">
        <v>32</v>
      </c>
      <c r="H314" s="64" t="s">
        <v>392</v>
      </c>
      <c r="I314" s="64" t="b">
        <f t="shared" si="5"/>
        <v>1</v>
      </c>
    </row>
    <row r="315" spans="1:9" x14ac:dyDescent="0.25">
      <c r="A315" s="62" t="s">
        <v>33</v>
      </c>
      <c r="B315" s="62" t="s">
        <v>382</v>
      </c>
      <c r="C315" s="62" t="s">
        <v>361</v>
      </c>
      <c r="D315" s="62" t="s">
        <v>366</v>
      </c>
      <c r="G315" s="26" t="s">
        <v>33</v>
      </c>
      <c r="H315" s="64" t="s">
        <v>392</v>
      </c>
      <c r="I315" s="64" t="b">
        <f t="shared" si="5"/>
        <v>1</v>
      </c>
    </row>
    <row r="316" spans="1:9" x14ac:dyDescent="0.25">
      <c r="A316" s="62" t="s">
        <v>34</v>
      </c>
      <c r="B316" s="62" t="s">
        <v>382</v>
      </c>
      <c r="C316" s="62" t="s">
        <v>361</v>
      </c>
      <c r="D316" s="62" t="s">
        <v>366</v>
      </c>
      <c r="G316" s="26" t="s">
        <v>34</v>
      </c>
      <c r="H316" s="64" t="s">
        <v>392</v>
      </c>
      <c r="I316" s="64" t="b">
        <f t="shared" si="5"/>
        <v>1</v>
      </c>
    </row>
    <row r="317" spans="1:9" x14ac:dyDescent="0.25">
      <c r="A317" s="62" t="s">
        <v>35</v>
      </c>
      <c r="B317" s="62" t="s">
        <v>382</v>
      </c>
      <c r="C317" s="62" t="s">
        <v>361</v>
      </c>
      <c r="D317" s="62" t="s">
        <v>366</v>
      </c>
      <c r="G317" s="26" t="s">
        <v>35</v>
      </c>
      <c r="H317" s="64" t="s">
        <v>392</v>
      </c>
      <c r="I317" s="64" t="b">
        <f t="shared" si="5"/>
        <v>1</v>
      </c>
    </row>
    <row r="318" spans="1:9" x14ac:dyDescent="0.25">
      <c r="A318" s="62" t="s">
        <v>36</v>
      </c>
      <c r="B318" s="62" t="s">
        <v>382</v>
      </c>
      <c r="C318" s="62" t="s">
        <v>361</v>
      </c>
      <c r="D318" s="62" t="s">
        <v>366</v>
      </c>
      <c r="G318" s="26" t="s">
        <v>36</v>
      </c>
      <c r="H318" s="64" t="s">
        <v>392</v>
      </c>
      <c r="I318" s="64" t="b">
        <f t="shared" si="5"/>
        <v>1</v>
      </c>
    </row>
    <row r="319" spans="1:9" x14ac:dyDescent="0.25">
      <c r="A319" s="62" t="s">
        <v>37</v>
      </c>
      <c r="B319" s="62" t="s">
        <v>382</v>
      </c>
      <c r="C319" s="62" t="s">
        <v>361</v>
      </c>
      <c r="D319" s="62" t="s">
        <v>366</v>
      </c>
      <c r="G319" s="26" t="s">
        <v>37</v>
      </c>
      <c r="H319" s="64" t="s">
        <v>392</v>
      </c>
      <c r="I319" s="64" t="b">
        <f t="shared" si="5"/>
        <v>1</v>
      </c>
    </row>
    <row r="320" spans="1:9" x14ac:dyDescent="0.25">
      <c r="A320" s="62" t="s">
        <v>38</v>
      </c>
      <c r="B320" s="62" t="s">
        <v>382</v>
      </c>
      <c r="C320" s="62" t="s">
        <v>361</v>
      </c>
      <c r="D320" s="62" t="s">
        <v>366</v>
      </c>
      <c r="G320" s="26" t="s">
        <v>38</v>
      </c>
      <c r="H320" s="64" t="s">
        <v>392</v>
      </c>
      <c r="I320" s="64" t="b">
        <f t="shared" si="5"/>
        <v>1</v>
      </c>
    </row>
    <row r="321" spans="1:9" x14ac:dyDescent="0.25">
      <c r="A321" s="62" t="s">
        <v>39</v>
      </c>
      <c r="B321" s="62" t="s">
        <v>382</v>
      </c>
      <c r="C321" s="62" t="s">
        <v>361</v>
      </c>
      <c r="D321" s="62" t="s">
        <v>366</v>
      </c>
      <c r="G321" s="26" t="s">
        <v>39</v>
      </c>
      <c r="H321" s="64" t="s">
        <v>392</v>
      </c>
      <c r="I321" s="64" t="b">
        <f t="shared" si="5"/>
        <v>1</v>
      </c>
    </row>
    <row r="322" spans="1:9" x14ac:dyDescent="0.25">
      <c r="A322" s="62" t="s">
        <v>40</v>
      </c>
      <c r="B322" s="62" t="s">
        <v>382</v>
      </c>
      <c r="C322" s="62" t="s">
        <v>361</v>
      </c>
      <c r="D322" s="62" t="s">
        <v>366</v>
      </c>
      <c r="G322" s="26" t="s">
        <v>40</v>
      </c>
      <c r="H322" s="64" t="s">
        <v>392</v>
      </c>
      <c r="I322" s="64" t="b">
        <f t="shared" si="5"/>
        <v>1</v>
      </c>
    </row>
    <row r="323" spans="1:9" x14ac:dyDescent="0.25">
      <c r="A323" s="62" t="s">
        <v>41</v>
      </c>
      <c r="B323" s="62" t="s">
        <v>382</v>
      </c>
      <c r="C323" s="62" t="s">
        <v>371</v>
      </c>
      <c r="D323" s="62" t="s">
        <v>366</v>
      </c>
      <c r="G323" s="26" t="s">
        <v>41</v>
      </c>
      <c r="H323" s="64" t="s">
        <v>392</v>
      </c>
      <c r="I323" s="64" t="b">
        <f t="shared" si="5"/>
        <v>1</v>
      </c>
    </row>
    <row r="324" spans="1:9" x14ac:dyDescent="0.25">
      <c r="A324" s="62" t="s">
        <v>42</v>
      </c>
      <c r="B324" s="62" t="s">
        <v>382</v>
      </c>
      <c r="C324" s="62" t="s">
        <v>371</v>
      </c>
      <c r="D324" s="62" t="s">
        <v>366</v>
      </c>
      <c r="G324" s="26" t="s">
        <v>42</v>
      </c>
      <c r="H324" s="64" t="s">
        <v>392</v>
      </c>
      <c r="I324" s="64" t="b">
        <f t="shared" si="5"/>
        <v>1</v>
      </c>
    </row>
    <row r="325" spans="1:9" x14ac:dyDescent="0.25">
      <c r="A325" s="62" t="s">
        <v>43</v>
      </c>
      <c r="B325" s="62" t="s">
        <v>382</v>
      </c>
      <c r="C325" s="62" t="s">
        <v>361</v>
      </c>
      <c r="D325" s="62" t="s">
        <v>366</v>
      </c>
      <c r="G325" s="26" t="s">
        <v>43</v>
      </c>
      <c r="H325" s="64" t="s">
        <v>392</v>
      </c>
      <c r="I325" s="64" t="b">
        <f t="shared" si="5"/>
        <v>1</v>
      </c>
    </row>
    <row r="326" spans="1:9" x14ac:dyDescent="0.25">
      <c r="A326" s="62" t="s">
        <v>44</v>
      </c>
      <c r="B326" s="62" t="s">
        <v>382</v>
      </c>
      <c r="C326" s="62" t="s">
        <v>361</v>
      </c>
      <c r="D326" s="62" t="s">
        <v>366</v>
      </c>
      <c r="G326" s="26" t="s">
        <v>44</v>
      </c>
      <c r="H326" s="64" t="s">
        <v>392</v>
      </c>
      <c r="I326" s="64" t="b">
        <f t="shared" si="5"/>
        <v>1</v>
      </c>
    </row>
    <row r="327" spans="1:9" x14ac:dyDescent="0.25">
      <c r="A327" s="62" t="s">
        <v>45</v>
      </c>
      <c r="B327" s="62" t="s">
        <v>382</v>
      </c>
      <c r="C327" s="62" t="s">
        <v>361</v>
      </c>
      <c r="D327" s="62" t="s">
        <v>366</v>
      </c>
      <c r="G327" s="26" t="s">
        <v>45</v>
      </c>
      <c r="H327" s="64" t="s">
        <v>392</v>
      </c>
      <c r="I327" s="64" t="b">
        <f t="shared" si="5"/>
        <v>1</v>
      </c>
    </row>
  </sheetData>
  <sortState ref="A2:E327">
    <sortCondition ref="B2:B327"/>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5"/>
  <sheetViews>
    <sheetView showRowColHeaders="0" workbookViewId="0">
      <selection activeCell="B2" sqref="B2:E3"/>
    </sheetView>
  </sheetViews>
  <sheetFormatPr defaultRowHeight="15" x14ac:dyDescent="0.25"/>
  <cols>
    <col min="1" max="1" width="1.7109375" style="100" customWidth="1"/>
    <col min="2" max="16384" width="9.140625" style="100"/>
  </cols>
  <sheetData>
    <row r="1" spans="2:15" ht="15.75" thickBot="1" x14ac:dyDescent="0.3"/>
    <row r="2" spans="2:15" ht="15" customHeight="1" x14ac:dyDescent="0.25">
      <c r="B2" s="133" t="s">
        <v>349</v>
      </c>
      <c r="C2" s="134"/>
      <c r="D2" s="134"/>
      <c r="E2" s="135"/>
    </row>
    <row r="3" spans="2:15" ht="15.75" customHeight="1" thickBot="1" x14ac:dyDescent="0.3">
      <c r="B3" s="136"/>
      <c r="C3" s="137"/>
      <c r="D3" s="137"/>
      <c r="E3" s="138"/>
    </row>
    <row r="5" spans="2:15" x14ac:dyDescent="0.25">
      <c r="B5" s="139" t="s">
        <v>401</v>
      </c>
      <c r="C5" s="139"/>
      <c r="D5" s="139"/>
      <c r="E5" s="139"/>
      <c r="F5" s="139"/>
      <c r="G5" s="139"/>
      <c r="H5" s="139"/>
      <c r="I5" s="139"/>
      <c r="J5" s="139"/>
      <c r="K5" s="139"/>
      <c r="L5" s="139"/>
      <c r="M5" s="139"/>
      <c r="N5" s="139"/>
    </row>
    <row r="7" spans="2:15" ht="15" customHeight="1" x14ac:dyDescent="0.25">
      <c r="B7" s="140" t="s">
        <v>402</v>
      </c>
      <c r="C7" s="140"/>
      <c r="D7" s="140"/>
      <c r="E7" s="140"/>
      <c r="F7" s="140"/>
      <c r="G7" s="140"/>
      <c r="H7" s="140"/>
      <c r="I7" s="140"/>
      <c r="J7" s="140"/>
      <c r="K7" s="140"/>
      <c r="L7" s="140"/>
      <c r="M7" s="140"/>
      <c r="N7" s="140"/>
      <c r="O7" s="140"/>
    </row>
    <row r="8" spans="2:15" x14ac:dyDescent="0.25">
      <c r="B8" s="140"/>
      <c r="C8" s="140"/>
      <c r="D8" s="140"/>
      <c r="E8" s="140"/>
      <c r="F8" s="140"/>
      <c r="G8" s="140"/>
      <c r="H8" s="140"/>
      <c r="I8" s="140"/>
      <c r="J8" s="140"/>
      <c r="K8" s="140"/>
      <c r="L8" s="140"/>
      <c r="M8" s="140"/>
      <c r="N8" s="140"/>
      <c r="O8" s="140"/>
    </row>
    <row r="9" spans="2:15" x14ac:dyDescent="0.25">
      <c r="B9" s="140"/>
      <c r="C9" s="140"/>
      <c r="D9" s="140"/>
      <c r="E9" s="140"/>
      <c r="F9" s="140"/>
      <c r="G9" s="140"/>
      <c r="H9" s="140"/>
      <c r="I9" s="140"/>
      <c r="J9" s="140"/>
      <c r="K9" s="140"/>
      <c r="L9" s="140"/>
      <c r="M9" s="140"/>
      <c r="N9" s="140"/>
      <c r="O9" s="140"/>
    </row>
    <row r="10" spans="2:15" x14ac:dyDescent="0.25">
      <c r="B10" s="140"/>
      <c r="C10" s="140"/>
      <c r="D10" s="140"/>
      <c r="E10" s="140"/>
      <c r="F10" s="140"/>
      <c r="G10" s="140"/>
      <c r="H10" s="140"/>
      <c r="I10" s="140"/>
      <c r="J10" s="140"/>
      <c r="K10" s="140"/>
      <c r="L10" s="140"/>
      <c r="M10" s="140"/>
      <c r="N10" s="140"/>
      <c r="O10" s="140"/>
    </row>
    <row r="11" spans="2:15" x14ac:dyDescent="0.25">
      <c r="B11" s="140"/>
      <c r="C11" s="140"/>
      <c r="D11" s="140"/>
      <c r="E11" s="140"/>
      <c r="F11" s="140"/>
      <c r="G11" s="140"/>
      <c r="H11" s="140"/>
      <c r="I11" s="140"/>
      <c r="J11" s="140"/>
      <c r="K11" s="140"/>
      <c r="L11" s="140"/>
      <c r="M11" s="140"/>
      <c r="N11" s="140"/>
      <c r="O11" s="140"/>
    </row>
    <row r="12" spans="2:15" x14ac:dyDescent="0.25">
      <c r="B12" s="140"/>
      <c r="C12" s="140"/>
      <c r="D12" s="140"/>
      <c r="E12" s="140"/>
      <c r="F12" s="140"/>
      <c r="G12" s="140"/>
      <c r="H12" s="140"/>
      <c r="I12" s="140"/>
      <c r="J12" s="140"/>
      <c r="K12" s="140"/>
      <c r="L12" s="140"/>
      <c r="M12" s="140"/>
      <c r="N12" s="140"/>
      <c r="O12" s="140"/>
    </row>
    <row r="13" spans="2:15" x14ac:dyDescent="0.25">
      <c r="B13" s="140"/>
      <c r="C13" s="140"/>
      <c r="D13" s="140"/>
      <c r="E13" s="140"/>
      <c r="F13" s="140"/>
      <c r="G13" s="140"/>
      <c r="H13" s="140"/>
      <c r="I13" s="140"/>
      <c r="J13" s="140"/>
      <c r="K13" s="140"/>
      <c r="L13" s="140"/>
      <c r="M13" s="140"/>
      <c r="N13" s="140"/>
      <c r="O13" s="140"/>
    </row>
    <row r="14" spans="2:15" x14ac:dyDescent="0.25">
      <c r="B14" s="140"/>
      <c r="C14" s="140"/>
      <c r="D14" s="140"/>
      <c r="E14" s="140"/>
      <c r="F14" s="140"/>
      <c r="G14" s="140"/>
      <c r="H14" s="140"/>
      <c r="I14" s="140"/>
      <c r="J14" s="140"/>
      <c r="K14" s="140"/>
      <c r="L14" s="140"/>
      <c r="M14" s="140"/>
      <c r="N14" s="140"/>
      <c r="O14" s="140"/>
    </row>
    <row r="15" spans="2:15" x14ac:dyDescent="0.25">
      <c r="B15" s="140"/>
      <c r="C15" s="140"/>
      <c r="D15" s="140"/>
      <c r="E15" s="140"/>
      <c r="F15" s="140"/>
      <c r="G15" s="140"/>
      <c r="H15" s="140"/>
      <c r="I15" s="140"/>
      <c r="J15" s="140"/>
      <c r="K15" s="140"/>
      <c r="L15" s="140"/>
      <c r="M15" s="140"/>
      <c r="N15" s="140"/>
      <c r="O15" s="140"/>
    </row>
    <row r="16" spans="2:15" x14ac:dyDescent="0.25">
      <c r="B16" s="140"/>
      <c r="C16" s="140"/>
      <c r="D16" s="140"/>
      <c r="E16" s="140"/>
      <c r="F16" s="140"/>
      <c r="G16" s="140"/>
      <c r="H16" s="140"/>
      <c r="I16" s="140"/>
      <c r="J16" s="140"/>
      <c r="K16" s="140"/>
      <c r="L16" s="140"/>
      <c r="M16" s="140"/>
      <c r="N16" s="140"/>
      <c r="O16" s="140"/>
    </row>
    <row r="17" spans="2:15" x14ac:dyDescent="0.25">
      <c r="B17" s="140"/>
      <c r="C17" s="140"/>
      <c r="D17" s="140"/>
      <c r="E17" s="140"/>
      <c r="F17" s="140"/>
      <c r="G17" s="140"/>
      <c r="H17" s="140"/>
      <c r="I17" s="140"/>
      <c r="J17" s="140"/>
      <c r="K17" s="140"/>
      <c r="L17" s="140"/>
      <c r="M17" s="140"/>
      <c r="N17" s="140"/>
      <c r="O17" s="140"/>
    </row>
    <row r="18" spans="2:15" x14ac:dyDescent="0.25">
      <c r="B18" s="140"/>
      <c r="C18" s="140"/>
      <c r="D18" s="140"/>
      <c r="E18" s="140"/>
      <c r="F18" s="140"/>
      <c r="G18" s="140"/>
      <c r="H18" s="140"/>
      <c r="I18" s="140"/>
      <c r="J18" s="140"/>
      <c r="K18" s="140"/>
      <c r="L18" s="140"/>
      <c r="M18" s="140"/>
      <c r="N18" s="140"/>
      <c r="O18" s="140"/>
    </row>
    <row r="19" spans="2:15" x14ac:dyDescent="0.25">
      <c r="B19" s="140"/>
      <c r="C19" s="140"/>
      <c r="D19" s="140"/>
      <c r="E19" s="140"/>
      <c r="F19" s="140"/>
      <c r="G19" s="140"/>
      <c r="H19" s="140"/>
      <c r="I19" s="140"/>
      <c r="J19" s="140"/>
      <c r="K19" s="140"/>
      <c r="L19" s="140"/>
      <c r="M19" s="140"/>
      <c r="N19" s="140"/>
      <c r="O19" s="140"/>
    </row>
    <row r="20" spans="2:15" x14ac:dyDescent="0.25">
      <c r="B20" s="140"/>
      <c r="C20" s="140"/>
      <c r="D20" s="140"/>
      <c r="E20" s="140"/>
      <c r="F20" s="140"/>
      <c r="G20" s="140"/>
      <c r="H20" s="140"/>
      <c r="I20" s="140"/>
      <c r="J20" s="140"/>
      <c r="K20" s="140"/>
      <c r="L20" s="140"/>
      <c r="M20" s="140"/>
      <c r="N20" s="140"/>
      <c r="O20" s="140"/>
    </row>
    <row r="21" spans="2:15" x14ac:dyDescent="0.25">
      <c r="B21" s="101"/>
      <c r="C21" s="101"/>
      <c r="D21" s="101"/>
      <c r="E21" s="101"/>
      <c r="F21" s="101"/>
      <c r="G21" s="101"/>
      <c r="H21" s="101"/>
      <c r="I21" s="101"/>
      <c r="J21" s="101"/>
      <c r="K21" s="101"/>
      <c r="L21" s="101"/>
      <c r="M21" s="101"/>
      <c r="N21" s="101"/>
      <c r="O21" s="101"/>
    </row>
    <row r="22" spans="2:15" ht="15" customHeight="1" x14ac:dyDescent="0.25">
      <c r="B22" s="141" t="s">
        <v>403</v>
      </c>
      <c r="C22" s="141"/>
      <c r="D22" s="141"/>
      <c r="E22" s="141"/>
      <c r="F22" s="141"/>
      <c r="G22" s="141"/>
      <c r="H22" s="141"/>
      <c r="I22" s="141"/>
      <c r="J22" s="141"/>
      <c r="K22" s="141"/>
      <c r="L22" s="141"/>
      <c r="M22" s="141"/>
      <c r="N22" s="141"/>
      <c r="O22" s="141"/>
    </row>
    <row r="23" spans="2:15" x14ac:dyDescent="0.25">
      <c r="B23" s="141"/>
      <c r="C23" s="141"/>
      <c r="D23" s="141"/>
      <c r="E23" s="141"/>
      <c r="F23" s="141"/>
      <c r="G23" s="141"/>
      <c r="H23" s="141"/>
      <c r="I23" s="141"/>
      <c r="J23" s="141"/>
      <c r="K23" s="141"/>
      <c r="L23" s="141"/>
      <c r="M23" s="141"/>
      <c r="N23" s="141"/>
      <c r="O23" s="141"/>
    </row>
    <row r="24" spans="2:15" x14ac:dyDescent="0.25">
      <c r="B24" s="141"/>
      <c r="C24" s="141"/>
      <c r="D24" s="141"/>
      <c r="E24" s="141"/>
      <c r="F24" s="141"/>
      <c r="G24" s="141"/>
      <c r="H24" s="141"/>
      <c r="I24" s="141"/>
      <c r="J24" s="141"/>
      <c r="K24" s="141"/>
      <c r="L24" s="141"/>
      <c r="M24" s="141"/>
      <c r="N24" s="141"/>
      <c r="O24" s="141"/>
    </row>
    <row r="25" spans="2:15" x14ac:dyDescent="0.25">
      <c r="B25" s="101"/>
      <c r="C25" s="101"/>
      <c r="D25" s="101"/>
      <c r="E25" s="101"/>
      <c r="F25" s="101"/>
      <c r="G25" s="101"/>
      <c r="H25" s="101"/>
      <c r="I25" s="101"/>
      <c r="J25" s="101"/>
      <c r="K25" s="101"/>
      <c r="L25" s="101"/>
      <c r="M25" s="101"/>
      <c r="N25" s="101"/>
      <c r="O25" s="101"/>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hyperlink ref="B2" location="Index!A1" display="Back To Inde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29"/>
  <sheetViews>
    <sheetView showRowColHeaders="0" zoomScaleNormal="10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RowHeight="15" x14ac:dyDescent="0.25"/>
  <cols>
    <col min="1" max="1" width="49.570312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hidden="1" customWidth="1"/>
    <col min="13" max="13" width="5.28515625" style="3" hidden="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140625" style="3"/>
  </cols>
  <sheetData>
    <row r="1" spans="1:19" ht="15.75" thickBot="1" x14ac:dyDescent="0.3"/>
    <row r="2" spans="1:19" x14ac:dyDescent="0.25">
      <c r="A2" s="123" t="s">
        <v>349</v>
      </c>
    </row>
    <row r="3" spans="1:19" ht="15.75" thickBot="1" x14ac:dyDescent="0.3">
      <c r="A3" s="124"/>
    </row>
    <row r="4" spans="1:19" ht="15.75" thickBot="1" x14ac:dyDescent="0.3">
      <c r="A4" s="1"/>
      <c r="B4" s="2"/>
      <c r="C4" s="2"/>
      <c r="D4" s="2"/>
      <c r="E4" s="2"/>
      <c r="F4" s="2"/>
      <c r="G4" s="2"/>
      <c r="H4" s="2"/>
      <c r="I4" s="2"/>
      <c r="J4" s="2"/>
      <c r="K4" s="2"/>
      <c r="L4" s="2"/>
      <c r="M4" s="2"/>
      <c r="N4" s="2"/>
      <c r="O4" s="2"/>
      <c r="P4" s="2"/>
      <c r="Q4" s="2"/>
      <c r="R4" s="2"/>
      <c r="S4" s="2"/>
    </row>
    <row r="5" spans="1:19" s="13" customFormat="1" x14ac:dyDescent="0.25">
      <c r="A5" s="32" t="s">
        <v>343</v>
      </c>
      <c r="B5" s="121" t="s">
        <v>8</v>
      </c>
      <c r="C5" s="121" t="s">
        <v>9</v>
      </c>
      <c r="D5" s="127" t="s">
        <v>1</v>
      </c>
      <c r="E5" s="127"/>
      <c r="F5" s="127" t="s">
        <v>2</v>
      </c>
      <c r="G5" s="127"/>
      <c r="H5" s="127" t="s">
        <v>3</v>
      </c>
      <c r="I5" s="127"/>
      <c r="J5" s="127" t="s">
        <v>4</v>
      </c>
      <c r="K5" s="127"/>
      <c r="L5" s="127" t="s">
        <v>385</v>
      </c>
      <c r="M5" s="127"/>
      <c r="N5" s="127" t="s">
        <v>5</v>
      </c>
      <c r="O5" s="127"/>
      <c r="P5" s="127" t="s">
        <v>6</v>
      </c>
      <c r="Q5" s="127"/>
      <c r="R5" s="125" t="s">
        <v>46</v>
      </c>
      <c r="S5" s="126"/>
    </row>
    <row r="6" spans="1:19" s="13" customFormat="1" x14ac:dyDescent="0.25">
      <c r="A6" s="18" t="s">
        <v>7</v>
      </c>
      <c r="B6" s="122"/>
      <c r="C6" s="122"/>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row>
    <row r="7" spans="1:19" s="13" customFormat="1" x14ac:dyDescent="0.25">
      <c r="A7" s="20"/>
      <c r="B7" s="12"/>
      <c r="C7" s="12"/>
      <c r="D7" s="12"/>
      <c r="E7" s="12"/>
      <c r="F7" s="12"/>
      <c r="G7" s="12"/>
      <c r="H7" s="12"/>
      <c r="I7" s="12"/>
      <c r="J7" s="12"/>
      <c r="K7" s="12"/>
      <c r="L7" s="12"/>
      <c r="M7" s="12"/>
      <c r="N7" s="12"/>
      <c r="O7" s="12"/>
      <c r="P7" s="12"/>
      <c r="Q7" s="12"/>
      <c r="R7" s="12"/>
      <c r="S7" s="21"/>
    </row>
    <row r="8" spans="1:19" s="72" customFormat="1" x14ac:dyDescent="0.25">
      <c r="A8" s="67" t="s">
        <v>11</v>
      </c>
      <c r="B8" s="68">
        <f>VLOOKUP($A8,'Return Data'!$A$7:$R$526,2,0)</f>
        <v>43983</v>
      </c>
      <c r="C8" s="69">
        <f>VLOOKUP($A8,'Return Data'!$A$7:$R$526,3,0)</f>
        <v>39.693199999999997</v>
      </c>
      <c r="D8" s="69">
        <f>VLOOKUP($A8,'Return Data'!$A$7:$R$526,11,0)</f>
        <v>-50.0445089322778</v>
      </c>
      <c r="E8" s="70">
        <f>RANK(D8,D$8:D$23,0)</f>
        <v>7</v>
      </c>
      <c r="F8" s="69">
        <f>VLOOKUP($A8,'Return Data'!$A$7:$R$526,12,0)</f>
        <v>-41.550357380087803</v>
      </c>
      <c r="G8" s="70">
        <f>RANK(F8,F$8:F$23,0)</f>
        <v>13</v>
      </c>
      <c r="H8" s="69">
        <f>VLOOKUP($A8,'Return Data'!$A$7:$R$526,13,0)</f>
        <v>-21.5849126326993</v>
      </c>
      <c r="I8" s="70">
        <f>RANK(H8,H$8:H$23,0)</f>
        <v>13</v>
      </c>
      <c r="J8" s="69">
        <f>VLOOKUP($A8,'Return Data'!$A$7:$R$526,14,0)</f>
        <v>-27.8551462790256</v>
      </c>
      <c r="K8" s="70">
        <f>RANK(J8,J$8:J$23,0)</f>
        <v>15</v>
      </c>
      <c r="L8" s="69">
        <f>VLOOKUP($A8,'Return Data'!$A$7:$R$526,18,0)</f>
        <v>0</v>
      </c>
      <c r="M8" s="70">
        <f>RANK(L8,L$8:L$23,0)</f>
        <v>1</v>
      </c>
      <c r="N8" s="69">
        <f>VLOOKUP($A8,'Return Data'!$A$7:$R$526,15,0)</f>
        <v>-9.2637949195742308</v>
      </c>
      <c r="O8" s="70">
        <f>RANK(N8,N$8:N$23,0)</f>
        <v>12</v>
      </c>
      <c r="P8" s="69">
        <f>VLOOKUP($A8,'Return Data'!$A$7:$R$526,16,0)</f>
        <v>0.90144632154817905</v>
      </c>
      <c r="Q8" s="70">
        <f>RANK(P8,P$8:P$23,0)</f>
        <v>9</v>
      </c>
      <c r="R8" s="69">
        <f>VLOOKUP($A8,'Return Data'!$A$7:$R$526,17,0)</f>
        <v>15.538331655796799</v>
      </c>
      <c r="S8" s="71">
        <f>RANK(R8,R$8:R$23,0)</f>
        <v>5</v>
      </c>
    </row>
    <row r="9" spans="1:19" s="72" customFormat="1" x14ac:dyDescent="0.25">
      <c r="A9" s="67" t="s">
        <v>12</v>
      </c>
      <c r="B9" s="68">
        <f>VLOOKUP($A9,'Return Data'!$A$7:$R$526,2,0)</f>
        <v>43983</v>
      </c>
      <c r="C9" s="69">
        <f>VLOOKUP($A9,'Return Data'!$A$7:$R$526,3,0)</f>
        <v>239.87100000000001</v>
      </c>
      <c r="D9" s="69">
        <f>VLOOKUP($A9,'Return Data'!$A$7:$R$526,11,0)</f>
        <v>-59.075111505221003</v>
      </c>
      <c r="E9" s="70">
        <f t="shared" ref="E9:E23" si="0">RANK(D9,D$8:D$23,0)</f>
        <v>11</v>
      </c>
      <c r="F9" s="69">
        <f>VLOOKUP($A9,'Return Data'!$A$7:$R$526,12,0)</f>
        <v>-41.732063041711697</v>
      </c>
      <c r="G9" s="70">
        <f t="shared" ref="G9:I9" si="1">RANK(F9,F$8:F$23,0)</f>
        <v>14</v>
      </c>
      <c r="H9" s="69">
        <f>VLOOKUP($A9,'Return Data'!$A$7:$R$526,13,0)</f>
        <v>-19.372513118974201</v>
      </c>
      <c r="I9" s="70">
        <f t="shared" si="1"/>
        <v>12</v>
      </c>
      <c r="J9" s="69">
        <f>VLOOKUP($A9,'Return Data'!$A$7:$R$526,14,0)</f>
        <v>-24.639661221946099</v>
      </c>
      <c r="K9" s="70">
        <f t="shared" ref="K9" si="2">RANK(J9,J$8:J$23,0)</f>
        <v>13</v>
      </c>
      <c r="L9" s="69">
        <f>VLOOKUP($A9,'Return Data'!$A$7:$R$526,18,0)</f>
        <v>0</v>
      </c>
      <c r="M9" s="70">
        <f t="shared" ref="M9" si="3">RANK(L9,L$8:L$23,0)</f>
        <v>1</v>
      </c>
      <c r="N9" s="69">
        <f>VLOOKUP($A9,'Return Data'!$A$7:$R$526,15,0)</f>
        <v>-2.85768004857835</v>
      </c>
      <c r="O9" s="70">
        <f t="shared" ref="O9:O23" si="4">RANK(N9,N$8:N$23,0)</f>
        <v>6</v>
      </c>
      <c r="P9" s="69">
        <f>VLOOKUP($A9,'Return Data'!$A$7:$R$526,16,0)</f>
        <v>3.55155432958147</v>
      </c>
      <c r="Q9" s="70">
        <f t="shared" ref="Q9:S23" si="5">RANK(P9,P$8:P$23,0)</f>
        <v>5</v>
      </c>
      <c r="R9" s="69">
        <f>VLOOKUP($A9,'Return Data'!$A$7:$R$526,17,0)</f>
        <v>14.2017442824566</v>
      </c>
      <c r="S9" s="71">
        <f t="shared" si="5"/>
        <v>6</v>
      </c>
    </row>
    <row r="10" spans="1:19" s="72" customFormat="1" x14ac:dyDescent="0.25">
      <c r="A10" s="67" t="s">
        <v>13</v>
      </c>
      <c r="B10" s="68">
        <f>VLOOKUP($A10,'Return Data'!$A$7:$R$526,2,0)</f>
        <v>43983</v>
      </c>
      <c r="C10" s="69">
        <f>VLOOKUP($A10,'Return Data'!$A$7:$R$526,3,0)</f>
        <v>137.78</v>
      </c>
      <c r="D10" s="69">
        <f>VLOOKUP($A10,'Return Data'!$A$7:$R$526,11,0)</f>
        <v>-4.5675549464803797</v>
      </c>
      <c r="E10" s="70">
        <f t="shared" si="0"/>
        <v>1</v>
      </c>
      <c r="F10" s="69">
        <f>VLOOKUP($A10,'Return Data'!$A$7:$R$526,12,0)</f>
        <v>-18.351726751437099</v>
      </c>
      <c r="G10" s="70">
        <f t="shared" ref="G10:I10" si="6">RANK(F10,F$8:F$23,0)</f>
        <v>1</v>
      </c>
      <c r="H10" s="69">
        <f>VLOOKUP($A10,'Return Data'!$A$7:$R$526,13,0)</f>
        <v>-6.7753273893283303</v>
      </c>
      <c r="I10" s="70">
        <f t="shared" si="6"/>
        <v>1</v>
      </c>
      <c r="J10" s="69">
        <f>VLOOKUP($A10,'Return Data'!$A$7:$R$526,14,0)</f>
        <v>-11.4804932901732</v>
      </c>
      <c r="K10" s="70">
        <f t="shared" ref="K10" si="7">RANK(J10,J$8:J$23,0)</f>
        <v>2</v>
      </c>
      <c r="L10" s="69">
        <f>VLOOKUP($A10,'Return Data'!$A$7:$R$526,18,0)</f>
        <v>0</v>
      </c>
      <c r="M10" s="70">
        <f t="shared" ref="M10" si="8">RANK(L10,L$8:L$23,0)</f>
        <v>1</v>
      </c>
      <c r="N10" s="69">
        <f>VLOOKUP($A10,'Return Data'!$A$7:$R$526,15,0)</f>
        <v>-0.53511082870146098</v>
      </c>
      <c r="O10" s="70">
        <f t="shared" si="4"/>
        <v>2</v>
      </c>
      <c r="P10" s="69">
        <f>VLOOKUP($A10,'Return Data'!$A$7:$R$526,16,0)</f>
        <v>3.3884767536193099</v>
      </c>
      <c r="Q10" s="70">
        <f t="shared" si="5"/>
        <v>6</v>
      </c>
      <c r="R10" s="69">
        <f>VLOOKUP($A10,'Return Data'!$A$7:$R$526,17,0)</f>
        <v>18.517955324449002</v>
      </c>
      <c r="S10" s="71">
        <f t="shared" si="5"/>
        <v>4</v>
      </c>
    </row>
    <row r="11" spans="1:19" s="72" customFormat="1" x14ac:dyDescent="0.25">
      <c r="A11" s="67" t="s">
        <v>14</v>
      </c>
      <c r="B11" s="68">
        <f>VLOOKUP($A11,'Return Data'!$A$7:$R$526,2,0)</f>
        <v>43983</v>
      </c>
      <c r="C11" s="69">
        <f>VLOOKUP($A11,'Return Data'!$A$7:$R$526,3,0)</f>
        <v>8.9</v>
      </c>
      <c r="D11" s="69">
        <f>VLOOKUP($A11,'Return Data'!$A$7:$R$526,11,0)</f>
        <v>-53.103782735208497</v>
      </c>
      <c r="E11" s="70">
        <f t="shared" si="0"/>
        <v>10</v>
      </c>
      <c r="F11" s="69">
        <f>VLOOKUP($A11,'Return Data'!$A$7:$R$526,12,0)</f>
        <v>-32.5744130622179</v>
      </c>
      <c r="G11" s="70">
        <f t="shared" ref="G11:I11" si="9">RANK(F11,F$8:F$23,0)</f>
        <v>7</v>
      </c>
      <c r="H11" s="69">
        <f>VLOOKUP($A11,'Return Data'!$A$7:$R$526,13,0)</f>
        <v>-14.8991431502594</v>
      </c>
      <c r="I11" s="70">
        <f t="shared" si="9"/>
        <v>10</v>
      </c>
      <c r="J11" s="69">
        <f>VLOOKUP($A11,'Return Data'!$A$7:$R$526,14,0)</f>
        <v>-17.192042381208001</v>
      </c>
      <c r="K11" s="70">
        <f t="shared" ref="K11" si="10">RANK(J11,J$8:J$23,0)</f>
        <v>8</v>
      </c>
      <c r="L11" s="69"/>
      <c r="M11" s="70"/>
      <c r="N11" s="69"/>
      <c r="O11" s="70"/>
      <c r="P11" s="69"/>
      <c r="Q11" s="70"/>
      <c r="R11" s="69">
        <f>VLOOKUP($A11,'Return Data'!$A$7:$R$526,17,0)</f>
        <v>-6.1674347158218099</v>
      </c>
      <c r="S11" s="71">
        <f t="shared" si="5"/>
        <v>15</v>
      </c>
    </row>
    <row r="12" spans="1:19" s="72" customFormat="1" x14ac:dyDescent="0.25">
      <c r="A12" s="67" t="s">
        <v>15</v>
      </c>
      <c r="B12" s="68">
        <f>VLOOKUP($A12,'Return Data'!$A$7:$R$526,2,0)</f>
        <v>43983</v>
      </c>
      <c r="C12" s="69">
        <f>VLOOKUP($A12,'Return Data'!$A$7:$R$526,3,0)</f>
        <v>36.97</v>
      </c>
      <c r="D12" s="69">
        <f>VLOOKUP($A12,'Return Data'!$A$7:$R$526,11,0)</f>
        <v>-96.818230910465502</v>
      </c>
      <c r="E12" s="70">
        <f t="shared" si="0"/>
        <v>16</v>
      </c>
      <c r="F12" s="69">
        <f>VLOOKUP($A12,'Return Data'!$A$7:$R$526,12,0)</f>
        <v>-53.9669557551263</v>
      </c>
      <c r="G12" s="70">
        <f t="shared" ref="G12:I12" si="11">RANK(F12,F$8:F$23,0)</f>
        <v>16</v>
      </c>
      <c r="H12" s="69">
        <f>VLOOKUP($A12,'Return Data'!$A$7:$R$526,13,0)</f>
        <v>-28.332486254216199</v>
      </c>
      <c r="I12" s="70">
        <f t="shared" si="11"/>
        <v>16</v>
      </c>
      <c r="J12" s="69">
        <f>VLOOKUP($A12,'Return Data'!$A$7:$R$526,14,0)</f>
        <v>-32.760811576896998</v>
      </c>
      <c r="K12" s="70">
        <f t="shared" ref="K12" si="12">RANK(J12,J$8:J$23,0)</f>
        <v>16</v>
      </c>
      <c r="L12" s="69">
        <f>VLOOKUP($A12,'Return Data'!$A$7:$R$526,18,0)</f>
        <v>0</v>
      </c>
      <c r="M12" s="70">
        <f t="shared" ref="M12" si="13">RANK(L12,L$8:L$23,0)</f>
        <v>1</v>
      </c>
      <c r="N12" s="69">
        <f>VLOOKUP($A12,'Return Data'!$A$7:$R$526,15,0)</f>
        <v>-8.5443015794743609</v>
      </c>
      <c r="O12" s="70">
        <f t="shared" si="4"/>
        <v>11</v>
      </c>
      <c r="P12" s="69">
        <f>VLOOKUP($A12,'Return Data'!$A$7:$R$526,16,0)</f>
        <v>0.23703718284999201</v>
      </c>
      <c r="Q12" s="70">
        <f t="shared" si="5"/>
        <v>11</v>
      </c>
      <c r="R12" s="69">
        <f>VLOOKUP($A12,'Return Data'!$A$7:$R$526,17,0)</f>
        <v>9.2841343530632603</v>
      </c>
      <c r="S12" s="71">
        <f t="shared" si="5"/>
        <v>10</v>
      </c>
    </row>
    <row r="13" spans="1:19" s="72" customFormat="1" x14ac:dyDescent="0.25">
      <c r="A13" s="67" t="s">
        <v>16</v>
      </c>
      <c r="B13" s="68">
        <f>VLOOKUP($A13,'Return Data'!$A$7:$R$526,2,0)</f>
        <v>43983</v>
      </c>
      <c r="C13" s="69">
        <f>VLOOKUP($A13,'Return Data'!$A$7:$R$526,3,0)</f>
        <v>10.654</v>
      </c>
      <c r="D13" s="69">
        <f>VLOOKUP($A13,'Return Data'!$A$7:$R$526,11,0)</f>
        <v>-49.152797950570303</v>
      </c>
      <c r="E13" s="70">
        <f t="shared" si="0"/>
        <v>6</v>
      </c>
      <c r="F13" s="69">
        <f>VLOOKUP($A13,'Return Data'!$A$7:$R$526,12,0)</f>
        <v>-31.910077762032198</v>
      </c>
      <c r="G13" s="70">
        <f t="shared" ref="G13:I13" si="14">RANK(F13,F$8:F$23,0)</f>
        <v>6</v>
      </c>
      <c r="H13" s="69">
        <f>VLOOKUP($A13,'Return Data'!$A$7:$R$526,13,0)</f>
        <v>-11.4192623906898</v>
      </c>
      <c r="I13" s="70">
        <f t="shared" si="14"/>
        <v>6</v>
      </c>
      <c r="J13" s="69">
        <f>VLOOKUP($A13,'Return Data'!$A$7:$R$526,14,0)</f>
        <v>-17.3948502451269</v>
      </c>
      <c r="K13" s="70">
        <f t="shared" ref="K13" si="15">RANK(J13,J$8:J$23,0)</f>
        <v>9</v>
      </c>
      <c r="L13" s="69">
        <f>VLOOKUP($A13,'Return Data'!$A$7:$R$526,18,0)</f>
        <v>0</v>
      </c>
      <c r="M13" s="70">
        <f t="shared" ref="M13" si="16">RANK(L13,L$8:L$23,0)</f>
        <v>1</v>
      </c>
      <c r="N13" s="69">
        <f>VLOOKUP($A13,'Return Data'!$A$7:$R$526,15,0)</f>
        <v>-7.5963848138924899</v>
      </c>
      <c r="O13" s="70">
        <f t="shared" si="4"/>
        <v>10</v>
      </c>
      <c r="P13" s="69"/>
      <c r="Q13" s="70"/>
      <c r="R13" s="69">
        <f>VLOOKUP($A13,'Return Data'!$A$7:$R$526,17,0)</f>
        <v>1.3806246385193699</v>
      </c>
      <c r="S13" s="71">
        <f t="shared" si="5"/>
        <v>12</v>
      </c>
    </row>
    <row r="14" spans="1:19" s="72" customFormat="1" x14ac:dyDescent="0.25">
      <c r="A14" s="67" t="s">
        <v>17</v>
      </c>
      <c r="B14" s="68">
        <f>VLOOKUP($A14,'Return Data'!$A$7:$R$526,2,0)</f>
        <v>43983</v>
      </c>
      <c r="C14" s="69">
        <f>VLOOKUP($A14,'Return Data'!$A$7:$R$526,3,0)</f>
        <v>28.8828</v>
      </c>
      <c r="D14" s="69">
        <f>VLOOKUP($A14,'Return Data'!$A$7:$R$526,11,0)</f>
        <v>-67.6044566380953</v>
      </c>
      <c r="E14" s="70">
        <f t="shared" si="0"/>
        <v>15</v>
      </c>
      <c r="F14" s="69">
        <f>VLOOKUP($A14,'Return Data'!$A$7:$R$526,12,0)</f>
        <v>-38.743180526800103</v>
      </c>
      <c r="G14" s="70">
        <f t="shared" ref="G14:I14" si="17">RANK(F14,F$8:F$23,0)</f>
        <v>11</v>
      </c>
      <c r="H14" s="69">
        <f>VLOOKUP($A14,'Return Data'!$A$7:$R$526,13,0)</f>
        <v>-12.365087491939301</v>
      </c>
      <c r="I14" s="70">
        <f t="shared" si="17"/>
        <v>8</v>
      </c>
      <c r="J14" s="69">
        <f>VLOOKUP($A14,'Return Data'!$A$7:$R$526,14,0)</f>
        <v>-16.9221702766169</v>
      </c>
      <c r="K14" s="70">
        <f t="shared" ref="K14" si="18">RANK(J14,J$8:J$23,0)</f>
        <v>7</v>
      </c>
      <c r="L14" s="69">
        <f>VLOOKUP($A14,'Return Data'!$A$7:$R$526,18,0)</f>
        <v>0</v>
      </c>
      <c r="M14" s="70">
        <f t="shared" ref="M14" si="19">RANK(L14,L$8:L$23,0)</f>
        <v>1</v>
      </c>
      <c r="N14" s="69">
        <f>VLOOKUP($A14,'Return Data'!$A$7:$R$526,15,0)</f>
        <v>-2.3674878662417398</v>
      </c>
      <c r="O14" s="70">
        <f t="shared" si="4"/>
        <v>5</v>
      </c>
      <c r="P14" s="69">
        <f>VLOOKUP($A14,'Return Data'!$A$7:$R$526,16,0)</f>
        <v>6.2173779040581296</v>
      </c>
      <c r="Q14" s="70">
        <f t="shared" si="5"/>
        <v>2</v>
      </c>
      <c r="R14" s="69">
        <f>VLOOKUP($A14,'Return Data'!$A$7:$R$526,17,0)</f>
        <v>13.3970695541287</v>
      </c>
      <c r="S14" s="71">
        <f t="shared" si="5"/>
        <v>7</v>
      </c>
    </row>
    <row r="15" spans="1:19" s="72" customFormat="1" x14ac:dyDescent="0.25">
      <c r="A15" s="67" t="s">
        <v>18</v>
      </c>
      <c r="B15" s="68">
        <f>VLOOKUP($A15,'Return Data'!$A$7:$R$526,2,0)</f>
        <v>43983</v>
      </c>
      <c r="C15" s="69">
        <f>VLOOKUP($A15,'Return Data'!$A$7:$R$526,3,0)</f>
        <v>30.734999999999999</v>
      </c>
      <c r="D15" s="69">
        <f>VLOOKUP($A15,'Return Data'!$A$7:$R$526,11,0)</f>
        <v>-61.937800518532597</v>
      </c>
      <c r="E15" s="70">
        <f t="shared" si="0"/>
        <v>14</v>
      </c>
      <c r="F15" s="69">
        <f>VLOOKUP($A15,'Return Data'!$A$7:$R$526,12,0)</f>
        <v>-37.459339776277901</v>
      </c>
      <c r="G15" s="70">
        <f t="shared" ref="G15:I15" si="20">RANK(F15,F$8:F$23,0)</f>
        <v>10</v>
      </c>
      <c r="H15" s="69">
        <f>VLOOKUP($A15,'Return Data'!$A$7:$R$526,13,0)</f>
        <v>-16.6206153885479</v>
      </c>
      <c r="I15" s="70">
        <f t="shared" si="20"/>
        <v>11</v>
      </c>
      <c r="J15" s="69">
        <f>VLOOKUP($A15,'Return Data'!$A$7:$R$526,14,0)</f>
        <v>-20.632176477945201</v>
      </c>
      <c r="K15" s="70">
        <f t="shared" ref="K15" si="21">RANK(J15,J$8:J$23,0)</f>
        <v>11</v>
      </c>
      <c r="L15" s="69">
        <f>VLOOKUP($A15,'Return Data'!$A$7:$R$526,18,0)</f>
        <v>0</v>
      </c>
      <c r="M15" s="70">
        <f t="shared" ref="M15" si="22">RANK(L15,L$8:L$23,0)</f>
        <v>1</v>
      </c>
      <c r="N15" s="69">
        <f>VLOOKUP($A15,'Return Data'!$A$7:$R$526,15,0)</f>
        <v>-4.2796050732069197</v>
      </c>
      <c r="O15" s="70">
        <f t="shared" si="4"/>
        <v>7</v>
      </c>
      <c r="P15" s="69">
        <f>VLOOKUP($A15,'Return Data'!$A$7:$R$526,16,0)</f>
        <v>5.2334353299247596</v>
      </c>
      <c r="Q15" s="70">
        <f t="shared" si="5"/>
        <v>3</v>
      </c>
      <c r="R15" s="69">
        <f>VLOOKUP($A15,'Return Data'!$A$7:$R$526,17,0)</f>
        <v>20.259036485897902</v>
      </c>
      <c r="S15" s="71">
        <f t="shared" si="5"/>
        <v>2</v>
      </c>
    </row>
    <row r="16" spans="1:19" s="72" customFormat="1" x14ac:dyDescent="0.25">
      <c r="A16" s="67" t="s">
        <v>19</v>
      </c>
      <c r="B16" s="68">
        <f>VLOOKUP($A16,'Return Data'!$A$7:$R$526,2,0)</f>
        <v>43983</v>
      </c>
      <c r="C16" s="69">
        <f>VLOOKUP($A16,'Return Data'!$A$7:$R$526,3,0)</f>
        <v>63.7288</v>
      </c>
      <c r="D16" s="69">
        <f>VLOOKUP($A16,'Return Data'!$A$7:$R$526,11,0)</f>
        <v>-60.626295979083999</v>
      </c>
      <c r="E16" s="70">
        <f t="shared" si="0"/>
        <v>12</v>
      </c>
      <c r="F16" s="69">
        <f>VLOOKUP($A16,'Return Data'!$A$7:$R$526,12,0)</f>
        <v>-37.2698062382552</v>
      </c>
      <c r="G16" s="70">
        <f t="shared" ref="G16:I16" si="23">RANK(F16,F$8:F$23,0)</f>
        <v>9</v>
      </c>
      <c r="H16" s="69">
        <f>VLOOKUP($A16,'Return Data'!$A$7:$R$526,13,0)</f>
        <v>-14.717647643261399</v>
      </c>
      <c r="I16" s="70">
        <f t="shared" si="23"/>
        <v>9</v>
      </c>
      <c r="J16" s="69">
        <f>VLOOKUP($A16,'Return Data'!$A$7:$R$526,14,0)</f>
        <v>-20.204088286094802</v>
      </c>
      <c r="K16" s="70">
        <f t="shared" ref="K16" si="24">RANK(J16,J$8:J$23,0)</f>
        <v>10</v>
      </c>
      <c r="L16" s="69">
        <f>VLOOKUP($A16,'Return Data'!$A$7:$R$526,18,0)</f>
        <v>0</v>
      </c>
      <c r="M16" s="70">
        <f t="shared" ref="M16" si="25">RANK(L16,L$8:L$23,0)</f>
        <v>1</v>
      </c>
      <c r="N16" s="69">
        <f>VLOOKUP($A16,'Return Data'!$A$7:$R$526,15,0)</f>
        <v>-1.64605862007677</v>
      </c>
      <c r="O16" s="70">
        <f t="shared" si="4"/>
        <v>4</v>
      </c>
      <c r="P16" s="69">
        <f>VLOOKUP($A16,'Return Data'!$A$7:$R$526,16,0)</f>
        <v>3.7444617760553398</v>
      </c>
      <c r="Q16" s="70">
        <f t="shared" si="5"/>
        <v>4</v>
      </c>
      <c r="R16" s="69">
        <f>VLOOKUP($A16,'Return Data'!$A$7:$R$526,17,0)</f>
        <v>11.5443254635088</v>
      </c>
      <c r="S16" s="71">
        <f t="shared" si="5"/>
        <v>8</v>
      </c>
    </row>
    <row r="17" spans="1:19" s="72" customFormat="1" x14ac:dyDescent="0.25">
      <c r="A17" s="67" t="s">
        <v>20</v>
      </c>
      <c r="B17" s="68">
        <f>VLOOKUP($A17,'Return Data'!$A$7:$R$526,2,0)</f>
        <v>43983</v>
      </c>
      <c r="C17" s="69">
        <f>VLOOKUP($A17,'Return Data'!$A$7:$R$526,3,0)</f>
        <v>42.67</v>
      </c>
      <c r="D17" s="69">
        <f>VLOOKUP($A17,'Return Data'!$A$7:$R$526,11,0)</f>
        <v>-47.938993688700798</v>
      </c>
      <c r="E17" s="70">
        <f t="shared" si="0"/>
        <v>5</v>
      </c>
      <c r="F17" s="69">
        <f>VLOOKUP($A17,'Return Data'!$A$7:$R$526,12,0)</f>
        <v>-39.997677049246498</v>
      </c>
      <c r="G17" s="70">
        <f t="shared" ref="G17:I17" si="26">RANK(F17,F$8:F$23,0)</f>
        <v>12</v>
      </c>
      <c r="H17" s="69">
        <f>VLOOKUP($A17,'Return Data'!$A$7:$R$526,13,0)</f>
        <v>-22.929195514602199</v>
      </c>
      <c r="I17" s="70">
        <f t="shared" si="26"/>
        <v>15</v>
      </c>
      <c r="J17" s="69">
        <f>VLOOKUP($A17,'Return Data'!$A$7:$R$526,14,0)</f>
        <v>-24.2113069356678</v>
      </c>
      <c r="K17" s="70">
        <f t="shared" ref="K17" si="27">RANK(J17,J$8:J$23,0)</f>
        <v>12</v>
      </c>
      <c r="L17" s="69">
        <f>VLOOKUP($A17,'Return Data'!$A$7:$R$526,18,0)</f>
        <v>0</v>
      </c>
      <c r="M17" s="70">
        <f t="shared" ref="M17" si="28">RANK(L17,L$8:L$23,0)</f>
        <v>1</v>
      </c>
      <c r="N17" s="69">
        <f>VLOOKUP($A17,'Return Data'!$A$7:$R$526,15,0)</f>
        <v>-4.9389359966199002</v>
      </c>
      <c r="O17" s="70">
        <f t="shared" si="4"/>
        <v>8</v>
      </c>
      <c r="P17" s="69">
        <f>VLOOKUP($A17,'Return Data'!$A$7:$R$526,16,0)</f>
        <v>2.0210109998764101</v>
      </c>
      <c r="Q17" s="70">
        <f t="shared" si="5"/>
        <v>8</v>
      </c>
      <c r="R17" s="69">
        <f>VLOOKUP($A17,'Return Data'!$A$7:$R$526,17,0)</f>
        <v>22.958317289179799</v>
      </c>
      <c r="S17" s="71">
        <f t="shared" si="5"/>
        <v>1</v>
      </c>
    </row>
    <row r="18" spans="1:19" s="72" customFormat="1" x14ac:dyDescent="0.25">
      <c r="A18" s="67" t="s">
        <v>21</v>
      </c>
      <c r="B18" s="68">
        <f>VLOOKUP($A18,'Return Data'!$A$7:$R$526,2,0)</f>
        <v>43983</v>
      </c>
      <c r="C18" s="69">
        <f>VLOOKUP($A18,'Return Data'!$A$7:$R$526,3,0)</f>
        <v>123.3182</v>
      </c>
      <c r="D18" s="69">
        <f>VLOOKUP($A18,'Return Data'!$A$7:$R$526,11,0)</f>
        <v>-35.761832731074101</v>
      </c>
      <c r="E18" s="70">
        <f t="shared" si="0"/>
        <v>3</v>
      </c>
      <c r="F18" s="69">
        <f>VLOOKUP($A18,'Return Data'!$A$7:$R$526,12,0)</f>
        <v>-31.1170686537295</v>
      </c>
      <c r="G18" s="70">
        <f t="shared" ref="G18:I18" si="29">RANK(F18,F$8:F$23,0)</f>
        <v>5</v>
      </c>
      <c r="H18" s="69">
        <f>VLOOKUP($A18,'Return Data'!$A$7:$R$526,13,0)</f>
        <v>-11.4611495823266</v>
      </c>
      <c r="I18" s="70">
        <f t="shared" si="29"/>
        <v>7</v>
      </c>
      <c r="J18" s="69">
        <f>VLOOKUP($A18,'Return Data'!$A$7:$R$526,14,0)</f>
        <v>-14.117268620948099</v>
      </c>
      <c r="K18" s="70">
        <f t="shared" ref="K18" si="30">RANK(J18,J$8:J$23,0)</f>
        <v>5</v>
      </c>
      <c r="L18" s="69">
        <f>VLOOKUP($A18,'Return Data'!$A$7:$R$526,18,0)</f>
        <v>0</v>
      </c>
      <c r="M18" s="70">
        <f t="shared" ref="M18" si="31">RANK(L18,L$8:L$23,0)</f>
        <v>1</v>
      </c>
      <c r="N18" s="69">
        <f>VLOOKUP($A18,'Return Data'!$A$7:$R$526,15,0)</f>
        <v>-0.74319217329454101</v>
      </c>
      <c r="O18" s="70">
        <f t="shared" si="4"/>
        <v>3</v>
      </c>
      <c r="P18" s="69">
        <f>VLOOKUP($A18,'Return Data'!$A$7:$R$526,16,0)</f>
        <v>7.0648731429952303</v>
      </c>
      <c r="Q18" s="70">
        <f t="shared" si="5"/>
        <v>1</v>
      </c>
      <c r="R18" s="69">
        <f>VLOOKUP($A18,'Return Data'!$A$7:$R$526,17,0)</f>
        <v>19.2856903102841</v>
      </c>
      <c r="S18" s="71">
        <f t="shared" si="5"/>
        <v>3</v>
      </c>
    </row>
    <row r="19" spans="1:19" s="72" customFormat="1" x14ac:dyDescent="0.25">
      <c r="A19" s="67" t="s">
        <v>22</v>
      </c>
      <c r="B19" s="68">
        <f>VLOOKUP($A19,'Return Data'!$A$7:$R$526,2,0)</f>
        <v>43983</v>
      </c>
      <c r="C19" s="69">
        <f>VLOOKUP($A19,'Return Data'!$A$7:$R$526,3,0)</f>
        <v>8.8783999999999992</v>
      </c>
      <c r="D19" s="69">
        <f>VLOOKUP($A19,'Return Data'!$A$7:$R$526,11,0)</f>
        <v>-50.840567153734703</v>
      </c>
      <c r="E19" s="70">
        <f t="shared" si="0"/>
        <v>8</v>
      </c>
      <c r="F19" s="69">
        <f>VLOOKUP($A19,'Return Data'!$A$7:$R$526,12,0)</f>
        <v>-33.683286320076299</v>
      </c>
      <c r="G19" s="70">
        <f t="shared" ref="G19:I19" si="32">RANK(F19,F$8:F$23,0)</f>
        <v>8</v>
      </c>
      <c r="H19" s="69">
        <f>VLOOKUP($A19,'Return Data'!$A$7:$R$526,13,0)</f>
        <v>-9.7261088547470305</v>
      </c>
      <c r="I19" s="70">
        <f t="shared" si="32"/>
        <v>5</v>
      </c>
      <c r="J19" s="69">
        <f>VLOOKUP($A19,'Return Data'!$A$7:$R$526,14,0)</f>
        <v>-12.009223024564999</v>
      </c>
      <c r="K19" s="70">
        <f t="shared" ref="K19" si="33">RANK(J19,J$8:J$23,0)</f>
        <v>3</v>
      </c>
      <c r="L19" s="69"/>
      <c r="M19" s="70"/>
      <c r="N19" s="69"/>
      <c r="O19" s="70"/>
      <c r="P19" s="69"/>
      <c r="Q19" s="70"/>
      <c r="R19" s="69">
        <f>VLOOKUP($A19,'Return Data'!$A$7:$R$526,17,0)</f>
        <v>-5.9417126269956499</v>
      </c>
      <c r="S19" s="71">
        <f t="shared" si="5"/>
        <v>14</v>
      </c>
    </row>
    <row r="20" spans="1:19" s="72" customFormat="1" x14ac:dyDescent="0.25">
      <c r="A20" s="67" t="s">
        <v>23</v>
      </c>
      <c r="B20" s="68">
        <f>VLOOKUP($A20,'Return Data'!$A$7:$R$526,2,0)</f>
        <v>43983</v>
      </c>
      <c r="C20" s="69">
        <f>VLOOKUP($A20,'Return Data'!$A$7:$R$526,3,0)</f>
        <v>8.7352000000000007</v>
      </c>
      <c r="D20" s="69">
        <f>VLOOKUP($A20,'Return Data'!$A$7:$R$526,11,0)</f>
        <v>-46.6176492651676</v>
      </c>
      <c r="E20" s="70">
        <f t="shared" si="0"/>
        <v>4</v>
      </c>
      <c r="F20" s="69">
        <f>VLOOKUP($A20,'Return Data'!$A$7:$R$526,12,0)</f>
        <v>-30.946131166204101</v>
      </c>
      <c r="G20" s="70">
        <f t="shared" ref="G20:I20" si="34">RANK(F20,F$8:F$23,0)</f>
        <v>4</v>
      </c>
      <c r="H20" s="69">
        <f>VLOOKUP($A20,'Return Data'!$A$7:$R$526,13,0)</f>
        <v>-8.3844188718914392</v>
      </c>
      <c r="I20" s="70">
        <f t="shared" si="34"/>
        <v>4</v>
      </c>
      <c r="J20" s="69">
        <f>VLOOKUP($A20,'Return Data'!$A$7:$R$526,14,0)</f>
        <v>-11.4285675633389</v>
      </c>
      <c r="K20" s="70">
        <f t="shared" ref="K20" si="35">RANK(J20,J$8:J$23,0)</f>
        <v>1</v>
      </c>
      <c r="L20" s="69"/>
      <c r="M20" s="70"/>
      <c r="N20" s="69"/>
      <c r="O20" s="70"/>
      <c r="P20" s="69"/>
      <c r="Q20" s="70"/>
      <c r="R20" s="69">
        <f>VLOOKUP($A20,'Return Data'!$A$7:$R$526,17,0)</f>
        <v>-6.9109580838323303</v>
      </c>
      <c r="S20" s="71">
        <f t="shared" si="5"/>
        <v>16</v>
      </c>
    </row>
    <row r="21" spans="1:19" s="72" customFormat="1" x14ac:dyDescent="0.25">
      <c r="A21" s="67" t="s">
        <v>24</v>
      </c>
      <c r="B21" s="68">
        <f>VLOOKUP($A21,'Return Data'!$A$7:$R$526,2,0)</f>
        <v>43983</v>
      </c>
      <c r="C21" s="69">
        <f>VLOOKUP($A21,'Return Data'!$A$7:$R$526,3,0)</f>
        <v>195.14429999999999</v>
      </c>
      <c r="D21" s="69">
        <f>VLOOKUP($A21,'Return Data'!$A$7:$R$526,11,0)</f>
        <v>-61.258881892269201</v>
      </c>
      <c r="E21" s="70">
        <f t="shared" si="0"/>
        <v>13</v>
      </c>
      <c r="F21" s="69">
        <f>VLOOKUP($A21,'Return Data'!$A$7:$R$526,12,0)</f>
        <v>-46.508690798227001</v>
      </c>
      <c r="G21" s="70">
        <f t="shared" ref="G21:I21" si="36">RANK(F21,F$8:F$23,0)</f>
        <v>15</v>
      </c>
      <c r="H21" s="69">
        <f>VLOOKUP($A21,'Return Data'!$A$7:$R$526,13,0)</f>
        <v>-21.956070189059499</v>
      </c>
      <c r="I21" s="70">
        <f t="shared" si="36"/>
        <v>14</v>
      </c>
      <c r="J21" s="69">
        <f>VLOOKUP($A21,'Return Data'!$A$7:$R$526,14,0)</f>
        <v>-26.838474981423701</v>
      </c>
      <c r="K21" s="70">
        <f t="shared" ref="K21" si="37">RANK(J21,J$8:J$23,0)</f>
        <v>14</v>
      </c>
      <c r="L21" s="69">
        <f>VLOOKUP($A21,'Return Data'!$A$7:$R$526,18,0)</f>
        <v>0</v>
      </c>
      <c r="M21" s="70">
        <f t="shared" ref="M21" si="38">RANK(L21,L$8:L$23,0)</f>
        <v>1</v>
      </c>
      <c r="N21" s="69">
        <f>VLOOKUP($A21,'Return Data'!$A$7:$R$526,15,0)</f>
        <v>-7.2718718916128502</v>
      </c>
      <c r="O21" s="70">
        <f t="shared" si="4"/>
        <v>9</v>
      </c>
      <c r="P21" s="69">
        <f>VLOOKUP($A21,'Return Data'!$A$7:$R$526,16,0)</f>
        <v>0.89424849066487699</v>
      </c>
      <c r="Q21" s="70">
        <f t="shared" si="5"/>
        <v>10</v>
      </c>
      <c r="R21" s="69">
        <f>VLOOKUP($A21,'Return Data'!$A$7:$R$526,17,0)</f>
        <v>7.4086657542641596</v>
      </c>
      <c r="S21" s="71">
        <f t="shared" si="5"/>
        <v>11</v>
      </c>
    </row>
    <row r="22" spans="1:19" s="72" customFormat="1" x14ac:dyDescent="0.25">
      <c r="A22" s="67" t="s">
        <v>25</v>
      </c>
      <c r="B22" s="68">
        <f>VLOOKUP($A22,'Return Data'!$A$7:$R$526,2,0)</f>
        <v>43983</v>
      </c>
      <c r="C22" s="69">
        <f>VLOOKUP($A22,'Return Data'!$A$7:$R$526,3,0)</f>
        <v>9.23</v>
      </c>
      <c r="D22" s="69">
        <f>VLOOKUP($A22,'Return Data'!$A$7:$R$526,11,0)</f>
        <v>-30.970917036125599</v>
      </c>
      <c r="E22" s="70">
        <f t="shared" si="0"/>
        <v>2</v>
      </c>
      <c r="F22" s="69">
        <f>VLOOKUP($A22,'Return Data'!$A$7:$R$526,12,0)</f>
        <v>-29.148261835242401</v>
      </c>
      <c r="G22" s="70">
        <f t="shared" ref="G22:I22" si="39">RANK(F22,F$8:F$23,0)</f>
        <v>2</v>
      </c>
      <c r="H22" s="69">
        <f>VLOOKUP($A22,'Return Data'!$A$7:$R$526,13,0)</f>
        <v>-8.1982001885236109</v>
      </c>
      <c r="I22" s="70">
        <f t="shared" si="39"/>
        <v>3</v>
      </c>
      <c r="J22" s="69">
        <f>VLOOKUP($A22,'Return Data'!$A$7:$R$526,14,0)</f>
        <v>-14.849508406685199</v>
      </c>
      <c r="K22" s="70">
        <f t="shared" ref="K22" si="40">RANK(J22,J$8:J$23,0)</f>
        <v>6</v>
      </c>
      <c r="L22" s="69"/>
      <c r="M22" s="70"/>
      <c r="N22" s="69"/>
      <c r="O22" s="70"/>
      <c r="P22" s="69"/>
      <c r="Q22" s="70"/>
      <c r="R22" s="69">
        <f>VLOOKUP($A22,'Return Data'!$A$7:$R$526,17,0)</f>
        <v>-5.1663602941176396</v>
      </c>
      <c r="S22" s="71">
        <f t="shared" si="5"/>
        <v>13</v>
      </c>
    </row>
    <row r="23" spans="1:19" s="72" customFormat="1" x14ac:dyDescent="0.25">
      <c r="A23" s="67" t="s">
        <v>26</v>
      </c>
      <c r="B23" s="68">
        <f>VLOOKUP($A23,'Return Data'!$A$7:$R$526,2,0)</f>
        <v>43983</v>
      </c>
      <c r="C23" s="69">
        <f>VLOOKUP($A23,'Return Data'!$A$7:$R$526,3,0)</f>
        <v>57.1434</v>
      </c>
      <c r="D23" s="69">
        <f>VLOOKUP($A23,'Return Data'!$A$7:$R$526,11,0)</f>
        <v>-51.344836948382699</v>
      </c>
      <c r="E23" s="70">
        <f t="shared" si="0"/>
        <v>9</v>
      </c>
      <c r="F23" s="69">
        <f>VLOOKUP($A23,'Return Data'!$A$7:$R$526,12,0)</f>
        <v>-29.457208296912</v>
      </c>
      <c r="G23" s="70">
        <f t="shared" ref="G23:I23" si="41">RANK(F23,F$8:F$23,0)</f>
        <v>3</v>
      </c>
      <c r="H23" s="69">
        <f>VLOOKUP($A23,'Return Data'!$A$7:$R$526,13,0)</f>
        <v>-7.9117709784585504</v>
      </c>
      <c r="I23" s="70">
        <f t="shared" si="41"/>
        <v>2</v>
      </c>
      <c r="J23" s="69">
        <f>VLOOKUP($A23,'Return Data'!$A$7:$R$526,14,0)</f>
        <v>-12.156989340373601</v>
      </c>
      <c r="K23" s="70">
        <f t="shared" ref="K23" si="42">RANK(J23,J$8:J$23,0)</f>
        <v>4</v>
      </c>
      <c r="L23" s="69">
        <f>VLOOKUP($A23,'Return Data'!$A$7:$R$526,18,0)</f>
        <v>0</v>
      </c>
      <c r="M23" s="70">
        <f t="shared" ref="M23" si="43">RANK(L23,L$8:L$23,0)</f>
        <v>1</v>
      </c>
      <c r="N23" s="69">
        <f>VLOOKUP($A23,'Return Data'!$A$7:$R$526,15,0)</f>
        <v>1.0545318314105101</v>
      </c>
      <c r="O23" s="70">
        <f t="shared" si="4"/>
        <v>1</v>
      </c>
      <c r="P23" s="69">
        <f>VLOOKUP($A23,'Return Data'!$A$7:$R$526,16,0)</f>
        <v>2.98576915237145</v>
      </c>
      <c r="Q23" s="70">
        <f t="shared" si="5"/>
        <v>7</v>
      </c>
      <c r="R23" s="69">
        <f>VLOOKUP($A23,'Return Data'!$A$7:$R$526,17,0)</f>
        <v>10.330135222444699</v>
      </c>
      <c r="S23" s="71">
        <f t="shared" si="5"/>
        <v>9</v>
      </c>
    </row>
    <row r="24" spans="1:19" s="72" customFormat="1" x14ac:dyDescent="0.25">
      <c r="A24" s="73"/>
      <c r="B24" s="74"/>
      <c r="C24" s="74"/>
      <c r="D24" s="75"/>
      <c r="E24" s="74"/>
      <c r="F24" s="75"/>
      <c r="G24" s="74"/>
      <c r="H24" s="75"/>
      <c r="I24" s="74"/>
      <c r="J24" s="75"/>
      <c r="K24" s="74"/>
      <c r="L24" s="75"/>
      <c r="M24" s="74"/>
      <c r="N24" s="75"/>
      <c r="O24" s="74"/>
      <c r="P24" s="75"/>
      <c r="Q24" s="74"/>
      <c r="R24" s="75"/>
      <c r="S24" s="76"/>
    </row>
    <row r="25" spans="1:19" s="72" customFormat="1" x14ac:dyDescent="0.25">
      <c r="A25" s="77" t="s">
        <v>27</v>
      </c>
      <c r="B25" s="78"/>
      <c r="C25" s="78"/>
      <c r="D25" s="79">
        <f>AVERAGE(D8:D23)</f>
        <v>-51.729013676961884</v>
      </c>
      <c r="E25" s="78"/>
      <c r="F25" s="79">
        <f>AVERAGE(F8:F23)</f>
        <v>-35.901015275848991</v>
      </c>
      <c r="G25" s="78"/>
      <c r="H25" s="79">
        <f>AVERAGE(H8:H23)</f>
        <v>-14.790869352470294</v>
      </c>
      <c r="I25" s="78"/>
      <c r="J25" s="79">
        <f>AVERAGE(J8:J23)</f>
        <v>-19.043298681752248</v>
      </c>
      <c r="K25" s="78"/>
      <c r="L25" s="79">
        <f>AVERAGE(L8:L23)</f>
        <v>0</v>
      </c>
      <c r="M25" s="78"/>
      <c r="N25" s="79">
        <f>AVERAGE(N8:N23)</f>
        <v>-4.0824909983219255</v>
      </c>
      <c r="O25" s="78"/>
      <c r="P25" s="79">
        <f>AVERAGE(P8:P23)</f>
        <v>3.2945173985041047</v>
      </c>
      <c r="Q25" s="78"/>
      <c r="R25" s="79">
        <f>AVERAGE(R8:R23)</f>
        <v>8.74497278832661</v>
      </c>
      <c r="S25" s="80"/>
    </row>
    <row r="26" spans="1:19" s="72" customFormat="1" x14ac:dyDescent="0.25">
      <c r="A26" s="77" t="s">
        <v>28</v>
      </c>
      <c r="B26" s="78"/>
      <c r="C26" s="78"/>
      <c r="D26" s="79">
        <f>MIN(D8:D23)</f>
        <v>-96.818230910465502</v>
      </c>
      <c r="E26" s="78"/>
      <c r="F26" s="79">
        <f>MIN(F8:F23)</f>
        <v>-53.9669557551263</v>
      </c>
      <c r="G26" s="78"/>
      <c r="H26" s="79">
        <f>MIN(H8:H23)</f>
        <v>-28.332486254216199</v>
      </c>
      <c r="I26" s="78"/>
      <c r="J26" s="79">
        <f>MIN(J8:J23)</f>
        <v>-32.760811576896998</v>
      </c>
      <c r="K26" s="78"/>
      <c r="L26" s="79">
        <f>MIN(L8:L23)</f>
        <v>0</v>
      </c>
      <c r="M26" s="78"/>
      <c r="N26" s="79">
        <f>MIN(N8:N23)</f>
        <v>-9.2637949195742308</v>
      </c>
      <c r="O26" s="78"/>
      <c r="P26" s="79">
        <f>MIN(P8:P23)</f>
        <v>0.23703718284999201</v>
      </c>
      <c r="Q26" s="78"/>
      <c r="R26" s="79">
        <f>MIN(R8:R23)</f>
        <v>-6.9109580838323303</v>
      </c>
      <c r="S26" s="80"/>
    </row>
    <row r="27" spans="1:19" s="72" customFormat="1" ht="15.75" thickBot="1" x14ac:dyDescent="0.3">
      <c r="A27" s="81" t="s">
        <v>29</v>
      </c>
      <c r="B27" s="82"/>
      <c r="C27" s="82"/>
      <c r="D27" s="83">
        <f>MAX(D8:D23)</f>
        <v>-4.5675549464803797</v>
      </c>
      <c r="E27" s="82"/>
      <c r="F27" s="83">
        <f>MAX(F8:F23)</f>
        <v>-18.351726751437099</v>
      </c>
      <c r="G27" s="82"/>
      <c r="H27" s="83">
        <f>MAX(H8:H23)</f>
        <v>-6.7753273893283303</v>
      </c>
      <c r="I27" s="82"/>
      <c r="J27" s="83">
        <f>MAX(J8:J23)</f>
        <v>-11.4285675633389</v>
      </c>
      <c r="K27" s="82"/>
      <c r="L27" s="83">
        <f>MAX(L8:L23)</f>
        <v>0</v>
      </c>
      <c r="M27" s="82"/>
      <c r="N27" s="83">
        <f>MAX(N8:N23)</f>
        <v>1.0545318314105101</v>
      </c>
      <c r="O27" s="82"/>
      <c r="P27" s="83">
        <f>MAX(P8:P23)</f>
        <v>7.0648731429952303</v>
      </c>
      <c r="Q27" s="82"/>
      <c r="R27" s="83">
        <f>MAX(R8:R23)</f>
        <v>22.958317289179799</v>
      </c>
      <c r="S27" s="84"/>
    </row>
    <row r="29" spans="1:19" x14ac:dyDescent="0.25">
      <c r="A29" s="15" t="s">
        <v>342</v>
      </c>
    </row>
  </sheetData>
  <sheetProtection algorithmName="SHA-512" hashValue="PlYZRbw9WpaLqZS9ir6rY/PRizYbwpdDd/eihyY00idAM4FK5G1RuwCXMMDTHiE5h+fIE1DIfTbCooIv6fWb/w==" saltValue="wmd43RV3sLSgY+uqlFlqqQ=="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29"/>
  <sheetViews>
    <sheetView showRowColHeaders="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RowHeight="15" x14ac:dyDescent="0.25"/>
  <cols>
    <col min="1" max="1" width="43.14062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hidden="1" customWidth="1"/>
    <col min="13" max="13" width="5.28515625" style="3" hidden="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140625" style="3"/>
  </cols>
  <sheetData>
    <row r="1" spans="1:20" ht="15.75" thickBot="1" x14ac:dyDescent="0.3"/>
    <row r="2" spans="1:20" x14ac:dyDescent="0.25">
      <c r="A2" s="123" t="s">
        <v>349</v>
      </c>
    </row>
    <row r="3" spans="1:20" ht="15.75" thickBot="1" x14ac:dyDescent="0.3">
      <c r="A3" s="124"/>
    </row>
    <row r="4" spans="1:20" ht="15.75" thickBot="1" x14ac:dyDescent="0.3"/>
    <row r="5" spans="1:20" x14ac:dyDescent="0.25">
      <c r="A5" s="32" t="s">
        <v>344</v>
      </c>
      <c r="B5" s="121" t="s">
        <v>8</v>
      </c>
      <c r="C5" s="121" t="s">
        <v>9</v>
      </c>
      <c r="D5" s="127" t="s">
        <v>1</v>
      </c>
      <c r="E5" s="127"/>
      <c r="F5" s="127" t="s">
        <v>2</v>
      </c>
      <c r="G5" s="127"/>
      <c r="H5" s="127" t="s">
        <v>3</v>
      </c>
      <c r="I5" s="127"/>
      <c r="J5" s="127" t="s">
        <v>4</v>
      </c>
      <c r="K5" s="127"/>
      <c r="L5" s="127" t="s">
        <v>385</v>
      </c>
      <c r="M5" s="127"/>
      <c r="N5" s="127" t="s">
        <v>5</v>
      </c>
      <c r="O5" s="127"/>
      <c r="P5" s="127" t="s">
        <v>6</v>
      </c>
      <c r="Q5" s="127"/>
      <c r="R5" s="125" t="s">
        <v>46</v>
      </c>
      <c r="S5" s="126"/>
      <c r="T5" s="13"/>
    </row>
    <row r="6" spans="1:20" x14ac:dyDescent="0.25">
      <c r="A6" s="18" t="s">
        <v>7</v>
      </c>
      <c r="B6" s="122"/>
      <c r="C6" s="122"/>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c r="T6" s="13"/>
    </row>
    <row r="7" spans="1:20" x14ac:dyDescent="0.25">
      <c r="A7" s="24"/>
      <c r="B7" s="10"/>
      <c r="C7" s="10"/>
      <c r="D7" s="10"/>
      <c r="E7" s="10"/>
      <c r="F7" s="10"/>
      <c r="G7" s="10"/>
      <c r="H7" s="10"/>
      <c r="I7" s="10"/>
      <c r="J7" s="10"/>
      <c r="K7" s="10"/>
      <c r="L7" s="10"/>
      <c r="M7" s="10"/>
      <c r="N7" s="10"/>
      <c r="O7" s="10"/>
      <c r="P7" s="10"/>
      <c r="Q7" s="10"/>
      <c r="R7" s="10"/>
      <c r="S7" s="25"/>
    </row>
    <row r="8" spans="1:20" x14ac:dyDescent="0.25">
      <c r="A8" s="67" t="s">
        <v>30</v>
      </c>
      <c r="B8" s="68">
        <f>VLOOKUP($A8,'Return Data'!$A$7:$R$526,2,0)</f>
        <v>43983</v>
      </c>
      <c r="C8" s="69">
        <f>VLOOKUP($A8,'Return Data'!$A$7:$R$526,3,0)</f>
        <v>36.9405</v>
      </c>
      <c r="D8" s="69">
        <f>VLOOKUP($A8,'Return Data'!$A$7:$R$526,11,0)</f>
        <v>-50.901896624619503</v>
      </c>
      <c r="E8" s="70">
        <f>RANK(D8,D$8:D$23,0)</f>
        <v>7</v>
      </c>
      <c r="F8" s="69">
        <f>VLOOKUP($A8,'Return Data'!$A$7:$R$526,12,0)</f>
        <v>-42.345615685015296</v>
      </c>
      <c r="G8" s="70">
        <f>RANK(F8,F$8:F$23,0)</f>
        <v>13</v>
      </c>
      <c r="H8" s="69">
        <f>VLOOKUP($A8,'Return Data'!$A$7:$R$526,13,0)</f>
        <v>-22.4758993598324</v>
      </c>
      <c r="I8" s="70">
        <f>RANK(H8,H$8:H$23,0)</f>
        <v>13</v>
      </c>
      <c r="J8" s="69">
        <f>VLOOKUP($A8,'Return Data'!$A$7:$R$526,14,0)</f>
        <v>-28.6450652467982</v>
      </c>
      <c r="K8" s="70">
        <f>RANK(J8,J$8:J$23,0)</f>
        <v>15</v>
      </c>
      <c r="L8" s="69">
        <f>VLOOKUP($A8,'Return Data'!$A$7:$R$526,18,0)</f>
        <v>0</v>
      </c>
      <c r="M8" s="70">
        <f>RANK(L8,L$8:L$23,0)</f>
        <v>1</v>
      </c>
      <c r="N8" s="69">
        <f>VLOOKUP($A8,'Return Data'!$A$7:$R$526,15,0)</f>
        <v>-10.106373556825901</v>
      </c>
      <c r="O8" s="70">
        <f>RANK(N8,N$8:N$23,0)</f>
        <v>12</v>
      </c>
      <c r="P8" s="69">
        <f>VLOOKUP($A8,'Return Data'!$A$7:$R$526,16,0)</f>
        <v>-0.20998660342473</v>
      </c>
      <c r="Q8" s="70">
        <f>RANK(P8,P$8:P$23,0)</f>
        <v>10</v>
      </c>
      <c r="R8" s="69">
        <f>VLOOKUP($A8,'Return Data'!$A$7:$R$526,17,0)</f>
        <v>22.1022308383906</v>
      </c>
      <c r="S8" s="71">
        <f>RANK(R8,R$8:R$23,0)</f>
        <v>8</v>
      </c>
    </row>
    <row r="9" spans="1:20" x14ac:dyDescent="0.25">
      <c r="A9" s="67" t="s">
        <v>31</v>
      </c>
      <c r="B9" s="68">
        <f>VLOOKUP($A9,'Return Data'!$A$7:$R$526,2,0)</f>
        <v>43983</v>
      </c>
      <c r="C9" s="69">
        <f>VLOOKUP($A9,'Return Data'!$A$7:$R$526,3,0)</f>
        <v>224.785</v>
      </c>
      <c r="D9" s="69">
        <f>VLOOKUP($A9,'Return Data'!$A$7:$R$526,11,0)</f>
        <v>-59.909958263950699</v>
      </c>
      <c r="E9" s="70">
        <f t="shared" ref="E9:E23" si="0">RANK(D9,D$8:D$23,0)</f>
        <v>11</v>
      </c>
      <c r="F9" s="69">
        <f>VLOOKUP($A9,'Return Data'!$A$7:$R$526,12,0)</f>
        <v>-42.447948220563099</v>
      </c>
      <c r="G9" s="70">
        <f t="shared" ref="G9:G23" si="1">RANK(F9,F$8:F$23,0)</f>
        <v>14</v>
      </c>
      <c r="H9" s="69">
        <f>VLOOKUP($A9,'Return Data'!$A$7:$R$526,13,0)</f>
        <v>-20.132472185555301</v>
      </c>
      <c r="I9" s="70">
        <f t="shared" ref="I9:I23" si="2">RANK(H9,H$8:H$23,0)</f>
        <v>12</v>
      </c>
      <c r="J9" s="69">
        <f>VLOOKUP($A9,'Return Data'!$A$7:$R$526,14,0)</f>
        <v>-25.295451932852501</v>
      </c>
      <c r="K9" s="70">
        <f t="shared" ref="K9:K23" si="3">RANK(J9,J$8:J$23,0)</f>
        <v>13</v>
      </c>
      <c r="L9" s="69">
        <f>VLOOKUP($A9,'Return Data'!$A$7:$R$526,18,0)</f>
        <v>0</v>
      </c>
      <c r="M9" s="70">
        <f t="shared" ref="M9:M23" si="4">RANK(L9,L$8:L$23,0)</f>
        <v>1</v>
      </c>
      <c r="N9" s="69">
        <f>VLOOKUP($A9,'Return Data'!$A$7:$R$526,15,0)</f>
        <v>-3.8481178313202098</v>
      </c>
      <c r="O9" s="70">
        <f t="shared" ref="O9:O23" si="5">RANK(N9,N$8:N$23,0)</f>
        <v>6</v>
      </c>
      <c r="P9" s="69">
        <f>VLOOKUP($A9,'Return Data'!$A$7:$R$526,16,0)</f>
        <v>2.3141678224226299</v>
      </c>
      <c r="Q9" s="70">
        <f t="shared" ref="Q9:Q23" si="6">RANK(P9,P$8:P$23,0)</f>
        <v>5</v>
      </c>
      <c r="R9" s="69">
        <f>VLOOKUP($A9,'Return Data'!$A$7:$R$526,17,0)</f>
        <v>81.518690859935504</v>
      </c>
      <c r="S9" s="71">
        <f t="shared" ref="S9:S23" si="7">RANK(R9,R$8:R$23,0)</f>
        <v>2</v>
      </c>
    </row>
    <row r="10" spans="1:20" x14ac:dyDescent="0.25">
      <c r="A10" s="67" t="s">
        <v>32</v>
      </c>
      <c r="B10" s="68">
        <f>VLOOKUP($A10,'Return Data'!$A$7:$R$526,2,0)</f>
        <v>43983</v>
      </c>
      <c r="C10" s="69">
        <f>VLOOKUP($A10,'Return Data'!$A$7:$R$526,3,0)</f>
        <v>128.91</v>
      </c>
      <c r="D10" s="69">
        <f>VLOOKUP($A10,'Return Data'!$A$7:$R$526,11,0)</f>
        <v>-5.0833667256326001</v>
      </c>
      <c r="E10" s="70">
        <f t="shared" si="0"/>
        <v>1</v>
      </c>
      <c r="F10" s="69">
        <f>VLOOKUP($A10,'Return Data'!$A$7:$R$526,12,0)</f>
        <v>-18.8284558504192</v>
      </c>
      <c r="G10" s="70">
        <f t="shared" si="1"/>
        <v>1</v>
      </c>
      <c r="H10" s="69">
        <f>VLOOKUP($A10,'Return Data'!$A$7:$R$526,13,0)</f>
        <v>-7.2802396265582203</v>
      </c>
      <c r="I10" s="70">
        <f t="shared" si="2"/>
        <v>1</v>
      </c>
      <c r="J10" s="69">
        <f>VLOOKUP($A10,'Return Data'!$A$7:$R$526,14,0)</f>
        <v>-11.9593108589605</v>
      </c>
      <c r="K10" s="70">
        <f t="shared" si="3"/>
        <v>1</v>
      </c>
      <c r="L10" s="69">
        <f>VLOOKUP($A10,'Return Data'!$A$7:$R$526,18,0)</f>
        <v>0</v>
      </c>
      <c r="M10" s="70">
        <f t="shared" si="4"/>
        <v>1</v>
      </c>
      <c r="N10" s="69">
        <f>VLOOKUP($A10,'Return Data'!$A$7:$R$526,15,0)</f>
        <v>-1.2912920921762101</v>
      </c>
      <c r="O10" s="70">
        <f t="shared" si="5"/>
        <v>2</v>
      </c>
      <c r="P10" s="69">
        <f>VLOOKUP($A10,'Return Data'!$A$7:$R$526,16,0)</f>
        <v>2.2983203205651401</v>
      </c>
      <c r="Q10" s="70">
        <f t="shared" si="6"/>
        <v>6</v>
      </c>
      <c r="R10" s="69">
        <f>VLOOKUP($A10,'Return Data'!$A$7:$R$526,17,0)</f>
        <v>75.246445908460501</v>
      </c>
      <c r="S10" s="71">
        <f t="shared" si="7"/>
        <v>3</v>
      </c>
    </row>
    <row r="11" spans="1:20" x14ac:dyDescent="0.25">
      <c r="A11" s="67" t="s">
        <v>33</v>
      </c>
      <c r="B11" s="68">
        <f>VLOOKUP($A11,'Return Data'!$A$7:$R$526,2,0)</f>
        <v>43983</v>
      </c>
      <c r="C11" s="69">
        <f>VLOOKUP($A11,'Return Data'!$A$7:$R$526,3,0)</f>
        <v>8.67</v>
      </c>
      <c r="D11" s="69">
        <f>VLOOKUP($A11,'Return Data'!$A$7:$R$526,11,0)</f>
        <v>-53.318513813909199</v>
      </c>
      <c r="E11" s="70">
        <f t="shared" si="0"/>
        <v>10</v>
      </c>
      <c r="F11" s="69">
        <f>VLOOKUP($A11,'Return Data'!$A$7:$R$526,12,0)</f>
        <v>-32.977646234130397</v>
      </c>
      <c r="G11" s="70">
        <f t="shared" si="1"/>
        <v>6</v>
      </c>
      <c r="H11" s="69">
        <f>VLOOKUP($A11,'Return Data'!$A$7:$R$526,13,0)</f>
        <v>-15.4871011541073</v>
      </c>
      <c r="I11" s="70">
        <f t="shared" si="2"/>
        <v>10</v>
      </c>
      <c r="J11" s="69">
        <f>VLOOKUP($A11,'Return Data'!$A$7:$R$526,14,0)</f>
        <v>-17.9545489664835</v>
      </c>
      <c r="K11" s="70">
        <f t="shared" si="3"/>
        <v>8</v>
      </c>
      <c r="L11" s="69"/>
      <c r="M11" s="70"/>
      <c r="N11" s="69"/>
      <c r="O11" s="70"/>
      <c r="P11" s="69"/>
      <c r="Q11" s="70"/>
      <c r="R11" s="69">
        <f>VLOOKUP($A11,'Return Data'!$A$7:$R$526,17,0)</f>
        <v>-7.4569892473118298</v>
      </c>
      <c r="S11" s="71">
        <f t="shared" si="7"/>
        <v>15</v>
      </c>
    </row>
    <row r="12" spans="1:20" x14ac:dyDescent="0.25">
      <c r="A12" s="67" t="s">
        <v>34</v>
      </c>
      <c r="B12" s="68">
        <f>VLOOKUP($A12,'Return Data'!$A$7:$R$526,2,0)</f>
        <v>43983</v>
      </c>
      <c r="C12" s="69">
        <f>VLOOKUP($A12,'Return Data'!$A$7:$R$526,3,0)</f>
        <v>34.46</v>
      </c>
      <c r="D12" s="69">
        <f>VLOOKUP($A12,'Return Data'!$A$7:$R$526,11,0)</f>
        <v>-97.664842782409394</v>
      </c>
      <c r="E12" s="70">
        <f t="shared" si="0"/>
        <v>16</v>
      </c>
      <c r="F12" s="69">
        <f>VLOOKUP($A12,'Return Data'!$A$7:$R$526,12,0)</f>
        <v>-54.763442687971001</v>
      </c>
      <c r="G12" s="70">
        <f t="shared" si="1"/>
        <v>16</v>
      </c>
      <c r="H12" s="69">
        <f>VLOOKUP($A12,'Return Data'!$A$7:$R$526,13,0)</f>
        <v>-29.188707319791</v>
      </c>
      <c r="I12" s="70">
        <f t="shared" si="2"/>
        <v>16</v>
      </c>
      <c r="J12" s="69">
        <f>VLOOKUP($A12,'Return Data'!$A$7:$R$526,14,0)</f>
        <v>-33.483516166508899</v>
      </c>
      <c r="K12" s="70">
        <f t="shared" si="3"/>
        <v>16</v>
      </c>
      <c r="L12" s="69">
        <f>VLOOKUP($A12,'Return Data'!$A$7:$R$526,18,0)</f>
        <v>0</v>
      </c>
      <c r="M12" s="70">
        <f t="shared" si="4"/>
        <v>1</v>
      </c>
      <c r="N12" s="69">
        <f>VLOOKUP($A12,'Return Data'!$A$7:$R$526,15,0)</f>
        <v>-9.3690680567393798</v>
      </c>
      <c r="O12" s="70">
        <f t="shared" si="5"/>
        <v>11</v>
      </c>
      <c r="P12" s="69">
        <f>VLOOKUP($A12,'Return Data'!$A$7:$R$526,16,0)</f>
        <v>-0.75760886561029595</v>
      </c>
      <c r="Q12" s="70">
        <f t="shared" si="6"/>
        <v>11</v>
      </c>
      <c r="R12" s="69">
        <f>VLOOKUP($A12,'Return Data'!$A$7:$R$526,17,0)</f>
        <v>19.977399865741798</v>
      </c>
      <c r="S12" s="71">
        <f t="shared" si="7"/>
        <v>10</v>
      </c>
    </row>
    <row r="13" spans="1:20" x14ac:dyDescent="0.25">
      <c r="A13" s="67" t="s">
        <v>35</v>
      </c>
      <c r="B13" s="68">
        <f>VLOOKUP($A13,'Return Data'!$A$7:$R$526,2,0)</f>
        <v>43983</v>
      </c>
      <c r="C13" s="69">
        <f>VLOOKUP($A13,'Return Data'!$A$7:$R$526,3,0)</f>
        <v>9.7548999999999992</v>
      </c>
      <c r="D13" s="69">
        <f>VLOOKUP($A13,'Return Data'!$A$7:$R$526,11,0)</f>
        <v>-50.700664264273598</v>
      </c>
      <c r="E13" s="70">
        <f t="shared" si="0"/>
        <v>6</v>
      </c>
      <c r="F13" s="69">
        <f>VLOOKUP($A13,'Return Data'!$A$7:$R$526,12,0)</f>
        <v>-33.267109250847902</v>
      </c>
      <c r="G13" s="70">
        <f t="shared" si="1"/>
        <v>7</v>
      </c>
      <c r="H13" s="69">
        <f>VLOOKUP($A13,'Return Data'!$A$7:$R$526,13,0)</f>
        <v>-12.814979503841601</v>
      </c>
      <c r="I13" s="70">
        <f t="shared" si="2"/>
        <v>6</v>
      </c>
      <c r="J13" s="69">
        <f>VLOOKUP($A13,'Return Data'!$A$7:$R$526,14,0)</f>
        <v>-18.657707688371399</v>
      </c>
      <c r="K13" s="70">
        <f t="shared" si="3"/>
        <v>9</v>
      </c>
      <c r="L13" s="69">
        <f>VLOOKUP($A13,'Return Data'!$A$7:$R$526,18,0)</f>
        <v>0</v>
      </c>
      <c r="M13" s="70">
        <f t="shared" si="4"/>
        <v>1</v>
      </c>
      <c r="N13" s="69">
        <f>VLOOKUP($A13,'Return Data'!$A$7:$R$526,15,0)</f>
        <v>-8.7869021805710101</v>
      </c>
      <c r="O13" s="70">
        <f t="shared" si="5"/>
        <v>10</v>
      </c>
      <c r="P13" s="69"/>
      <c r="Q13" s="70"/>
      <c r="R13" s="69">
        <f>VLOOKUP($A13,'Return Data'!$A$7:$R$526,17,0)</f>
        <v>-0.51741758241758296</v>
      </c>
      <c r="S13" s="71">
        <f t="shared" si="7"/>
        <v>12</v>
      </c>
    </row>
    <row r="14" spans="1:20" x14ac:dyDescent="0.25">
      <c r="A14" s="67" t="s">
        <v>36</v>
      </c>
      <c r="B14" s="68">
        <f>VLOOKUP($A14,'Return Data'!$A$7:$R$526,2,0)</f>
        <v>43983</v>
      </c>
      <c r="C14" s="69">
        <f>VLOOKUP($A14,'Return Data'!$A$7:$R$526,3,0)</f>
        <v>26.881399999999999</v>
      </c>
      <c r="D14" s="69">
        <f>VLOOKUP($A14,'Return Data'!$A$7:$R$526,11,0)</f>
        <v>-68.140633046381893</v>
      </c>
      <c r="E14" s="70">
        <f t="shared" si="0"/>
        <v>15</v>
      </c>
      <c r="F14" s="69">
        <f>VLOOKUP($A14,'Return Data'!$A$7:$R$526,12,0)</f>
        <v>-39.263573691957397</v>
      </c>
      <c r="G14" s="70">
        <f t="shared" si="1"/>
        <v>11</v>
      </c>
      <c r="H14" s="69">
        <f>VLOOKUP($A14,'Return Data'!$A$7:$R$526,13,0)</f>
        <v>-12.9517565738355</v>
      </c>
      <c r="I14" s="70">
        <f t="shared" si="2"/>
        <v>8</v>
      </c>
      <c r="J14" s="69">
        <f>VLOOKUP($A14,'Return Data'!$A$7:$R$526,14,0)</f>
        <v>-17.4586987251833</v>
      </c>
      <c r="K14" s="70">
        <f t="shared" si="3"/>
        <v>7</v>
      </c>
      <c r="L14" s="69">
        <f>VLOOKUP($A14,'Return Data'!$A$7:$R$526,18,0)</f>
        <v>0</v>
      </c>
      <c r="M14" s="70">
        <f t="shared" si="4"/>
        <v>1</v>
      </c>
      <c r="N14" s="69">
        <f>VLOOKUP($A14,'Return Data'!$A$7:$R$526,15,0)</f>
        <v>-2.9649118174411702</v>
      </c>
      <c r="O14" s="70">
        <f t="shared" si="5"/>
        <v>5</v>
      </c>
      <c r="P14" s="69">
        <f>VLOOKUP($A14,'Return Data'!$A$7:$R$526,16,0)</f>
        <v>4.7888599509211502</v>
      </c>
      <c r="Q14" s="70">
        <f t="shared" si="6"/>
        <v>2</v>
      </c>
      <c r="R14" s="69">
        <f>VLOOKUP($A14,'Return Data'!$A$7:$R$526,17,0)</f>
        <v>89.860468489663702</v>
      </c>
      <c r="S14" s="71">
        <f t="shared" si="7"/>
        <v>1</v>
      </c>
    </row>
    <row r="15" spans="1:20" x14ac:dyDescent="0.25">
      <c r="A15" s="67" t="s">
        <v>37</v>
      </c>
      <c r="B15" s="68">
        <f>VLOOKUP($A15,'Return Data'!$A$7:$R$526,2,0)</f>
        <v>43983</v>
      </c>
      <c r="C15" s="69">
        <f>VLOOKUP($A15,'Return Data'!$A$7:$R$526,3,0)</f>
        <v>28.923999999999999</v>
      </c>
      <c r="D15" s="69">
        <f>VLOOKUP($A15,'Return Data'!$A$7:$R$526,11,0)</f>
        <v>-62.795679563516501</v>
      </c>
      <c r="E15" s="70">
        <f t="shared" si="0"/>
        <v>14</v>
      </c>
      <c r="F15" s="69">
        <f>VLOOKUP($A15,'Return Data'!$A$7:$R$526,12,0)</f>
        <v>-38.263018473703198</v>
      </c>
      <c r="G15" s="70">
        <f t="shared" si="1"/>
        <v>10</v>
      </c>
      <c r="H15" s="69">
        <f>VLOOKUP($A15,'Return Data'!$A$7:$R$526,13,0)</f>
        <v>-17.475187334321301</v>
      </c>
      <c r="I15" s="70">
        <f t="shared" si="2"/>
        <v>11</v>
      </c>
      <c r="J15" s="69">
        <f>VLOOKUP($A15,'Return Data'!$A$7:$R$526,14,0)</f>
        <v>-21.402195879943399</v>
      </c>
      <c r="K15" s="70">
        <f t="shared" si="3"/>
        <v>11</v>
      </c>
      <c r="L15" s="69">
        <f>VLOOKUP($A15,'Return Data'!$A$7:$R$526,18,0)</f>
        <v>0</v>
      </c>
      <c r="M15" s="70">
        <f t="shared" si="4"/>
        <v>1</v>
      </c>
      <c r="N15" s="69">
        <f>VLOOKUP($A15,'Return Data'!$A$7:$R$526,15,0)</f>
        <v>-5.07487933658867</v>
      </c>
      <c r="O15" s="70">
        <f t="shared" si="5"/>
        <v>7</v>
      </c>
      <c r="P15" s="69">
        <f>VLOOKUP($A15,'Return Data'!$A$7:$R$526,16,0)</f>
        <v>4.1390366904154297</v>
      </c>
      <c r="Q15" s="70">
        <f t="shared" si="6"/>
        <v>3</v>
      </c>
      <c r="R15" s="69">
        <f>VLOOKUP($A15,'Return Data'!$A$7:$R$526,17,0)</f>
        <v>18.191361601264202</v>
      </c>
      <c r="S15" s="71">
        <f t="shared" si="7"/>
        <v>11</v>
      </c>
    </row>
    <row r="16" spans="1:20" x14ac:dyDescent="0.25">
      <c r="A16" s="67" t="s">
        <v>38</v>
      </c>
      <c r="B16" s="68">
        <f>VLOOKUP($A16,'Return Data'!$A$7:$R$526,2,0)</f>
        <v>43983</v>
      </c>
      <c r="C16" s="69">
        <f>VLOOKUP($A16,'Return Data'!$A$7:$R$526,3,0)</f>
        <v>60.304400000000001</v>
      </c>
      <c r="D16" s="69">
        <f>VLOOKUP($A16,'Return Data'!$A$7:$R$526,11,0)</f>
        <v>-61.242254995943298</v>
      </c>
      <c r="E16" s="70">
        <f t="shared" si="0"/>
        <v>12</v>
      </c>
      <c r="F16" s="69">
        <f>VLOOKUP($A16,'Return Data'!$A$7:$R$526,12,0)</f>
        <v>-37.850833411808999</v>
      </c>
      <c r="G16" s="70">
        <f t="shared" si="1"/>
        <v>9</v>
      </c>
      <c r="H16" s="69">
        <f>VLOOKUP($A16,'Return Data'!$A$7:$R$526,13,0)</f>
        <v>-15.3197593716942</v>
      </c>
      <c r="I16" s="70">
        <f t="shared" si="2"/>
        <v>9</v>
      </c>
      <c r="J16" s="69">
        <f>VLOOKUP($A16,'Return Data'!$A$7:$R$526,14,0)</f>
        <v>-20.727573353475499</v>
      </c>
      <c r="K16" s="70">
        <f t="shared" si="3"/>
        <v>10</v>
      </c>
      <c r="L16" s="69">
        <f>VLOOKUP($A16,'Return Data'!$A$7:$R$526,18,0)</f>
        <v>0</v>
      </c>
      <c r="M16" s="70">
        <f t="shared" si="4"/>
        <v>1</v>
      </c>
      <c r="N16" s="69">
        <f>VLOOKUP($A16,'Return Data'!$A$7:$R$526,15,0)</f>
        <v>-2.313884674254</v>
      </c>
      <c r="O16" s="70">
        <f t="shared" si="5"/>
        <v>4</v>
      </c>
      <c r="P16" s="69">
        <f>VLOOKUP($A16,'Return Data'!$A$7:$R$526,16,0)</f>
        <v>2.8762127221581899</v>
      </c>
      <c r="Q16" s="70">
        <f t="shared" si="6"/>
        <v>4</v>
      </c>
      <c r="R16" s="69">
        <f>VLOOKUP($A16,'Return Data'!$A$7:$R$526,17,0)</f>
        <v>33.554652777777797</v>
      </c>
      <c r="S16" s="71">
        <f t="shared" si="7"/>
        <v>6</v>
      </c>
    </row>
    <row r="17" spans="1:19" x14ac:dyDescent="0.25">
      <c r="A17" s="67" t="s">
        <v>39</v>
      </c>
      <c r="B17" s="68">
        <f>VLOOKUP($A17,'Return Data'!$A$7:$R$526,2,0)</f>
        <v>43983</v>
      </c>
      <c r="C17" s="69">
        <f>VLOOKUP($A17,'Return Data'!$A$7:$R$526,3,0)</f>
        <v>42.26</v>
      </c>
      <c r="D17" s="69">
        <f>VLOOKUP($A17,'Return Data'!$A$7:$R$526,11,0)</f>
        <v>-48.416594687020698</v>
      </c>
      <c r="E17" s="70">
        <f t="shared" si="0"/>
        <v>5</v>
      </c>
      <c r="F17" s="69">
        <f>VLOOKUP($A17,'Return Data'!$A$7:$R$526,12,0)</f>
        <v>-40.395080816608903</v>
      </c>
      <c r="G17" s="70">
        <f t="shared" si="1"/>
        <v>12</v>
      </c>
      <c r="H17" s="69">
        <f>VLOOKUP($A17,'Return Data'!$A$7:$R$526,13,0)</f>
        <v>-23.346690840082701</v>
      </c>
      <c r="I17" s="70">
        <f t="shared" si="2"/>
        <v>15</v>
      </c>
      <c r="J17" s="69">
        <f>VLOOKUP($A17,'Return Data'!$A$7:$R$526,14,0)</f>
        <v>-24.602502541605901</v>
      </c>
      <c r="K17" s="70">
        <f t="shared" si="3"/>
        <v>12</v>
      </c>
      <c r="L17" s="69">
        <f>VLOOKUP($A17,'Return Data'!$A$7:$R$526,18,0)</f>
        <v>0</v>
      </c>
      <c r="M17" s="70">
        <f t="shared" si="4"/>
        <v>1</v>
      </c>
      <c r="N17" s="69">
        <f>VLOOKUP($A17,'Return Data'!$A$7:$R$526,15,0)</f>
        <v>-5.2058666662780704</v>
      </c>
      <c r="O17" s="70">
        <f t="shared" si="5"/>
        <v>8</v>
      </c>
      <c r="P17" s="69">
        <f>VLOOKUP($A17,'Return Data'!$A$7:$R$526,16,0)</f>
        <v>1.7088901514528401</v>
      </c>
      <c r="Q17" s="70">
        <f t="shared" si="6"/>
        <v>8</v>
      </c>
      <c r="R17" s="69">
        <f>VLOOKUP($A17,'Return Data'!$A$7:$R$526,17,0)</f>
        <v>21.8613140873411</v>
      </c>
      <c r="S17" s="71">
        <f t="shared" si="7"/>
        <v>9</v>
      </c>
    </row>
    <row r="18" spans="1:19" x14ac:dyDescent="0.25">
      <c r="A18" s="67" t="s">
        <v>40</v>
      </c>
      <c r="B18" s="68">
        <f>VLOOKUP($A18,'Return Data'!$A$7:$R$526,2,0)</f>
        <v>43983</v>
      </c>
      <c r="C18" s="69">
        <f>VLOOKUP($A18,'Return Data'!$A$7:$R$526,3,0)</f>
        <v>115.4806</v>
      </c>
      <c r="D18" s="69">
        <f>VLOOKUP($A18,'Return Data'!$A$7:$R$526,11,0)</f>
        <v>-37.021336933036203</v>
      </c>
      <c r="E18" s="70">
        <f t="shared" si="0"/>
        <v>3</v>
      </c>
      <c r="F18" s="69">
        <f>VLOOKUP($A18,'Return Data'!$A$7:$R$526,12,0)</f>
        <v>-32.380886295803499</v>
      </c>
      <c r="G18" s="70">
        <f t="shared" si="1"/>
        <v>5</v>
      </c>
      <c r="H18" s="69">
        <f>VLOOKUP($A18,'Return Data'!$A$7:$R$526,13,0)</f>
        <v>-12.8291191897835</v>
      </c>
      <c r="I18" s="70">
        <f t="shared" si="2"/>
        <v>7</v>
      </c>
      <c r="J18" s="69">
        <f>VLOOKUP($A18,'Return Data'!$A$7:$R$526,14,0)</f>
        <v>-15.392383651149601</v>
      </c>
      <c r="K18" s="70">
        <f t="shared" si="3"/>
        <v>5</v>
      </c>
      <c r="L18" s="69">
        <f>VLOOKUP($A18,'Return Data'!$A$7:$R$526,18,0)</f>
        <v>0</v>
      </c>
      <c r="M18" s="70">
        <f t="shared" si="4"/>
        <v>1</v>
      </c>
      <c r="N18" s="69">
        <f>VLOOKUP($A18,'Return Data'!$A$7:$R$526,15,0)</f>
        <v>-1.9665453635655099</v>
      </c>
      <c r="O18" s="70">
        <f t="shared" si="5"/>
        <v>3</v>
      </c>
      <c r="P18" s="69">
        <f>VLOOKUP($A18,'Return Data'!$A$7:$R$526,16,0)</f>
        <v>5.6905244716856904</v>
      </c>
      <c r="Q18" s="70">
        <f t="shared" si="6"/>
        <v>1</v>
      </c>
      <c r="R18" s="69">
        <f>VLOOKUP($A18,'Return Data'!$A$7:$R$526,17,0)</f>
        <v>66.197419188445707</v>
      </c>
      <c r="S18" s="71">
        <f t="shared" si="7"/>
        <v>4</v>
      </c>
    </row>
    <row r="19" spans="1:19" x14ac:dyDescent="0.25">
      <c r="A19" s="67" t="s">
        <v>41</v>
      </c>
      <c r="B19" s="68">
        <f>VLOOKUP($A19,'Return Data'!$A$7:$R$526,2,0)</f>
        <v>43983</v>
      </c>
      <c r="C19" s="69">
        <f>VLOOKUP($A19,'Return Data'!$A$7:$R$526,3,0)</f>
        <v>8.6142000000000003</v>
      </c>
      <c r="D19" s="69">
        <f>VLOOKUP($A19,'Return Data'!$A$7:$R$526,11,0)</f>
        <v>-51.940170325734499</v>
      </c>
      <c r="E19" s="70">
        <f t="shared" si="0"/>
        <v>9</v>
      </c>
      <c r="F19" s="69">
        <f>VLOOKUP($A19,'Return Data'!$A$7:$R$526,12,0)</f>
        <v>-34.664800777735302</v>
      </c>
      <c r="G19" s="70">
        <f t="shared" si="1"/>
        <v>8</v>
      </c>
      <c r="H19" s="69">
        <f>VLOOKUP($A19,'Return Data'!$A$7:$R$526,13,0)</f>
        <v>-10.805893784694801</v>
      </c>
      <c r="I19" s="70">
        <f t="shared" si="2"/>
        <v>5</v>
      </c>
      <c r="J19" s="69">
        <f>VLOOKUP($A19,'Return Data'!$A$7:$R$526,14,0)</f>
        <v>-13.068059225819299</v>
      </c>
      <c r="K19" s="70">
        <f t="shared" si="3"/>
        <v>4</v>
      </c>
      <c r="L19" s="69"/>
      <c r="M19" s="70"/>
      <c r="N19" s="69"/>
      <c r="O19" s="70"/>
      <c r="P19" s="69"/>
      <c r="Q19" s="70"/>
      <c r="R19" s="69">
        <f>VLOOKUP($A19,'Return Data'!$A$7:$R$526,17,0)</f>
        <v>-7.3413207547169801</v>
      </c>
      <c r="S19" s="71">
        <f t="shared" si="7"/>
        <v>14</v>
      </c>
    </row>
    <row r="20" spans="1:19" x14ac:dyDescent="0.25">
      <c r="A20" s="67" t="s">
        <v>42</v>
      </c>
      <c r="B20" s="68">
        <f>VLOOKUP($A20,'Return Data'!$A$7:$R$526,2,0)</f>
        <v>43983</v>
      </c>
      <c r="C20" s="69">
        <f>VLOOKUP($A20,'Return Data'!$A$7:$R$526,3,0)</f>
        <v>8.4643999999999995</v>
      </c>
      <c r="D20" s="69">
        <f>VLOOKUP($A20,'Return Data'!$A$7:$R$526,11,0)</f>
        <v>-47.727492194289802</v>
      </c>
      <c r="E20" s="70">
        <f t="shared" si="0"/>
        <v>4</v>
      </c>
      <c r="F20" s="69">
        <f>VLOOKUP($A20,'Return Data'!$A$7:$R$526,12,0)</f>
        <v>-31.942255637488099</v>
      </c>
      <c r="G20" s="70">
        <f t="shared" si="1"/>
        <v>4</v>
      </c>
      <c r="H20" s="69">
        <f>VLOOKUP($A20,'Return Data'!$A$7:$R$526,13,0)</f>
        <v>-9.4635767190115008</v>
      </c>
      <c r="I20" s="70">
        <f t="shared" si="2"/>
        <v>4</v>
      </c>
      <c r="J20" s="69">
        <f>VLOOKUP($A20,'Return Data'!$A$7:$R$526,14,0)</f>
        <v>-12.535210621714899</v>
      </c>
      <c r="K20" s="70">
        <f t="shared" si="3"/>
        <v>2</v>
      </c>
      <c r="L20" s="69"/>
      <c r="M20" s="70"/>
      <c r="N20" s="69"/>
      <c r="O20" s="70"/>
      <c r="P20" s="69"/>
      <c r="Q20" s="70"/>
      <c r="R20" s="69">
        <f>VLOOKUP($A20,'Return Data'!$A$7:$R$526,17,0)</f>
        <v>-8.3906287425149699</v>
      </c>
      <c r="S20" s="71">
        <f t="shared" si="7"/>
        <v>16</v>
      </c>
    </row>
    <row r="21" spans="1:19" x14ac:dyDescent="0.25">
      <c r="A21" s="67" t="s">
        <v>43</v>
      </c>
      <c r="B21" s="68">
        <f>VLOOKUP($A21,'Return Data'!$A$7:$R$526,2,0)</f>
        <v>43983</v>
      </c>
      <c r="C21" s="69">
        <f>VLOOKUP($A21,'Return Data'!$A$7:$R$526,3,0)</f>
        <v>184.89269999999999</v>
      </c>
      <c r="D21" s="69">
        <f>VLOOKUP($A21,'Return Data'!$A$7:$R$526,11,0)</f>
        <v>-62.134687618992999</v>
      </c>
      <c r="E21" s="70">
        <f t="shared" si="0"/>
        <v>13</v>
      </c>
      <c r="F21" s="69">
        <f>VLOOKUP($A21,'Return Data'!$A$7:$R$526,12,0)</f>
        <v>-47.284898670974599</v>
      </c>
      <c r="G21" s="70">
        <f t="shared" si="1"/>
        <v>15</v>
      </c>
      <c r="H21" s="69">
        <f>VLOOKUP($A21,'Return Data'!$A$7:$R$526,13,0)</f>
        <v>-22.763163400358099</v>
      </c>
      <c r="I21" s="70">
        <f t="shared" si="2"/>
        <v>14</v>
      </c>
      <c r="J21" s="69">
        <f>VLOOKUP($A21,'Return Data'!$A$7:$R$526,14,0)</f>
        <v>-27.5122842614979</v>
      </c>
      <c r="K21" s="70">
        <f t="shared" si="3"/>
        <v>14</v>
      </c>
      <c r="L21" s="69">
        <f>VLOOKUP($A21,'Return Data'!$A$7:$R$526,18,0)</f>
        <v>0</v>
      </c>
      <c r="M21" s="70">
        <f t="shared" si="4"/>
        <v>1</v>
      </c>
      <c r="N21" s="69">
        <f>VLOOKUP($A21,'Return Data'!$A$7:$R$526,15,0)</f>
        <v>-7.9109063787451497</v>
      </c>
      <c r="O21" s="70">
        <f t="shared" si="5"/>
        <v>9</v>
      </c>
      <c r="P21" s="69">
        <f>VLOOKUP($A21,'Return Data'!$A$7:$R$526,16,0)</f>
        <v>9.3664725223564005E-2</v>
      </c>
      <c r="Q21" s="70">
        <f t="shared" si="6"/>
        <v>9</v>
      </c>
      <c r="R21" s="69">
        <f>VLOOKUP($A21,'Return Data'!$A$7:$R$526,17,0)</f>
        <v>47.638248302489103</v>
      </c>
      <c r="S21" s="71">
        <f t="shared" si="7"/>
        <v>5</v>
      </c>
    </row>
    <row r="22" spans="1:19" x14ac:dyDescent="0.25">
      <c r="A22" s="67" t="s">
        <v>44</v>
      </c>
      <c r="B22" s="68">
        <f>VLOOKUP($A22,'Return Data'!$A$7:$R$526,2,0)</f>
        <v>43983</v>
      </c>
      <c r="C22" s="69">
        <f>VLOOKUP($A22,'Return Data'!$A$7:$R$526,3,0)</f>
        <v>9.11</v>
      </c>
      <c r="D22" s="69">
        <f>VLOOKUP($A22,'Return Data'!$A$7:$R$526,11,0)</f>
        <v>-31.345943276724601</v>
      </c>
      <c r="E22" s="70">
        <f t="shared" si="0"/>
        <v>2</v>
      </c>
      <c r="F22" s="69">
        <f>VLOOKUP($A22,'Return Data'!$A$7:$R$526,12,0)</f>
        <v>-29.6314037918516</v>
      </c>
      <c r="G22" s="70">
        <f t="shared" si="1"/>
        <v>2</v>
      </c>
      <c r="H22" s="69">
        <f>VLOOKUP($A22,'Return Data'!$A$7:$R$526,13,0)</f>
        <v>-8.9337368163410602</v>
      </c>
      <c r="I22" s="70">
        <f t="shared" si="2"/>
        <v>3</v>
      </c>
      <c r="J22" s="69">
        <f>VLOOKUP($A22,'Return Data'!$A$7:$R$526,14,0)</f>
        <v>-15.4851222117563</v>
      </c>
      <c r="K22" s="70">
        <f t="shared" si="3"/>
        <v>6</v>
      </c>
      <c r="L22" s="69"/>
      <c r="M22" s="70"/>
      <c r="N22" s="69"/>
      <c r="O22" s="70"/>
      <c r="P22" s="69"/>
      <c r="Q22" s="70"/>
      <c r="R22" s="69">
        <f>VLOOKUP($A22,'Return Data'!$A$7:$R$526,17,0)</f>
        <v>-5.9715073529411802</v>
      </c>
      <c r="S22" s="71">
        <f t="shared" si="7"/>
        <v>13</v>
      </c>
    </row>
    <row r="23" spans="1:19" x14ac:dyDescent="0.25">
      <c r="A23" s="67" t="s">
        <v>45</v>
      </c>
      <c r="B23" s="68">
        <f>VLOOKUP($A23,'Return Data'!$A$7:$R$526,2,0)</f>
        <v>43983</v>
      </c>
      <c r="C23" s="69">
        <f>VLOOKUP($A23,'Return Data'!$A$7:$R$526,3,0)</f>
        <v>54.133000000000003</v>
      </c>
      <c r="D23" s="69">
        <f>VLOOKUP($A23,'Return Data'!$A$7:$R$526,11,0)</f>
        <v>-51.903631071196898</v>
      </c>
      <c r="E23" s="70">
        <f t="shared" si="0"/>
        <v>8</v>
      </c>
      <c r="F23" s="69">
        <f>VLOOKUP($A23,'Return Data'!$A$7:$R$526,12,0)</f>
        <v>-29.999711695229099</v>
      </c>
      <c r="G23" s="70">
        <f t="shared" si="1"/>
        <v>3</v>
      </c>
      <c r="H23" s="69">
        <f>VLOOKUP($A23,'Return Data'!$A$7:$R$526,13,0)</f>
        <v>-8.4958605410360093</v>
      </c>
      <c r="I23" s="70">
        <f t="shared" si="2"/>
        <v>2</v>
      </c>
      <c r="J23" s="69">
        <f>VLOOKUP($A23,'Return Data'!$A$7:$R$526,14,0)</f>
        <v>-12.7051918918885</v>
      </c>
      <c r="K23" s="70">
        <f t="shared" si="3"/>
        <v>3</v>
      </c>
      <c r="L23" s="69">
        <f>VLOOKUP($A23,'Return Data'!$A$7:$R$526,18,0)</f>
        <v>0</v>
      </c>
      <c r="M23" s="70">
        <f t="shared" si="4"/>
        <v>1</v>
      </c>
      <c r="N23" s="69">
        <f>VLOOKUP($A23,'Return Data'!$A$7:$R$526,15,0)</f>
        <v>0.33028674842053302</v>
      </c>
      <c r="O23" s="70">
        <f t="shared" si="5"/>
        <v>1</v>
      </c>
      <c r="P23" s="69">
        <f>VLOOKUP($A23,'Return Data'!$A$7:$R$526,16,0)</f>
        <v>2.1769071741309798</v>
      </c>
      <c r="Q23" s="70">
        <f t="shared" si="6"/>
        <v>7</v>
      </c>
      <c r="R23" s="69">
        <f>VLOOKUP($A23,'Return Data'!$A$7:$R$526,17,0)</f>
        <v>29.665828729281799</v>
      </c>
      <c r="S23" s="71">
        <f t="shared" si="7"/>
        <v>7</v>
      </c>
    </row>
    <row r="24" spans="1:19" x14ac:dyDescent="0.25">
      <c r="A24" s="73"/>
      <c r="B24" s="74"/>
      <c r="C24" s="74"/>
      <c r="D24" s="75"/>
      <c r="E24" s="74"/>
      <c r="F24" s="75"/>
      <c r="G24" s="74"/>
      <c r="H24" s="75"/>
      <c r="I24" s="74"/>
      <c r="J24" s="75"/>
      <c r="K24" s="74"/>
      <c r="L24" s="75"/>
      <c r="M24" s="74"/>
      <c r="N24" s="75"/>
      <c r="O24" s="74"/>
      <c r="P24" s="75"/>
      <c r="Q24" s="74"/>
      <c r="R24" s="75"/>
      <c r="S24" s="76"/>
    </row>
    <row r="25" spans="1:19" x14ac:dyDescent="0.25">
      <c r="A25" s="77" t="s">
        <v>27</v>
      </c>
      <c r="B25" s="78"/>
      <c r="C25" s="78"/>
      <c r="D25" s="79">
        <f>AVERAGE(D8:D23)</f>
        <v>-52.515479136727016</v>
      </c>
      <c r="E25" s="78"/>
      <c r="F25" s="79">
        <f>AVERAGE(F8:F23)</f>
        <v>-36.644167574506724</v>
      </c>
      <c r="G25" s="78"/>
      <c r="H25" s="79">
        <f>AVERAGE(H8:H23)</f>
        <v>-15.610258982552782</v>
      </c>
      <c r="I25" s="78"/>
      <c r="J25" s="79">
        <f>AVERAGE(J8:J23)</f>
        <v>-19.805301451500597</v>
      </c>
      <c r="K25" s="78"/>
      <c r="L25" s="79">
        <f>AVERAGE(L8:L23)</f>
        <v>0</v>
      </c>
      <c r="M25" s="78"/>
      <c r="N25" s="79">
        <f>AVERAGE(N8:N23)</f>
        <v>-4.8757051005070622</v>
      </c>
      <c r="O25" s="78"/>
      <c r="P25" s="79">
        <f>AVERAGE(P8:P23)</f>
        <v>2.2835444145400534</v>
      </c>
      <c r="Q25" s="78"/>
      <c r="R25" s="79">
        <f>AVERAGE(R8:R23)</f>
        <v>29.758512310555574</v>
      </c>
      <c r="S25" s="80"/>
    </row>
    <row r="26" spans="1:19" x14ac:dyDescent="0.25">
      <c r="A26" s="77" t="s">
        <v>28</v>
      </c>
      <c r="B26" s="78"/>
      <c r="C26" s="78"/>
      <c r="D26" s="79">
        <f>MIN(D8:D23)</f>
        <v>-97.664842782409394</v>
      </c>
      <c r="E26" s="78"/>
      <c r="F26" s="79">
        <f>MIN(F8:F23)</f>
        <v>-54.763442687971001</v>
      </c>
      <c r="G26" s="78"/>
      <c r="H26" s="79">
        <f>MIN(H8:H23)</f>
        <v>-29.188707319791</v>
      </c>
      <c r="I26" s="78"/>
      <c r="J26" s="79">
        <f>MIN(J8:J23)</f>
        <v>-33.483516166508899</v>
      </c>
      <c r="K26" s="78"/>
      <c r="L26" s="79">
        <f>MIN(L8:L23)</f>
        <v>0</v>
      </c>
      <c r="M26" s="78"/>
      <c r="N26" s="79">
        <f>MIN(N8:N23)</f>
        <v>-10.106373556825901</v>
      </c>
      <c r="O26" s="78"/>
      <c r="P26" s="79">
        <f>MIN(P8:P23)</f>
        <v>-0.75760886561029595</v>
      </c>
      <c r="Q26" s="78"/>
      <c r="R26" s="79">
        <f>MIN(R8:R23)</f>
        <v>-8.3906287425149699</v>
      </c>
      <c r="S26" s="80"/>
    </row>
    <row r="27" spans="1:19" ht="15.75" thickBot="1" x14ac:dyDescent="0.3">
      <c r="A27" s="81" t="s">
        <v>29</v>
      </c>
      <c r="B27" s="82"/>
      <c r="C27" s="82"/>
      <c r="D27" s="83">
        <f>MAX(D8:D23)</f>
        <v>-5.0833667256326001</v>
      </c>
      <c r="E27" s="82"/>
      <c r="F27" s="83">
        <f>MAX(F8:F23)</f>
        <v>-18.8284558504192</v>
      </c>
      <c r="G27" s="82"/>
      <c r="H27" s="83">
        <f>MAX(H8:H23)</f>
        <v>-7.2802396265582203</v>
      </c>
      <c r="I27" s="82"/>
      <c r="J27" s="83">
        <f>MAX(J8:J23)</f>
        <v>-11.9593108589605</v>
      </c>
      <c r="K27" s="82"/>
      <c r="L27" s="83">
        <f>MAX(L8:L23)</f>
        <v>0</v>
      </c>
      <c r="M27" s="82"/>
      <c r="N27" s="83">
        <f>MAX(N8:N23)</f>
        <v>0.33028674842053302</v>
      </c>
      <c r="O27" s="82"/>
      <c r="P27" s="83">
        <f>MAX(P8:P23)</f>
        <v>5.6905244716856904</v>
      </c>
      <c r="Q27" s="82"/>
      <c r="R27" s="83">
        <f>MAX(R8:R23)</f>
        <v>89.860468489663702</v>
      </c>
      <c r="S27" s="84"/>
    </row>
    <row r="29" spans="1:19" x14ac:dyDescent="0.25">
      <c r="A29" s="15" t="s">
        <v>342</v>
      </c>
    </row>
  </sheetData>
  <sheetProtection algorithmName="SHA-512" hashValue="b2gD42z/2Vq8TeKThgqbaqnzx3Lybsy2x5Myx/BcJUZX9WAWRJ991x9e1aZXght99MrSJRQnlzoZ2gJjoz7XOQ==" saltValue="e6R62JDjmZbNCRq0AUqpzQ=="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77"/>
  <sheetViews>
    <sheetView zoomScaleNormal="100" workbookViewId="0">
      <pane xSplit="1" ySplit="6" topLeftCell="B7" activePane="bottomRight" state="frozen"/>
      <selection pane="topRight" activeCell="B1" sqref="B1"/>
      <selection pane="bottomLeft" activeCell="A6" sqref="A6"/>
      <selection pane="bottomRight" activeCell="A2" sqref="A2:A3"/>
    </sheetView>
  </sheetViews>
  <sheetFormatPr defaultRowHeight="15" x14ac:dyDescent="0.25"/>
  <cols>
    <col min="1" max="1" width="56.7109375" style="3" bestFit="1" customWidth="1"/>
    <col min="2" max="2" width="12.140625" style="3" bestFit="1" customWidth="1"/>
    <col min="3" max="3" width="14.28515625" style="3" bestFit="1" customWidth="1"/>
    <col min="4" max="4" width="11" style="3" hidden="1" customWidth="1"/>
    <col min="5" max="5" width="5.28515625" style="3" hidden="1" customWidth="1"/>
    <col min="6" max="6" width="11" style="3" hidden="1" customWidth="1"/>
    <col min="7" max="7" width="5.28515625" style="3" hidden="1" customWidth="1"/>
    <col min="8" max="8" width="11" style="3" hidden="1" customWidth="1"/>
    <col min="9" max="9" width="5.28515625" style="3" hidden="1" customWidth="1"/>
    <col min="10" max="10" width="11" style="3" bestFit="1" customWidth="1"/>
    <col min="11" max="11" width="5.28515625" style="3" bestFit="1" customWidth="1"/>
    <col min="12" max="12" width="11" style="3" hidden="1" customWidth="1"/>
    <col min="13" max="13" width="5.28515625" style="3" hidden="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140625" style="3"/>
  </cols>
  <sheetData>
    <row r="1" spans="1:20" ht="15.75" thickBot="1" x14ac:dyDescent="0.3"/>
    <row r="2" spans="1:20" x14ac:dyDescent="0.25">
      <c r="A2" s="123" t="s">
        <v>349</v>
      </c>
    </row>
    <row r="3" spans="1:20" ht="15.75" thickBot="1" x14ac:dyDescent="0.3">
      <c r="A3" s="124"/>
    </row>
    <row r="4" spans="1:20" ht="15.75" thickBot="1" x14ac:dyDescent="0.3"/>
    <row r="5" spans="1:20" x14ac:dyDescent="0.25">
      <c r="A5" s="32" t="s">
        <v>345</v>
      </c>
      <c r="B5" s="121" t="s">
        <v>8</v>
      </c>
      <c r="C5" s="121" t="s">
        <v>9</v>
      </c>
      <c r="D5" s="127" t="s">
        <v>1</v>
      </c>
      <c r="E5" s="127"/>
      <c r="F5" s="127" t="s">
        <v>2</v>
      </c>
      <c r="G5" s="127"/>
      <c r="H5" s="127" t="s">
        <v>3</v>
      </c>
      <c r="I5" s="127"/>
      <c r="J5" s="127" t="s">
        <v>4</v>
      </c>
      <c r="K5" s="127"/>
      <c r="L5" s="127" t="s">
        <v>385</v>
      </c>
      <c r="M5" s="127"/>
      <c r="N5" s="127" t="s">
        <v>5</v>
      </c>
      <c r="O5" s="127"/>
      <c r="P5" s="127" t="s">
        <v>6</v>
      </c>
      <c r="Q5" s="127"/>
      <c r="R5" s="125" t="s">
        <v>46</v>
      </c>
      <c r="S5" s="126"/>
      <c r="T5" s="13"/>
    </row>
    <row r="6" spans="1:20" x14ac:dyDescent="0.25">
      <c r="A6" s="18" t="s">
        <v>7</v>
      </c>
      <c r="B6" s="122"/>
      <c r="C6" s="122"/>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c r="T6" s="13"/>
    </row>
    <row r="7" spans="1:20" x14ac:dyDescent="0.25">
      <c r="A7" s="29"/>
      <c r="B7" s="6"/>
      <c r="C7" s="6"/>
      <c r="D7" s="6"/>
      <c r="E7" s="6"/>
      <c r="F7" s="6"/>
      <c r="G7" s="6"/>
      <c r="H7" s="6"/>
      <c r="I7" s="6"/>
      <c r="J7" s="6"/>
      <c r="K7" s="6"/>
      <c r="L7" s="6"/>
      <c r="M7" s="6"/>
      <c r="N7" s="6"/>
      <c r="O7" s="6"/>
      <c r="P7" s="6"/>
      <c r="Q7" s="6"/>
      <c r="R7" s="6"/>
      <c r="S7" s="30"/>
    </row>
    <row r="8" spans="1:20" x14ac:dyDescent="0.25">
      <c r="A8" s="67" t="s">
        <v>163</v>
      </c>
      <c r="B8" s="68">
        <f>VLOOKUP($A8,'Return Data'!$A$7:$R$526,2,0)</f>
        <v>43983</v>
      </c>
      <c r="C8" s="69">
        <f>VLOOKUP($A8,'Return Data'!$A$7:$R$526,3,0)</f>
        <v>36.479999999999997</v>
      </c>
      <c r="D8" s="69">
        <f>VLOOKUP($A8,'Return Data'!$A$7:$R$526,11,0)</f>
        <v>0</v>
      </c>
      <c r="E8" s="70">
        <f t="shared" ref="E8:E39" si="0">RANK(D8,D$8:D$71,0)</f>
        <v>1</v>
      </c>
      <c r="F8" s="69">
        <f>VLOOKUP($A8,'Return Data'!$A$7:$R$526,12,0)</f>
        <v>0</v>
      </c>
      <c r="G8" s="70">
        <f t="shared" ref="G8:G29" si="1">RANK(F8,F$8:F$71,0)</f>
        <v>1</v>
      </c>
      <c r="H8" s="69">
        <f>VLOOKUP($A8,'Return Data'!$A$7:$R$526,13,0)</f>
        <v>0</v>
      </c>
      <c r="I8" s="70">
        <f t="shared" ref="I8:I29" si="2">RANK(H8,H$8:H$71,0)</f>
        <v>1</v>
      </c>
      <c r="J8" s="69">
        <f>VLOOKUP($A8,'Return Data'!$A$7:$R$526,14,0)</f>
        <v>-13.030079199515001</v>
      </c>
      <c r="K8" s="70">
        <f t="shared" ref="K8:K29" si="3">RANK(J8,J$8:J$71,0)</f>
        <v>17</v>
      </c>
      <c r="L8" s="69">
        <f>VLOOKUP($A8,'Return Data'!$A$7:$R$526,18,0)</f>
        <v>0</v>
      </c>
      <c r="M8" s="70">
        <f t="shared" ref="M8:M13" si="4">RANK(L8,L$8:L$71,0)</f>
        <v>1</v>
      </c>
      <c r="N8" s="69">
        <f>VLOOKUP($A8,'Return Data'!$A$7:$R$526,15,0)</f>
        <v>1.2012129516954599</v>
      </c>
      <c r="O8" s="70">
        <f>RANK(N8,N$8:N$71,0)</f>
        <v>12</v>
      </c>
      <c r="P8" s="69">
        <f>VLOOKUP($A8,'Return Data'!$A$7:$R$526,16,0)</f>
        <v>6.2001019194836102</v>
      </c>
      <c r="Q8" s="70">
        <f>RANK(P8,P$8:P$71,0)</f>
        <v>13</v>
      </c>
      <c r="R8" s="69">
        <f>VLOOKUP($A8,'Return Data'!$A$7:$R$526,17,0)</f>
        <v>18.284898033962001</v>
      </c>
      <c r="S8" s="71">
        <f t="shared" ref="S8:S39" si="5">RANK(R8,R$8:R$71,0)</f>
        <v>8</v>
      </c>
    </row>
    <row r="9" spans="1:20" x14ac:dyDescent="0.25">
      <c r="A9" s="67" t="s">
        <v>164</v>
      </c>
      <c r="B9" s="68">
        <f>VLOOKUP($A9,'Return Data'!$A$7:$R$526,2,0)</f>
        <v>43983</v>
      </c>
      <c r="C9" s="69">
        <f>VLOOKUP($A9,'Return Data'!$A$7:$R$526,3,0)</f>
        <v>29.74</v>
      </c>
      <c r="D9" s="69">
        <f>VLOOKUP($A9,'Return Data'!$A$7:$R$526,11,0)</f>
        <v>0</v>
      </c>
      <c r="E9" s="70">
        <f t="shared" si="0"/>
        <v>1</v>
      </c>
      <c r="F9" s="69">
        <f>VLOOKUP($A9,'Return Data'!$A$7:$R$526,12,0)</f>
        <v>0</v>
      </c>
      <c r="G9" s="70">
        <f t="shared" si="1"/>
        <v>1</v>
      </c>
      <c r="H9" s="69">
        <f>VLOOKUP($A9,'Return Data'!$A$7:$R$526,13,0)</f>
        <v>0</v>
      </c>
      <c r="I9" s="70">
        <f t="shared" si="2"/>
        <v>1</v>
      </c>
      <c r="J9" s="69">
        <f>VLOOKUP($A9,'Return Data'!$A$7:$R$526,14,0)</f>
        <v>-11.4778571856962</v>
      </c>
      <c r="K9" s="70">
        <f t="shared" si="3"/>
        <v>14</v>
      </c>
      <c r="L9" s="69">
        <f>VLOOKUP($A9,'Return Data'!$A$7:$R$526,18,0)</f>
        <v>0</v>
      </c>
      <c r="M9" s="70">
        <f t="shared" si="4"/>
        <v>1</v>
      </c>
      <c r="N9" s="69">
        <f>VLOOKUP($A9,'Return Data'!$A$7:$R$526,15,0)</f>
        <v>2.2217873262888901</v>
      </c>
      <c r="O9" s="70">
        <f>RANK(N9,N$8:N$71,0)</f>
        <v>9</v>
      </c>
      <c r="P9" s="69">
        <f>VLOOKUP($A9,'Return Data'!$A$7:$R$526,16,0)</f>
        <v>7.1272258378978703</v>
      </c>
      <c r="Q9" s="70">
        <f>RANK(P9,P$8:P$71,0)</f>
        <v>10</v>
      </c>
      <c r="R9" s="69">
        <f>VLOOKUP($A9,'Return Data'!$A$7:$R$526,17,0)</f>
        <v>20.00955737448</v>
      </c>
      <c r="S9" s="71">
        <f t="shared" si="5"/>
        <v>6</v>
      </c>
    </row>
    <row r="10" spans="1:20" x14ac:dyDescent="0.25">
      <c r="A10" s="67" t="s">
        <v>165</v>
      </c>
      <c r="B10" s="68">
        <f>VLOOKUP($A10,'Return Data'!$A$7:$R$526,2,0)</f>
        <v>43983</v>
      </c>
      <c r="C10" s="69">
        <f>VLOOKUP($A10,'Return Data'!$A$7:$R$526,3,0)</f>
        <v>45.608199999999997</v>
      </c>
      <c r="D10" s="69">
        <f>VLOOKUP($A10,'Return Data'!$A$7:$R$526,11,0)</f>
        <v>0</v>
      </c>
      <c r="E10" s="70">
        <f t="shared" si="0"/>
        <v>1</v>
      </c>
      <c r="F10" s="69">
        <f>VLOOKUP($A10,'Return Data'!$A$7:$R$526,12,0)</f>
        <v>0</v>
      </c>
      <c r="G10" s="70">
        <f t="shared" si="1"/>
        <v>1</v>
      </c>
      <c r="H10" s="69">
        <f>VLOOKUP($A10,'Return Data'!$A$7:$R$526,13,0)</f>
        <v>0</v>
      </c>
      <c r="I10" s="70">
        <f t="shared" si="2"/>
        <v>1</v>
      </c>
      <c r="J10" s="69">
        <f>VLOOKUP($A10,'Return Data'!$A$7:$R$526,14,0)</f>
        <v>-8.0057850097351899</v>
      </c>
      <c r="K10" s="70">
        <f t="shared" si="3"/>
        <v>7</v>
      </c>
      <c r="L10" s="69">
        <f>VLOOKUP($A10,'Return Data'!$A$7:$R$526,18,0)</f>
        <v>0</v>
      </c>
      <c r="M10" s="70">
        <f t="shared" si="4"/>
        <v>1</v>
      </c>
      <c r="N10" s="69">
        <f>VLOOKUP($A10,'Return Data'!$A$7:$R$526,15,0)</f>
        <v>6.5152040763060102</v>
      </c>
      <c r="O10" s="70">
        <f>RANK(N10,N$8:N$71,0)</f>
        <v>3</v>
      </c>
      <c r="P10" s="69">
        <f>VLOOKUP($A10,'Return Data'!$A$7:$R$526,16,0)</f>
        <v>8.8028715748110802</v>
      </c>
      <c r="Q10" s="70">
        <f>RANK(P10,P$8:P$71,0)</f>
        <v>3</v>
      </c>
      <c r="R10" s="69">
        <f>VLOOKUP($A10,'Return Data'!$A$7:$R$526,17,0)</f>
        <v>27.737508147280799</v>
      </c>
      <c r="S10" s="71">
        <f t="shared" si="5"/>
        <v>2</v>
      </c>
    </row>
    <row r="11" spans="1:20" x14ac:dyDescent="0.25">
      <c r="A11" s="67" t="s">
        <v>166</v>
      </c>
      <c r="B11" s="68">
        <f>VLOOKUP($A11,'Return Data'!$A$7:$R$526,2,0)</f>
        <v>43983</v>
      </c>
      <c r="C11" s="69">
        <f>VLOOKUP($A11,'Return Data'!$A$7:$R$526,3,0)</f>
        <v>40.200000000000003</v>
      </c>
      <c r="D11" s="69">
        <f>VLOOKUP($A11,'Return Data'!$A$7:$R$526,11,0)</f>
        <v>0</v>
      </c>
      <c r="E11" s="70">
        <f t="shared" si="0"/>
        <v>1</v>
      </c>
      <c r="F11" s="69">
        <f>VLOOKUP($A11,'Return Data'!$A$7:$R$526,12,0)</f>
        <v>0</v>
      </c>
      <c r="G11" s="70">
        <f t="shared" si="1"/>
        <v>1</v>
      </c>
      <c r="H11" s="69">
        <f>VLOOKUP($A11,'Return Data'!$A$7:$R$526,13,0)</f>
        <v>0</v>
      </c>
      <c r="I11" s="70">
        <f t="shared" si="2"/>
        <v>1</v>
      </c>
      <c r="J11" s="69">
        <f>VLOOKUP($A11,'Return Data'!$A$7:$R$526,14,0)</f>
        <v>-16.524266280526799</v>
      </c>
      <c r="K11" s="70">
        <f t="shared" si="3"/>
        <v>33</v>
      </c>
      <c r="L11" s="69">
        <f>VLOOKUP($A11,'Return Data'!$A$7:$R$526,18,0)</f>
        <v>0</v>
      </c>
      <c r="M11" s="70">
        <f t="shared" si="4"/>
        <v>1</v>
      </c>
      <c r="N11" s="69">
        <f>VLOOKUP($A11,'Return Data'!$A$7:$R$526,15,0)</f>
        <v>-4.0464211883007497</v>
      </c>
      <c r="O11" s="70">
        <f>RANK(N11,N$8:N$71,0)</f>
        <v>40</v>
      </c>
      <c r="P11" s="69">
        <f>VLOOKUP($A11,'Return Data'!$A$7:$R$526,16,0)</f>
        <v>1.26283189056219</v>
      </c>
      <c r="Q11" s="70">
        <f>RANK(P11,P$8:P$71,0)</f>
        <v>35</v>
      </c>
      <c r="R11" s="69">
        <f>VLOOKUP($A11,'Return Data'!$A$7:$R$526,17,0)</f>
        <v>2.8475492352966501E-2</v>
      </c>
      <c r="S11" s="71">
        <f t="shared" si="5"/>
        <v>46</v>
      </c>
    </row>
    <row r="12" spans="1:20" x14ac:dyDescent="0.25">
      <c r="A12" s="67" t="s">
        <v>167</v>
      </c>
      <c r="B12" s="68">
        <f>VLOOKUP($A12,'Return Data'!$A$7:$R$526,2,0)</f>
        <v>43983</v>
      </c>
      <c r="C12" s="69">
        <f>VLOOKUP($A12,'Return Data'!$A$7:$R$526,3,0)</f>
        <v>37.726999999999997</v>
      </c>
      <c r="D12" s="69">
        <f>VLOOKUP($A12,'Return Data'!$A$7:$R$526,11,0)</f>
        <v>0</v>
      </c>
      <c r="E12" s="70">
        <f t="shared" si="0"/>
        <v>1</v>
      </c>
      <c r="F12" s="69">
        <f>VLOOKUP($A12,'Return Data'!$A$7:$R$526,12,0)</f>
        <v>0</v>
      </c>
      <c r="G12" s="70">
        <f t="shared" si="1"/>
        <v>1</v>
      </c>
      <c r="H12" s="69">
        <f>VLOOKUP($A12,'Return Data'!$A$7:$R$526,13,0)</f>
        <v>0</v>
      </c>
      <c r="I12" s="70">
        <f t="shared" si="2"/>
        <v>1</v>
      </c>
      <c r="J12" s="69">
        <f>VLOOKUP($A12,'Return Data'!$A$7:$R$526,14,0)</f>
        <v>-8.1065240861652494</v>
      </c>
      <c r="K12" s="70">
        <f t="shared" si="3"/>
        <v>8</v>
      </c>
      <c r="L12" s="69">
        <f>VLOOKUP($A12,'Return Data'!$A$7:$R$526,18,0)</f>
        <v>0</v>
      </c>
      <c r="M12" s="70">
        <f t="shared" si="4"/>
        <v>1</v>
      </c>
      <c r="N12" s="69">
        <f>VLOOKUP($A12,'Return Data'!$A$7:$R$526,15,0)</f>
        <v>2.3351245927740201</v>
      </c>
      <c r="O12" s="70">
        <f>RANK(N12,N$8:N$71,0)</f>
        <v>8</v>
      </c>
      <c r="P12" s="69">
        <f>VLOOKUP($A12,'Return Data'!$A$7:$R$526,16,0)</f>
        <v>4.9784850550753399</v>
      </c>
      <c r="Q12" s="70">
        <f>RANK(P12,P$8:P$71,0)</f>
        <v>19</v>
      </c>
      <c r="R12" s="69">
        <f>VLOOKUP($A12,'Return Data'!$A$7:$R$526,17,0)</f>
        <v>16.383413442143201</v>
      </c>
      <c r="S12" s="71">
        <f t="shared" si="5"/>
        <v>12</v>
      </c>
    </row>
    <row r="13" spans="1:20" x14ac:dyDescent="0.25">
      <c r="A13" s="67" t="s">
        <v>168</v>
      </c>
      <c r="B13" s="68">
        <f>VLOOKUP($A13,'Return Data'!$A$7:$R$526,2,0)</f>
        <v>43983</v>
      </c>
      <c r="C13" s="69">
        <f>VLOOKUP($A13,'Return Data'!$A$7:$R$526,3,0)</f>
        <v>8.5</v>
      </c>
      <c r="D13" s="69">
        <f>VLOOKUP($A13,'Return Data'!$A$7:$R$526,11,0)</f>
        <v>0</v>
      </c>
      <c r="E13" s="70">
        <f t="shared" si="0"/>
        <v>1</v>
      </c>
      <c r="F13" s="69">
        <f>VLOOKUP($A13,'Return Data'!$A$7:$R$526,12,0)</f>
        <v>0</v>
      </c>
      <c r="G13" s="70">
        <f t="shared" si="1"/>
        <v>1</v>
      </c>
      <c r="H13" s="69">
        <f>VLOOKUP($A13,'Return Data'!$A$7:$R$526,13,0)</f>
        <v>0</v>
      </c>
      <c r="I13" s="70">
        <f t="shared" si="2"/>
        <v>1</v>
      </c>
      <c r="J13" s="69">
        <f>VLOOKUP($A13,'Return Data'!$A$7:$R$526,14,0)</f>
        <v>-3.6083461540838</v>
      </c>
      <c r="K13" s="70">
        <f t="shared" si="3"/>
        <v>3</v>
      </c>
      <c r="L13" s="69">
        <f>VLOOKUP($A13,'Return Data'!$A$7:$R$526,18,0)</f>
        <v>0</v>
      </c>
      <c r="M13" s="70">
        <f t="shared" si="4"/>
        <v>1</v>
      </c>
      <c r="N13" s="69"/>
      <c r="O13" s="70"/>
      <c r="P13" s="69"/>
      <c r="Q13" s="70"/>
      <c r="R13" s="69">
        <f>VLOOKUP($A13,'Return Data'!$A$7:$R$526,17,0)</f>
        <v>-6.57262905162065</v>
      </c>
      <c r="S13" s="71">
        <f t="shared" si="5"/>
        <v>54</v>
      </c>
    </row>
    <row r="14" spans="1:20" x14ac:dyDescent="0.25">
      <c r="A14" s="67" t="s">
        <v>169</v>
      </c>
      <c r="B14" s="68">
        <f>VLOOKUP($A14,'Return Data'!$A$7:$R$526,2,0)</f>
        <v>43983</v>
      </c>
      <c r="C14" s="69">
        <f>VLOOKUP($A14,'Return Data'!$A$7:$R$526,3,0)</f>
        <v>10.27</v>
      </c>
      <c r="D14" s="69">
        <f>VLOOKUP($A14,'Return Data'!$A$7:$R$526,11,0)</f>
        <v>0</v>
      </c>
      <c r="E14" s="70">
        <f t="shared" si="0"/>
        <v>1</v>
      </c>
      <c r="F14" s="69">
        <f>VLOOKUP($A14,'Return Data'!$A$7:$R$526,12,0)</f>
        <v>0</v>
      </c>
      <c r="G14" s="70">
        <f t="shared" si="1"/>
        <v>1</v>
      </c>
      <c r="H14" s="69">
        <f>VLOOKUP($A14,'Return Data'!$A$7:$R$526,13,0)</f>
        <v>0</v>
      </c>
      <c r="I14" s="70">
        <f t="shared" si="2"/>
        <v>1</v>
      </c>
      <c r="J14" s="69">
        <f>VLOOKUP($A14,'Return Data'!$A$7:$R$526,14,0)</f>
        <v>-6.3462651422383098</v>
      </c>
      <c r="K14" s="70">
        <f t="shared" si="3"/>
        <v>4</v>
      </c>
      <c r="L14" s="69"/>
      <c r="M14" s="70"/>
      <c r="N14" s="69"/>
      <c r="O14" s="70"/>
      <c r="P14" s="69"/>
      <c r="Q14" s="70"/>
      <c r="R14" s="69">
        <f>VLOOKUP($A14,'Return Data'!$A$7:$R$526,17,0)</f>
        <v>1.6675126903553199</v>
      </c>
      <c r="S14" s="71">
        <f t="shared" si="5"/>
        <v>44</v>
      </c>
    </row>
    <row r="15" spans="1:20" x14ac:dyDescent="0.25">
      <c r="A15" s="67" t="s">
        <v>170</v>
      </c>
      <c r="B15" s="68">
        <f>VLOOKUP($A15,'Return Data'!$A$7:$R$526,2,0)</f>
        <v>43983</v>
      </c>
      <c r="C15" s="69">
        <f>VLOOKUP($A15,'Return Data'!$A$7:$R$526,3,0)</f>
        <v>54.91</v>
      </c>
      <c r="D15" s="69">
        <f>VLOOKUP($A15,'Return Data'!$A$7:$R$526,11,0)</f>
        <v>0</v>
      </c>
      <c r="E15" s="70">
        <f t="shared" si="0"/>
        <v>1</v>
      </c>
      <c r="F15" s="69">
        <f>VLOOKUP($A15,'Return Data'!$A$7:$R$526,12,0)</f>
        <v>0</v>
      </c>
      <c r="G15" s="70">
        <f t="shared" si="1"/>
        <v>1</v>
      </c>
      <c r="H15" s="69">
        <f>VLOOKUP($A15,'Return Data'!$A$7:$R$526,13,0)</f>
        <v>0</v>
      </c>
      <c r="I15" s="70">
        <f t="shared" si="2"/>
        <v>1</v>
      </c>
      <c r="J15" s="69">
        <f>VLOOKUP($A15,'Return Data'!$A$7:$R$526,14,0)</f>
        <v>-3.1906958291366401</v>
      </c>
      <c r="K15" s="70">
        <f t="shared" si="3"/>
        <v>2</v>
      </c>
      <c r="L15" s="69">
        <f>VLOOKUP($A15,'Return Data'!$A$7:$R$526,18,0)</f>
        <v>0</v>
      </c>
      <c r="M15" s="70">
        <f t="shared" ref="M15:M24" si="6">RANK(L15,L$8:L$71,0)</f>
        <v>1</v>
      </c>
      <c r="N15" s="69">
        <f>VLOOKUP($A15,'Return Data'!$A$7:$R$526,15,0)</f>
        <v>4.9296397978851498</v>
      </c>
      <c r="O15" s="70">
        <f t="shared" ref="O15:O24" si="7">RANK(N15,N$8:N$71,0)</f>
        <v>4</v>
      </c>
      <c r="P15" s="69">
        <f>VLOOKUP($A15,'Return Data'!$A$7:$R$526,16,0)</f>
        <v>7.8574129882654802</v>
      </c>
      <c r="Q15" s="70">
        <f>RANK(P15,P$8:P$71,0)</f>
        <v>6</v>
      </c>
      <c r="R15" s="69">
        <f>VLOOKUP($A15,'Return Data'!$A$7:$R$526,17,0)</f>
        <v>18.1770611551744</v>
      </c>
      <c r="S15" s="71">
        <f t="shared" si="5"/>
        <v>9</v>
      </c>
    </row>
    <row r="16" spans="1:20" x14ac:dyDescent="0.25">
      <c r="A16" s="67" t="s">
        <v>171</v>
      </c>
      <c r="B16" s="68">
        <f>VLOOKUP($A16,'Return Data'!$A$7:$R$526,2,0)</f>
        <v>43983</v>
      </c>
      <c r="C16" s="69">
        <f>VLOOKUP($A16,'Return Data'!$A$7:$R$526,3,0)</f>
        <v>63.99</v>
      </c>
      <c r="D16" s="69">
        <f>VLOOKUP($A16,'Return Data'!$A$7:$R$526,11,0)</f>
        <v>0</v>
      </c>
      <c r="E16" s="70">
        <f t="shared" si="0"/>
        <v>1</v>
      </c>
      <c r="F16" s="69">
        <f>VLOOKUP($A16,'Return Data'!$A$7:$R$526,12,0)</f>
        <v>0</v>
      </c>
      <c r="G16" s="70">
        <f t="shared" si="1"/>
        <v>1</v>
      </c>
      <c r="H16" s="69">
        <f>VLOOKUP($A16,'Return Data'!$A$7:$R$526,13,0)</f>
        <v>0</v>
      </c>
      <c r="I16" s="70">
        <f t="shared" si="2"/>
        <v>1</v>
      </c>
      <c r="J16" s="69">
        <f>VLOOKUP($A16,'Return Data'!$A$7:$R$526,14,0)</f>
        <v>-9.1709145363537292</v>
      </c>
      <c r="K16" s="70">
        <f t="shared" si="3"/>
        <v>10</v>
      </c>
      <c r="L16" s="69">
        <f>VLOOKUP($A16,'Return Data'!$A$7:$R$526,18,0)</f>
        <v>0</v>
      </c>
      <c r="M16" s="70">
        <f t="shared" si="6"/>
        <v>1</v>
      </c>
      <c r="N16" s="69">
        <f>VLOOKUP($A16,'Return Data'!$A$7:$R$526,15,0)</f>
        <v>4.9085529854760601</v>
      </c>
      <c r="O16" s="70">
        <f t="shared" si="7"/>
        <v>5</v>
      </c>
      <c r="P16" s="69">
        <f>VLOOKUP($A16,'Return Data'!$A$7:$R$526,16,0)</f>
        <v>7.1814224909761304</v>
      </c>
      <c r="Q16" s="70">
        <f>RANK(P16,P$8:P$71,0)</f>
        <v>9</v>
      </c>
      <c r="R16" s="69">
        <f>VLOOKUP($A16,'Return Data'!$A$7:$R$526,17,0)</f>
        <v>15.3963581230136</v>
      </c>
      <c r="S16" s="71">
        <f t="shared" si="5"/>
        <v>14</v>
      </c>
    </row>
    <row r="17" spans="1:19" x14ac:dyDescent="0.25">
      <c r="A17" s="67" t="s">
        <v>172</v>
      </c>
      <c r="B17" s="68">
        <f>VLOOKUP($A17,'Return Data'!$A$7:$R$526,2,0)</f>
        <v>43983</v>
      </c>
      <c r="C17" s="69">
        <f>VLOOKUP($A17,'Return Data'!$A$7:$R$526,3,0)</f>
        <v>44.804000000000002</v>
      </c>
      <c r="D17" s="69">
        <f>VLOOKUP($A17,'Return Data'!$A$7:$R$526,11,0)</f>
        <v>0</v>
      </c>
      <c r="E17" s="70">
        <f t="shared" si="0"/>
        <v>1</v>
      </c>
      <c r="F17" s="69">
        <f>VLOOKUP($A17,'Return Data'!$A$7:$R$526,12,0)</f>
        <v>0</v>
      </c>
      <c r="G17" s="70">
        <f t="shared" si="1"/>
        <v>1</v>
      </c>
      <c r="H17" s="69">
        <f>VLOOKUP($A17,'Return Data'!$A$7:$R$526,13,0)</f>
        <v>0</v>
      </c>
      <c r="I17" s="70">
        <f t="shared" si="2"/>
        <v>1</v>
      </c>
      <c r="J17" s="69">
        <f>VLOOKUP($A17,'Return Data'!$A$7:$R$526,14,0)</f>
        <v>-13.388991286695701</v>
      </c>
      <c r="K17" s="70">
        <f t="shared" si="3"/>
        <v>18</v>
      </c>
      <c r="L17" s="69">
        <f>VLOOKUP($A17,'Return Data'!$A$7:$R$526,18,0)</f>
        <v>0</v>
      </c>
      <c r="M17" s="70">
        <f t="shared" si="6"/>
        <v>1</v>
      </c>
      <c r="N17" s="69">
        <f>VLOOKUP($A17,'Return Data'!$A$7:$R$526,15,0)</f>
        <v>0.73773492657350603</v>
      </c>
      <c r="O17" s="70">
        <f t="shared" si="7"/>
        <v>15</v>
      </c>
      <c r="P17" s="69">
        <f>VLOOKUP($A17,'Return Data'!$A$7:$R$526,16,0)</f>
        <v>7.6953849113912201</v>
      </c>
      <c r="Q17" s="70">
        <f>RANK(P17,P$8:P$71,0)</f>
        <v>8</v>
      </c>
      <c r="R17" s="69">
        <f>VLOOKUP($A17,'Return Data'!$A$7:$R$526,17,0)</f>
        <v>18.416064157412301</v>
      </c>
      <c r="S17" s="71">
        <f t="shared" si="5"/>
        <v>7</v>
      </c>
    </row>
    <row r="18" spans="1:19" x14ac:dyDescent="0.25">
      <c r="A18" s="67" t="s">
        <v>173</v>
      </c>
      <c r="B18" s="68">
        <f>VLOOKUP($A18,'Return Data'!$A$7:$R$526,2,0)</f>
        <v>43983</v>
      </c>
      <c r="C18" s="69">
        <f>VLOOKUP($A18,'Return Data'!$A$7:$R$526,3,0)</f>
        <v>42.8</v>
      </c>
      <c r="D18" s="69">
        <f>VLOOKUP($A18,'Return Data'!$A$7:$R$526,11,0)</f>
        <v>0</v>
      </c>
      <c r="E18" s="70">
        <f t="shared" si="0"/>
        <v>1</v>
      </c>
      <c r="F18" s="69">
        <f>VLOOKUP($A18,'Return Data'!$A$7:$R$526,12,0)</f>
        <v>0</v>
      </c>
      <c r="G18" s="70">
        <f t="shared" si="1"/>
        <v>1</v>
      </c>
      <c r="H18" s="69">
        <f>VLOOKUP($A18,'Return Data'!$A$7:$R$526,13,0)</f>
        <v>0</v>
      </c>
      <c r="I18" s="70">
        <f t="shared" si="2"/>
        <v>1</v>
      </c>
      <c r="J18" s="69">
        <f>VLOOKUP($A18,'Return Data'!$A$7:$R$526,14,0)</f>
        <v>-15.9580665816482</v>
      </c>
      <c r="K18" s="70">
        <f t="shared" si="3"/>
        <v>32</v>
      </c>
      <c r="L18" s="69">
        <f>VLOOKUP($A18,'Return Data'!$A$7:$R$526,18,0)</f>
        <v>0</v>
      </c>
      <c r="M18" s="70">
        <f t="shared" si="6"/>
        <v>1</v>
      </c>
      <c r="N18" s="69">
        <f>VLOOKUP($A18,'Return Data'!$A$7:$R$526,15,0)</f>
        <v>-1.2794426578461</v>
      </c>
      <c r="O18" s="70">
        <f t="shared" si="7"/>
        <v>24</v>
      </c>
      <c r="P18" s="69">
        <f>VLOOKUP($A18,'Return Data'!$A$7:$R$526,16,0)</f>
        <v>2.7327290000734101</v>
      </c>
      <c r="Q18" s="70">
        <f>RANK(P18,P$8:P$71,0)</f>
        <v>27</v>
      </c>
      <c r="R18" s="69">
        <f>VLOOKUP($A18,'Return Data'!$A$7:$R$526,17,0)</f>
        <v>13.080561926605499</v>
      </c>
      <c r="S18" s="71">
        <f t="shared" si="5"/>
        <v>22</v>
      </c>
    </row>
    <row r="19" spans="1:19" x14ac:dyDescent="0.25">
      <c r="A19" s="85" t="s">
        <v>174</v>
      </c>
      <c r="B19" s="68">
        <f>VLOOKUP($A19,'Return Data'!$A$7:$R$526,2,0)</f>
        <v>43983</v>
      </c>
      <c r="C19" s="69">
        <f>VLOOKUP($A19,'Return Data'!$A$7:$R$526,3,0)</f>
        <v>12.6973</v>
      </c>
      <c r="D19" s="69">
        <f>VLOOKUP($A19,'Return Data'!$A$7:$R$526,11,0)</f>
        <v>0</v>
      </c>
      <c r="E19" s="70">
        <f t="shared" si="0"/>
        <v>1</v>
      </c>
      <c r="F19" s="69">
        <f>VLOOKUP($A19,'Return Data'!$A$7:$R$526,12,0)</f>
        <v>0</v>
      </c>
      <c r="G19" s="70">
        <f t="shared" si="1"/>
        <v>1</v>
      </c>
      <c r="H19" s="69">
        <f>VLOOKUP($A19,'Return Data'!$A$7:$R$526,13,0)</f>
        <v>0</v>
      </c>
      <c r="I19" s="70">
        <f t="shared" si="2"/>
        <v>1</v>
      </c>
      <c r="J19" s="69">
        <f>VLOOKUP($A19,'Return Data'!$A$7:$R$526,14,0)</f>
        <v>-18.741066217036099</v>
      </c>
      <c r="K19" s="70">
        <f t="shared" si="3"/>
        <v>44</v>
      </c>
      <c r="L19" s="69">
        <f>VLOOKUP($A19,'Return Data'!$A$7:$R$526,18,0)</f>
        <v>0</v>
      </c>
      <c r="M19" s="70">
        <f t="shared" si="6"/>
        <v>1</v>
      </c>
      <c r="N19" s="69">
        <f>VLOOKUP($A19,'Return Data'!$A$7:$R$526,15,0)</f>
        <v>-1.7292144500334901</v>
      </c>
      <c r="O19" s="70">
        <f t="shared" si="7"/>
        <v>29</v>
      </c>
      <c r="P19" s="69"/>
      <c r="Q19" s="70"/>
      <c r="R19" s="69">
        <f>VLOOKUP($A19,'Return Data'!$A$7:$R$526,17,0)</f>
        <v>6.0960650154798799</v>
      </c>
      <c r="S19" s="71">
        <f t="shared" si="5"/>
        <v>38</v>
      </c>
    </row>
    <row r="20" spans="1:19" x14ac:dyDescent="0.25">
      <c r="A20" s="67" t="s">
        <v>175</v>
      </c>
      <c r="B20" s="68">
        <f>VLOOKUP($A20,'Return Data'!$A$7:$R$526,2,0)</f>
        <v>43983</v>
      </c>
      <c r="C20" s="69">
        <f>VLOOKUP($A20,'Return Data'!$A$7:$R$526,3,0)</f>
        <v>472.505</v>
      </c>
      <c r="D20" s="69">
        <f>VLOOKUP($A20,'Return Data'!$A$7:$R$526,11,0)</f>
        <v>0</v>
      </c>
      <c r="E20" s="70">
        <f t="shared" si="0"/>
        <v>1</v>
      </c>
      <c r="F20" s="69">
        <f>VLOOKUP($A20,'Return Data'!$A$7:$R$526,12,0)</f>
        <v>0</v>
      </c>
      <c r="G20" s="70">
        <f t="shared" si="1"/>
        <v>1</v>
      </c>
      <c r="H20" s="69">
        <f>VLOOKUP($A20,'Return Data'!$A$7:$R$526,13,0)</f>
        <v>0</v>
      </c>
      <c r="I20" s="70">
        <f t="shared" si="2"/>
        <v>1</v>
      </c>
      <c r="J20" s="69">
        <f>VLOOKUP($A20,'Return Data'!$A$7:$R$526,14,0)</f>
        <v>-22.679837518558699</v>
      </c>
      <c r="K20" s="70">
        <f t="shared" si="3"/>
        <v>49</v>
      </c>
      <c r="L20" s="69">
        <f>VLOOKUP($A20,'Return Data'!$A$7:$R$526,18,0)</f>
        <v>0</v>
      </c>
      <c r="M20" s="70">
        <f t="shared" si="6"/>
        <v>1</v>
      </c>
      <c r="N20" s="69">
        <f>VLOOKUP($A20,'Return Data'!$A$7:$R$526,15,0)</f>
        <v>-3.48412377568263</v>
      </c>
      <c r="O20" s="70">
        <f t="shared" si="7"/>
        <v>37</v>
      </c>
      <c r="P20" s="69">
        <f>VLOOKUP($A20,'Return Data'!$A$7:$R$526,16,0)</f>
        <v>1.7748573021263101</v>
      </c>
      <c r="Q20" s="70">
        <f>RANK(P20,P$8:P$71,0)</f>
        <v>32</v>
      </c>
      <c r="R20" s="69">
        <f>VLOOKUP($A20,'Return Data'!$A$7:$R$526,17,0)</f>
        <v>12.769496936559801</v>
      </c>
      <c r="S20" s="71">
        <f t="shared" si="5"/>
        <v>23</v>
      </c>
    </row>
    <row r="21" spans="1:19" x14ac:dyDescent="0.25">
      <c r="A21" s="67" t="s">
        <v>176</v>
      </c>
      <c r="B21" s="68">
        <f>VLOOKUP($A21,'Return Data'!$A$7:$R$526,2,0)</f>
        <v>43983</v>
      </c>
      <c r="C21" s="69">
        <f>VLOOKUP($A21,'Return Data'!$A$7:$R$526,3,0)</f>
        <v>304.86200000000002</v>
      </c>
      <c r="D21" s="69">
        <f>VLOOKUP($A21,'Return Data'!$A$7:$R$526,11,0)</f>
        <v>0</v>
      </c>
      <c r="E21" s="70">
        <f t="shared" si="0"/>
        <v>1</v>
      </c>
      <c r="F21" s="69">
        <f>VLOOKUP($A21,'Return Data'!$A$7:$R$526,12,0)</f>
        <v>0</v>
      </c>
      <c r="G21" s="70">
        <f t="shared" si="1"/>
        <v>1</v>
      </c>
      <c r="H21" s="69">
        <f>VLOOKUP($A21,'Return Data'!$A$7:$R$526,13,0)</f>
        <v>0</v>
      </c>
      <c r="I21" s="70">
        <f t="shared" si="2"/>
        <v>1</v>
      </c>
      <c r="J21" s="69">
        <f>VLOOKUP($A21,'Return Data'!$A$7:$R$526,14,0)</f>
        <v>-20.883061182698299</v>
      </c>
      <c r="K21" s="70">
        <f t="shared" si="3"/>
        <v>46</v>
      </c>
      <c r="L21" s="69">
        <f>VLOOKUP($A21,'Return Data'!$A$7:$R$526,18,0)</f>
        <v>0</v>
      </c>
      <c r="M21" s="70">
        <f t="shared" si="6"/>
        <v>1</v>
      </c>
      <c r="N21" s="69">
        <f>VLOOKUP($A21,'Return Data'!$A$7:$R$526,15,0)</f>
        <v>-1.33397077805122</v>
      </c>
      <c r="O21" s="70">
        <f t="shared" si="7"/>
        <v>26</v>
      </c>
      <c r="P21" s="69">
        <f>VLOOKUP($A21,'Return Data'!$A$7:$R$526,16,0)</f>
        <v>5.4696551537524201</v>
      </c>
      <c r="Q21" s="70">
        <f>RANK(P21,P$8:P$71,0)</f>
        <v>15</v>
      </c>
      <c r="R21" s="69">
        <f>VLOOKUP($A21,'Return Data'!$A$7:$R$526,17,0)</f>
        <v>14.5091622465564</v>
      </c>
      <c r="S21" s="71">
        <f t="shared" si="5"/>
        <v>19</v>
      </c>
    </row>
    <row r="22" spans="1:19" x14ac:dyDescent="0.25">
      <c r="A22" s="67" t="s">
        <v>177</v>
      </c>
      <c r="B22" s="68">
        <f>VLOOKUP($A22,'Return Data'!$A$7:$R$526,2,0)</f>
        <v>43983</v>
      </c>
      <c r="C22" s="69">
        <f>VLOOKUP($A22,'Return Data'!$A$7:$R$526,3,0)</f>
        <v>423.00200000000001</v>
      </c>
      <c r="D22" s="69">
        <f>VLOOKUP($A22,'Return Data'!$A$7:$R$526,11,0)</f>
        <v>0</v>
      </c>
      <c r="E22" s="70">
        <f t="shared" si="0"/>
        <v>1</v>
      </c>
      <c r="F22" s="69">
        <f>VLOOKUP($A22,'Return Data'!$A$7:$R$526,12,0)</f>
        <v>0</v>
      </c>
      <c r="G22" s="70">
        <f t="shared" si="1"/>
        <v>1</v>
      </c>
      <c r="H22" s="69">
        <f>VLOOKUP($A22,'Return Data'!$A$7:$R$526,13,0)</f>
        <v>0</v>
      </c>
      <c r="I22" s="70">
        <f t="shared" si="2"/>
        <v>1</v>
      </c>
      <c r="J22" s="69">
        <f>VLOOKUP($A22,'Return Data'!$A$7:$R$526,14,0)</f>
        <v>-23.994135372035799</v>
      </c>
      <c r="K22" s="70">
        <f t="shared" si="3"/>
        <v>54</v>
      </c>
      <c r="L22" s="69">
        <f>VLOOKUP($A22,'Return Data'!$A$7:$R$526,18,0)</f>
        <v>0</v>
      </c>
      <c r="M22" s="70">
        <f t="shared" si="6"/>
        <v>1</v>
      </c>
      <c r="N22" s="69">
        <f>VLOOKUP($A22,'Return Data'!$A$7:$R$526,15,0)</f>
        <v>-5.39520256834449</v>
      </c>
      <c r="O22" s="70">
        <f t="shared" si="7"/>
        <v>43</v>
      </c>
      <c r="P22" s="69">
        <f>VLOOKUP($A22,'Return Data'!$A$7:$R$526,16,0)</f>
        <v>0.98693843905926304</v>
      </c>
      <c r="Q22" s="70">
        <f>RANK(P22,P$8:P$71,0)</f>
        <v>36</v>
      </c>
      <c r="R22" s="69">
        <f>VLOOKUP($A22,'Return Data'!$A$7:$R$526,17,0)</f>
        <v>9.8863512676501504</v>
      </c>
      <c r="S22" s="71">
        <f t="shared" si="5"/>
        <v>31</v>
      </c>
    </row>
    <row r="23" spans="1:19" x14ac:dyDescent="0.25">
      <c r="A23" s="67" t="s">
        <v>178</v>
      </c>
      <c r="B23" s="68">
        <f>VLOOKUP($A23,'Return Data'!$A$7:$R$526,2,0)</f>
        <v>43983</v>
      </c>
      <c r="C23" s="69">
        <f>VLOOKUP($A23,'Return Data'!$A$7:$R$526,3,0)</f>
        <v>32.283999999999999</v>
      </c>
      <c r="D23" s="69">
        <f>VLOOKUP($A23,'Return Data'!$A$7:$R$526,11,0)</f>
        <v>0</v>
      </c>
      <c r="E23" s="70">
        <f t="shared" si="0"/>
        <v>1</v>
      </c>
      <c r="F23" s="69">
        <f>VLOOKUP($A23,'Return Data'!$A$7:$R$526,12,0)</f>
        <v>0</v>
      </c>
      <c r="G23" s="70">
        <f t="shared" si="1"/>
        <v>1</v>
      </c>
      <c r="H23" s="69">
        <f>VLOOKUP($A23,'Return Data'!$A$7:$R$526,13,0)</f>
        <v>0</v>
      </c>
      <c r="I23" s="70">
        <f t="shared" si="2"/>
        <v>1</v>
      </c>
      <c r="J23" s="69">
        <f>VLOOKUP($A23,'Return Data'!$A$7:$R$526,14,0)</f>
        <v>-17.945525198379801</v>
      </c>
      <c r="K23" s="70">
        <f t="shared" si="3"/>
        <v>42</v>
      </c>
      <c r="L23" s="69">
        <f>VLOOKUP($A23,'Return Data'!$A$7:$R$526,18,0)</f>
        <v>0</v>
      </c>
      <c r="M23" s="70">
        <f t="shared" si="6"/>
        <v>1</v>
      </c>
      <c r="N23" s="69">
        <f>VLOOKUP($A23,'Return Data'!$A$7:$R$526,15,0)</f>
        <v>-3.5612770428337899</v>
      </c>
      <c r="O23" s="70">
        <f t="shared" si="7"/>
        <v>38</v>
      </c>
      <c r="P23" s="69">
        <f>VLOOKUP($A23,'Return Data'!$A$7:$R$526,16,0)</f>
        <v>3.7543855019003698</v>
      </c>
      <c r="Q23" s="70">
        <f>RANK(P23,P$8:P$71,0)</f>
        <v>23</v>
      </c>
      <c r="R23" s="69">
        <f>VLOOKUP($A23,'Return Data'!$A$7:$R$526,17,0)</f>
        <v>12.1790125759982</v>
      </c>
      <c r="S23" s="71">
        <f t="shared" si="5"/>
        <v>25</v>
      </c>
    </row>
    <row r="24" spans="1:19" x14ac:dyDescent="0.25">
      <c r="A24" s="67" t="s">
        <v>179</v>
      </c>
      <c r="B24" s="68">
        <f>VLOOKUP($A24,'Return Data'!$A$7:$R$526,2,0)</f>
        <v>43983</v>
      </c>
      <c r="C24" s="69">
        <f>VLOOKUP($A24,'Return Data'!$A$7:$R$526,3,0)</f>
        <v>343.06</v>
      </c>
      <c r="D24" s="69">
        <f>VLOOKUP($A24,'Return Data'!$A$7:$R$526,11,0)</f>
        <v>0</v>
      </c>
      <c r="E24" s="70">
        <f t="shared" si="0"/>
        <v>1</v>
      </c>
      <c r="F24" s="69">
        <f>VLOOKUP($A24,'Return Data'!$A$7:$R$526,12,0)</f>
        <v>0</v>
      </c>
      <c r="G24" s="70">
        <f t="shared" si="1"/>
        <v>1</v>
      </c>
      <c r="H24" s="69">
        <f>VLOOKUP($A24,'Return Data'!$A$7:$R$526,13,0)</f>
        <v>0</v>
      </c>
      <c r="I24" s="70">
        <f t="shared" si="2"/>
        <v>1</v>
      </c>
      <c r="J24" s="69">
        <f>VLOOKUP($A24,'Return Data'!$A$7:$R$526,14,0)</f>
        <v>-16.8063166785189</v>
      </c>
      <c r="K24" s="70">
        <f t="shared" si="3"/>
        <v>36</v>
      </c>
      <c r="L24" s="69">
        <f>VLOOKUP($A24,'Return Data'!$A$7:$R$526,18,0)</f>
        <v>0</v>
      </c>
      <c r="M24" s="70">
        <f t="shared" si="6"/>
        <v>1</v>
      </c>
      <c r="N24" s="69">
        <f>VLOOKUP($A24,'Return Data'!$A$7:$R$526,15,0)</f>
        <v>0.47157887309385998</v>
      </c>
      <c r="O24" s="70">
        <f t="shared" si="7"/>
        <v>18</v>
      </c>
      <c r="P24" s="69">
        <f>VLOOKUP($A24,'Return Data'!$A$7:$R$526,16,0)</f>
        <v>5.1628978420947202</v>
      </c>
      <c r="Q24" s="70">
        <f>RANK(P24,P$8:P$71,0)</f>
        <v>17</v>
      </c>
      <c r="R24" s="69">
        <f>VLOOKUP($A24,'Return Data'!$A$7:$R$526,17,0)</f>
        <v>15.5937998743462</v>
      </c>
      <c r="S24" s="71">
        <f t="shared" si="5"/>
        <v>13</v>
      </c>
    </row>
    <row r="25" spans="1:19" x14ac:dyDescent="0.25">
      <c r="A25" s="67" t="s">
        <v>180</v>
      </c>
      <c r="B25" s="68">
        <f>VLOOKUP($A25,'Return Data'!$A$7:$R$526,2,0)</f>
        <v>43983</v>
      </c>
      <c r="C25" s="69">
        <f>VLOOKUP($A25,'Return Data'!$A$7:$R$526,3,0)</f>
        <v>8.81</v>
      </c>
      <c r="D25" s="69">
        <f>VLOOKUP($A25,'Return Data'!$A$7:$R$526,11,0)</f>
        <v>0</v>
      </c>
      <c r="E25" s="70">
        <f t="shared" si="0"/>
        <v>1</v>
      </c>
      <c r="F25" s="69">
        <f>VLOOKUP($A25,'Return Data'!$A$7:$R$526,12,0)</f>
        <v>0</v>
      </c>
      <c r="G25" s="70">
        <f t="shared" si="1"/>
        <v>1</v>
      </c>
      <c r="H25" s="69">
        <f>VLOOKUP($A25,'Return Data'!$A$7:$R$526,13,0)</f>
        <v>0</v>
      </c>
      <c r="I25" s="70">
        <f t="shared" si="2"/>
        <v>1</v>
      </c>
      <c r="J25" s="69">
        <f>VLOOKUP($A25,'Return Data'!$A$7:$R$526,14,0)</f>
        <v>-21.362446390495801</v>
      </c>
      <c r="K25" s="70">
        <f t="shared" si="3"/>
        <v>48</v>
      </c>
      <c r="L25" s="69"/>
      <c r="M25" s="70"/>
      <c r="N25" s="69"/>
      <c r="O25" s="70"/>
      <c r="P25" s="69"/>
      <c r="Q25" s="70"/>
      <c r="R25" s="69">
        <f>VLOOKUP($A25,'Return Data'!$A$7:$R$526,17,0)</f>
        <v>-5.4225967540574302</v>
      </c>
      <c r="S25" s="71">
        <f t="shared" si="5"/>
        <v>52</v>
      </c>
    </row>
    <row r="26" spans="1:19" x14ac:dyDescent="0.25">
      <c r="A26" s="67" t="s">
        <v>181</v>
      </c>
      <c r="B26" s="68">
        <f>VLOOKUP($A26,'Return Data'!$A$7:$R$526,2,0)</f>
        <v>43983</v>
      </c>
      <c r="C26" s="69">
        <f>VLOOKUP($A26,'Return Data'!$A$7:$R$526,3,0)</f>
        <v>25.54</v>
      </c>
      <c r="D26" s="69">
        <f>VLOOKUP($A26,'Return Data'!$A$7:$R$526,11,0)</f>
        <v>0</v>
      </c>
      <c r="E26" s="70">
        <f t="shared" si="0"/>
        <v>1</v>
      </c>
      <c r="F26" s="69">
        <f>VLOOKUP($A26,'Return Data'!$A$7:$R$526,12,0)</f>
        <v>0</v>
      </c>
      <c r="G26" s="70">
        <f t="shared" si="1"/>
        <v>1</v>
      </c>
      <c r="H26" s="69">
        <f>VLOOKUP($A26,'Return Data'!$A$7:$R$526,13,0)</f>
        <v>0</v>
      </c>
      <c r="I26" s="70">
        <f t="shared" si="2"/>
        <v>1</v>
      </c>
      <c r="J26" s="69">
        <f>VLOOKUP($A26,'Return Data'!$A$7:$R$526,14,0)</f>
        <v>-8.8349287110637693</v>
      </c>
      <c r="K26" s="70">
        <f t="shared" si="3"/>
        <v>9</v>
      </c>
      <c r="L26" s="69">
        <f>VLOOKUP($A26,'Return Data'!$A$7:$R$526,18,0)</f>
        <v>0</v>
      </c>
      <c r="M26" s="70">
        <f>RANK(L26,L$8:L$71,0)</f>
        <v>1</v>
      </c>
      <c r="N26" s="69">
        <f>VLOOKUP($A26,'Return Data'!$A$7:$R$526,15,0)</f>
        <v>1.3288624313464501</v>
      </c>
      <c r="O26" s="70">
        <f>RANK(N26,N$8:N$71,0)</f>
        <v>10</v>
      </c>
      <c r="P26" s="69">
        <f>VLOOKUP($A26,'Return Data'!$A$7:$R$526,16,0)</f>
        <v>4.6474165932293996</v>
      </c>
      <c r="Q26" s="70">
        <f>RANK(P26,P$8:P$71,0)</f>
        <v>22</v>
      </c>
      <c r="R26" s="69">
        <f>VLOOKUP($A26,'Return Data'!$A$7:$R$526,17,0)</f>
        <v>23.094869706840399</v>
      </c>
      <c r="S26" s="71">
        <f t="shared" si="5"/>
        <v>4</v>
      </c>
    </row>
    <row r="27" spans="1:19" x14ac:dyDescent="0.25">
      <c r="A27" s="67" t="s">
        <v>182</v>
      </c>
      <c r="B27" s="68">
        <f>VLOOKUP($A27,'Return Data'!$A$7:$R$526,2,0)</f>
        <v>43983</v>
      </c>
      <c r="C27" s="69">
        <f>VLOOKUP($A27,'Return Data'!$A$7:$R$526,3,0)</f>
        <v>47.04</v>
      </c>
      <c r="D27" s="69">
        <f>VLOOKUP($A27,'Return Data'!$A$7:$R$526,11,0)</f>
        <v>0</v>
      </c>
      <c r="E27" s="70">
        <f t="shared" si="0"/>
        <v>1</v>
      </c>
      <c r="F27" s="69">
        <f>VLOOKUP($A27,'Return Data'!$A$7:$R$526,12,0)</f>
        <v>0</v>
      </c>
      <c r="G27" s="70">
        <f t="shared" si="1"/>
        <v>1</v>
      </c>
      <c r="H27" s="69">
        <f>VLOOKUP($A27,'Return Data'!$A$7:$R$526,13,0)</f>
        <v>0</v>
      </c>
      <c r="I27" s="70">
        <f t="shared" si="2"/>
        <v>1</v>
      </c>
      <c r="J27" s="69">
        <f>VLOOKUP($A27,'Return Data'!$A$7:$R$526,14,0)</f>
        <v>-23.741088410115498</v>
      </c>
      <c r="K27" s="70">
        <f t="shared" si="3"/>
        <v>52</v>
      </c>
      <c r="L27" s="69">
        <f>VLOOKUP($A27,'Return Data'!$A$7:$R$526,18,0)</f>
        <v>0</v>
      </c>
      <c r="M27" s="70">
        <f>RANK(L27,L$8:L$71,0)</f>
        <v>1</v>
      </c>
      <c r="N27" s="69">
        <f>VLOOKUP($A27,'Return Data'!$A$7:$R$526,15,0)</f>
        <v>-3.2165085408146701</v>
      </c>
      <c r="O27" s="70">
        <f>RANK(N27,N$8:N$71,0)</f>
        <v>35</v>
      </c>
      <c r="P27" s="69">
        <f>VLOOKUP($A27,'Return Data'!$A$7:$R$526,16,0)</f>
        <v>3.0032038486102399</v>
      </c>
      <c r="Q27" s="70">
        <f>RANK(P27,P$8:P$71,0)</f>
        <v>25</v>
      </c>
      <c r="R27" s="69">
        <f>VLOOKUP($A27,'Return Data'!$A$7:$R$526,17,0)</f>
        <v>14.9387138684368</v>
      </c>
      <c r="S27" s="71">
        <f t="shared" si="5"/>
        <v>17</v>
      </c>
    </row>
    <row r="28" spans="1:19" x14ac:dyDescent="0.25">
      <c r="A28" s="67" t="s">
        <v>183</v>
      </c>
      <c r="B28" s="68">
        <f>VLOOKUP($A28,'Return Data'!$A$7:$R$526,2,0)</f>
        <v>43983</v>
      </c>
      <c r="C28" s="69">
        <f>VLOOKUP($A28,'Return Data'!$A$7:$R$526,3,0)</f>
        <v>8.4</v>
      </c>
      <c r="D28" s="69">
        <f>VLOOKUP($A28,'Return Data'!$A$7:$R$526,11,0)</f>
        <v>0</v>
      </c>
      <c r="E28" s="70">
        <f t="shared" si="0"/>
        <v>1</v>
      </c>
      <c r="F28" s="69">
        <f>VLOOKUP($A28,'Return Data'!$A$7:$R$526,12,0)</f>
        <v>0</v>
      </c>
      <c r="G28" s="70">
        <f t="shared" si="1"/>
        <v>1</v>
      </c>
      <c r="H28" s="69">
        <f>VLOOKUP($A28,'Return Data'!$A$7:$R$526,13,0)</f>
        <v>0</v>
      </c>
      <c r="I28" s="70">
        <f t="shared" si="2"/>
        <v>1</v>
      </c>
      <c r="J28" s="69">
        <f>VLOOKUP($A28,'Return Data'!$A$7:$R$526,14,0)</f>
        <v>-15.9128065395095</v>
      </c>
      <c r="K28" s="70">
        <f t="shared" si="3"/>
        <v>31</v>
      </c>
      <c r="L28" s="69">
        <f>VLOOKUP($A28,'Return Data'!$A$7:$R$526,18,0)</f>
        <v>0</v>
      </c>
      <c r="M28" s="70">
        <f>RANK(L28,L$8:L$71,0)</f>
        <v>1</v>
      </c>
      <c r="N28" s="69"/>
      <c r="O28" s="70"/>
      <c r="P28" s="69"/>
      <c r="Q28" s="70"/>
      <c r="R28" s="69">
        <f>VLOOKUP($A28,'Return Data'!$A$7:$R$526,17,0)</f>
        <v>-6.5914221218961604</v>
      </c>
      <c r="S28" s="71">
        <f t="shared" si="5"/>
        <v>55</v>
      </c>
    </row>
    <row r="29" spans="1:19" x14ac:dyDescent="0.25">
      <c r="A29" s="67" t="s">
        <v>184</v>
      </c>
      <c r="B29" s="68">
        <f>VLOOKUP($A29,'Return Data'!$A$7:$R$526,2,0)</f>
        <v>43983</v>
      </c>
      <c r="C29" s="69">
        <f>VLOOKUP($A29,'Return Data'!$A$7:$R$526,3,0)</f>
        <v>51.01</v>
      </c>
      <c r="D29" s="69">
        <f>VLOOKUP($A29,'Return Data'!$A$7:$R$526,11,0)</f>
        <v>0</v>
      </c>
      <c r="E29" s="70">
        <f t="shared" si="0"/>
        <v>1</v>
      </c>
      <c r="F29" s="69">
        <f>VLOOKUP($A29,'Return Data'!$A$7:$R$526,12,0)</f>
        <v>0</v>
      </c>
      <c r="G29" s="70">
        <f t="shared" si="1"/>
        <v>1</v>
      </c>
      <c r="H29" s="69">
        <f>VLOOKUP($A29,'Return Data'!$A$7:$R$526,13,0)</f>
        <v>0</v>
      </c>
      <c r="I29" s="70">
        <f t="shared" si="2"/>
        <v>1</v>
      </c>
      <c r="J29" s="69">
        <f>VLOOKUP($A29,'Return Data'!$A$7:$R$526,14,0)</f>
        <v>-10.420263145058801</v>
      </c>
      <c r="K29" s="70">
        <f t="shared" si="3"/>
        <v>12</v>
      </c>
      <c r="L29" s="69">
        <f>VLOOKUP($A29,'Return Data'!$A$7:$R$526,18,0)</f>
        <v>0</v>
      </c>
      <c r="M29" s="70">
        <f>RANK(L29,L$8:L$71,0)</f>
        <v>1</v>
      </c>
      <c r="N29" s="69">
        <f>VLOOKUP($A29,'Return Data'!$A$7:$R$526,15,0)</f>
        <v>3.6351523577800902</v>
      </c>
      <c r="O29" s="70">
        <f>RANK(N29,N$8:N$71,0)</f>
        <v>7</v>
      </c>
      <c r="P29" s="69">
        <f>VLOOKUP($A29,'Return Data'!$A$7:$R$526,16,0)</f>
        <v>7.8125454784003097</v>
      </c>
      <c r="Q29" s="70">
        <f>RANK(P29,P$8:P$71,0)</f>
        <v>7</v>
      </c>
      <c r="R29" s="69">
        <f>VLOOKUP($A29,'Return Data'!$A$7:$R$526,17,0)</f>
        <v>21.3513302174951</v>
      </c>
      <c r="S29" s="71">
        <f t="shared" si="5"/>
        <v>5</v>
      </c>
    </row>
    <row r="30" spans="1:19" x14ac:dyDescent="0.25">
      <c r="A30" s="67" t="s">
        <v>185</v>
      </c>
      <c r="B30" s="68">
        <f>VLOOKUP($A30,'Return Data'!$A$7:$R$526,2,0)</f>
        <v>43983</v>
      </c>
      <c r="C30" s="69">
        <f>VLOOKUP($A30,'Return Data'!$A$7:$R$526,3,0)</f>
        <v>8.6346000000000007</v>
      </c>
      <c r="D30" s="69">
        <f>VLOOKUP($A30,'Return Data'!$A$7:$R$526,11,0)</f>
        <v>0</v>
      </c>
      <c r="E30" s="70">
        <f t="shared" si="0"/>
        <v>1</v>
      </c>
      <c r="F30" s="69"/>
      <c r="G30" s="70"/>
      <c r="H30" s="69"/>
      <c r="I30" s="70"/>
      <c r="J30" s="69"/>
      <c r="K30" s="70"/>
      <c r="L30" s="69"/>
      <c r="M30" s="70"/>
      <c r="N30" s="69"/>
      <c r="O30" s="70"/>
      <c r="P30" s="69"/>
      <c r="Q30" s="70"/>
      <c r="R30" s="69">
        <f>VLOOKUP($A30,'Return Data'!$A$7:$R$526,17,0)</f>
        <v>-21.954669603524199</v>
      </c>
      <c r="S30" s="71">
        <f t="shared" si="5"/>
        <v>64</v>
      </c>
    </row>
    <row r="31" spans="1:19" x14ac:dyDescent="0.25">
      <c r="A31" s="67" t="s">
        <v>186</v>
      </c>
      <c r="B31" s="68">
        <f>VLOOKUP($A31,'Return Data'!$A$7:$R$526,2,0)</f>
        <v>43983</v>
      </c>
      <c r="C31" s="69">
        <f>VLOOKUP($A31,'Return Data'!$A$7:$R$526,3,0)</f>
        <v>15.9992</v>
      </c>
      <c r="D31" s="69">
        <f>VLOOKUP($A31,'Return Data'!$A$7:$R$526,11,0)</f>
        <v>0</v>
      </c>
      <c r="E31" s="70">
        <f t="shared" si="0"/>
        <v>1</v>
      </c>
      <c r="F31" s="69">
        <f>VLOOKUP($A31,'Return Data'!$A$7:$R$526,12,0)</f>
        <v>0</v>
      </c>
      <c r="G31" s="70">
        <f t="shared" ref="G31:G71" si="8">RANK(F31,F$8:F$71,0)</f>
        <v>1</v>
      </c>
      <c r="H31" s="69">
        <f>VLOOKUP($A31,'Return Data'!$A$7:$R$526,13,0)</f>
        <v>0</v>
      </c>
      <c r="I31" s="70">
        <f t="shared" ref="I31:I38" si="9">RANK(H31,H$8:H$71,0)</f>
        <v>1</v>
      </c>
      <c r="J31" s="69">
        <f>VLOOKUP($A31,'Return Data'!$A$7:$R$526,14,0)</f>
        <v>-15.379721340591001</v>
      </c>
      <c r="K31" s="70">
        <f t="shared" ref="K31:K38" si="10">RANK(J31,J$8:J$71,0)</f>
        <v>27</v>
      </c>
      <c r="L31" s="69">
        <f>VLOOKUP($A31,'Return Data'!$A$7:$R$526,18,0)</f>
        <v>0</v>
      </c>
      <c r="M31" s="70">
        <f t="shared" ref="M31:M38" si="11">RANK(L31,L$8:L$71,0)</f>
        <v>1</v>
      </c>
      <c r="N31" s="69">
        <f>VLOOKUP($A31,'Return Data'!$A$7:$R$526,15,0)</f>
        <v>0.15285873067837799</v>
      </c>
      <c r="O31" s="70">
        <f t="shared" ref="O31:O38" si="12">RANK(N31,N$8:N$71,0)</f>
        <v>21</v>
      </c>
      <c r="P31" s="69">
        <f>VLOOKUP($A31,'Return Data'!$A$7:$R$526,16,0)</f>
        <v>6.5464128370374901</v>
      </c>
      <c r="Q31" s="70">
        <f>RANK(P31,P$8:P$71,0)</f>
        <v>11</v>
      </c>
      <c r="R31" s="69">
        <f>VLOOKUP($A31,'Return Data'!$A$7:$R$526,17,0)</f>
        <v>16.697387236013999</v>
      </c>
      <c r="S31" s="71">
        <f t="shared" si="5"/>
        <v>11</v>
      </c>
    </row>
    <row r="32" spans="1:19" x14ac:dyDescent="0.25">
      <c r="A32" s="67" t="s">
        <v>187</v>
      </c>
      <c r="B32" s="68">
        <f>VLOOKUP($A32,'Return Data'!$A$7:$R$526,2,0)</f>
        <v>43983</v>
      </c>
      <c r="C32" s="69">
        <f>VLOOKUP($A32,'Return Data'!$A$7:$R$526,3,0)</f>
        <v>42.494</v>
      </c>
      <c r="D32" s="69">
        <f>VLOOKUP($A32,'Return Data'!$A$7:$R$526,11,0)</f>
        <v>0</v>
      </c>
      <c r="E32" s="70">
        <f t="shared" si="0"/>
        <v>1</v>
      </c>
      <c r="F32" s="69">
        <f>VLOOKUP($A32,'Return Data'!$A$7:$R$526,12,0)</f>
        <v>0</v>
      </c>
      <c r="G32" s="70">
        <f t="shared" si="8"/>
        <v>1</v>
      </c>
      <c r="H32" s="69">
        <f>VLOOKUP($A32,'Return Data'!$A$7:$R$526,13,0)</f>
        <v>0</v>
      </c>
      <c r="I32" s="70">
        <f t="shared" si="9"/>
        <v>1</v>
      </c>
      <c r="J32" s="69">
        <f>VLOOKUP($A32,'Return Data'!$A$7:$R$526,14,0)</f>
        <v>-14.2554096564683</v>
      </c>
      <c r="K32" s="70">
        <f t="shared" si="10"/>
        <v>23</v>
      </c>
      <c r="L32" s="69">
        <f>VLOOKUP($A32,'Return Data'!$A$7:$R$526,18,0)</f>
        <v>0</v>
      </c>
      <c r="M32" s="70">
        <f t="shared" si="11"/>
        <v>1</v>
      </c>
      <c r="N32" s="69">
        <f>VLOOKUP($A32,'Return Data'!$A$7:$R$526,15,0)</f>
        <v>0.69526095438503899</v>
      </c>
      <c r="O32" s="70">
        <f t="shared" si="12"/>
        <v>17</v>
      </c>
      <c r="P32" s="69">
        <f>VLOOKUP($A32,'Return Data'!$A$7:$R$526,16,0)</f>
        <v>6.5250670238354997</v>
      </c>
      <c r="Q32" s="70">
        <f>RANK(P32,P$8:P$71,0)</f>
        <v>12</v>
      </c>
      <c r="R32" s="69">
        <f>VLOOKUP($A32,'Return Data'!$A$7:$R$526,17,0)</f>
        <v>14.7055958884704</v>
      </c>
      <c r="S32" s="71">
        <f t="shared" si="5"/>
        <v>18</v>
      </c>
    </row>
    <row r="33" spans="1:19" x14ac:dyDescent="0.25">
      <c r="A33" s="67" t="s">
        <v>188</v>
      </c>
      <c r="B33" s="68">
        <f>VLOOKUP($A33,'Return Data'!$A$7:$R$526,2,0)</f>
        <v>43983</v>
      </c>
      <c r="C33" s="69">
        <f>VLOOKUP($A33,'Return Data'!$A$7:$R$526,3,0)</f>
        <v>47.274999999999999</v>
      </c>
      <c r="D33" s="69">
        <f>VLOOKUP($A33,'Return Data'!$A$7:$R$526,11,0)</f>
        <v>0</v>
      </c>
      <c r="E33" s="70">
        <f t="shared" si="0"/>
        <v>1</v>
      </c>
      <c r="F33" s="69">
        <f>VLOOKUP($A33,'Return Data'!$A$7:$R$526,12,0)</f>
        <v>0</v>
      </c>
      <c r="G33" s="70">
        <f t="shared" si="8"/>
        <v>1</v>
      </c>
      <c r="H33" s="69">
        <f>VLOOKUP($A33,'Return Data'!$A$7:$R$526,13,0)</f>
        <v>0</v>
      </c>
      <c r="I33" s="70">
        <f t="shared" si="9"/>
        <v>1</v>
      </c>
      <c r="J33" s="69">
        <f>VLOOKUP($A33,'Return Data'!$A$7:$R$526,14,0)</f>
        <v>-17.361610159020898</v>
      </c>
      <c r="K33" s="70">
        <f t="shared" si="10"/>
        <v>39</v>
      </c>
      <c r="L33" s="69">
        <f>VLOOKUP($A33,'Return Data'!$A$7:$R$526,18,0)</f>
        <v>0</v>
      </c>
      <c r="M33" s="70">
        <f t="shared" si="11"/>
        <v>1</v>
      </c>
      <c r="N33" s="69">
        <f>VLOOKUP($A33,'Return Data'!$A$7:$R$526,15,0)</f>
        <v>-2.7083699762553901</v>
      </c>
      <c r="O33" s="70">
        <f t="shared" si="12"/>
        <v>32</v>
      </c>
      <c r="P33" s="69">
        <f>VLOOKUP($A33,'Return Data'!$A$7:$R$526,16,0)</f>
        <v>4.7279984999403499</v>
      </c>
      <c r="Q33" s="70">
        <f>RANK(P33,P$8:P$71,0)</f>
        <v>21</v>
      </c>
      <c r="R33" s="69">
        <f>VLOOKUP($A33,'Return Data'!$A$7:$R$526,17,0)</f>
        <v>13.459777836033201</v>
      </c>
      <c r="S33" s="71">
        <f t="shared" si="5"/>
        <v>21</v>
      </c>
    </row>
    <row r="34" spans="1:19" x14ac:dyDescent="0.25">
      <c r="A34" s="67" t="s">
        <v>189</v>
      </c>
      <c r="B34" s="68">
        <f>VLOOKUP($A34,'Return Data'!$A$7:$R$526,2,0)</f>
        <v>43983</v>
      </c>
      <c r="C34" s="69">
        <f>VLOOKUP($A34,'Return Data'!$A$7:$R$526,3,0)</f>
        <v>61.0398</v>
      </c>
      <c r="D34" s="69">
        <f>VLOOKUP($A34,'Return Data'!$A$7:$R$526,11,0)</f>
        <v>0</v>
      </c>
      <c r="E34" s="70">
        <f t="shared" si="0"/>
        <v>1</v>
      </c>
      <c r="F34" s="69">
        <f>VLOOKUP($A34,'Return Data'!$A$7:$R$526,12,0)</f>
        <v>0</v>
      </c>
      <c r="G34" s="70">
        <f t="shared" si="8"/>
        <v>1</v>
      </c>
      <c r="H34" s="69">
        <f>VLOOKUP($A34,'Return Data'!$A$7:$R$526,13,0)</f>
        <v>0</v>
      </c>
      <c r="I34" s="70">
        <f t="shared" si="9"/>
        <v>1</v>
      </c>
      <c r="J34" s="69">
        <f>VLOOKUP($A34,'Return Data'!$A$7:$R$526,14,0)</f>
        <v>-15.0439949822857</v>
      </c>
      <c r="K34" s="70">
        <f t="shared" si="10"/>
        <v>26</v>
      </c>
      <c r="L34" s="69">
        <f>VLOOKUP($A34,'Return Data'!$A$7:$R$526,18,0)</f>
        <v>0</v>
      </c>
      <c r="M34" s="70">
        <f t="shared" si="11"/>
        <v>1</v>
      </c>
      <c r="N34" s="69">
        <f>VLOOKUP($A34,'Return Data'!$A$7:$R$526,15,0)</f>
        <v>0.70637491811951403</v>
      </c>
      <c r="O34" s="70">
        <f t="shared" si="12"/>
        <v>16</v>
      </c>
      <c r="P34" s="69">
        <f>VLOOKUP($A34,'Return Data'!$A$7:$R$526,16,0)</f>
        <v>3.5261053601266501</v>
      </c>
      <c r="Q34" s="70">
        <f>RANK(P34,P$8:P$71,0)</f>
        <v>24</v>
      </c>
      <c r="R34" s="69">
        <f>VLOOKUP($A34,'Return Data'!$A$7:$R$526,17,0)</f>
        <v>13.946663805583301</v>
      </c>
      <c r="S34" s="71">
        <f t="shared" si="5"/>
        <v>20</v>
      </c>
    </row>
    <row r="35" spans="1:19" x14ac:dyDescent="0.25">
      <c r="A35" s="67" t="s">
        <v>190</v>
      </c>
      <c r="B35" s="68">
        <f>VLOOKUP($A35,'Return Data'!$A$7:$R$526,2,0)</f>
        <v>43983</v>
      </c>
      <c r="C35" s="69">
        <f>VLOOKUP($A35,'Return Data'!$A$7:$R$526,3,0)</f>
        <v>10.4979</v>
      </c>
      <c r="D35" s="69">
        <f>VLOOKUP($A35,'Return Data'!$A$7:$R$526,11,0)</f>
        <v>0</v>
      </c>
      <c r="E35" s="70">
        <f t="shared" si="0"/>
        <v>1</v>
      </c>
      <c r="F35" s="69">
        <f>VLOOKUP($A35,'Return Data'!$A$7:$R$526,12,0)</f>
        <v>0</v>
      </c>
      <c r="G35" s="70">
        <f t="shared" si="8"/>
        <v>1</v>
      </c>
      <c r="H35" s="69">
        <f>VLOOKUP($A35,'Return Data'!$A$7:$R$526,13,0)</f>
        <v>0</v>
      </c>
      <c r="I35" s="70">
        <f t="shared" si="9"/>
        <v>1</v>
      </c>
      <c r="J35" s="69">
        <f>VLOOKUP($A35,'Return Data'!$A$7:$R$526,14,0)</f>
        <v>-15.8057139825798</v>
      </c>
      <c r="K35" s="70">
        <f t="shared" si="10"/>
        <v>29</v>
      </c>
      <c r="L35" s="69">
        <f>VLOOKUP($A35,'Return Data'!$A$7:$R$526,18,0)</f>
        <v>0</v>
      </c>
      <c r="M35" s="70">
        <f t="shared" si="11"/>
        <v>1</v>
      </c>
      <c r="N35" s="69">
        <f>VLOOKUP($A35,'Return Data'!$A$7:$R$526,15,0)</f>
        <v>-2.9618780421939599</v>
      </c>
      <c r="O35" s="70">
        <f t="shared" si="12"/>
        <v>34</v>
      </c>
      <c r="P35" s="69"/>
      <c r="Q35" s="70"/>
      <c r="R35" s="69">
        <f>VLOOKUP($A35,'Return Data'!$A$7:$R$526,17,0)</f>
        <v>1.3746860816944</v>
      </c>
      <c r="S35" s="71">
        <f t="shared" si="5"/>
        <v>45</v>
      </c>
    </row>
    <row r="36" spans="1:19" x14ac:dyDescent="0.25">
      <c r="A36" s="67" t="s">
        <v>191</v>
      </c>
      <c r="B36" s="68">
        <f>VLOOKUP($A36,'Return Data'!$A$7:$R$526,2,0)</f>
        <v>43983</v>
      </c>
      <c r="C36" s="69">
        <f>VLOOKUP($A36,'Return Data'!$A$7:$R$526,3,0)</f>
        <v>16.664000000000001</v>
      </c>
      <c r="D36" s="69">
        <f>VLOOKUP($A36,'Return Data'!$A$7:$R$526,11,0)</f>
        <v>0</v>
      </c>
      <c r="E36" s="70">
        <f t="shared" si="0"/>
        <v>1</v>
      </c>
      <c r="F36" s="69">
        <f>VLOOKUP($A36,'Return Data'!$A$7:$R$526,12,0)</f>
        <v>0</v>
      </c>
      <c r="G36" s="70">
        <f t="shared" si="8"/>
        <v>1</v>
      </c>
      <c r="H36" s="69">
        <f>VLOOKUP($A36,'Return Data'!$A$7:$R$526,13,0)</f>
        <v>0</v>
      </c>
      <c r="I36" s="70">
        <f t="shared" si="9"/>
        <v>1</v>
      </c>
      <c r="J36" s="69">
        <f>VLOOKUP($A36,'Return Data'!$A$7:$R$526,14,0)</f>
        <v>-11.8635393080681</v>
      </c>
      <c r="K36" s="70">
        <f t="shared" si="10"/>
        <v>16</v>
      </c>
      <c r="L36" s="69">
        <f>VLOOKUP($A36,'Return Data'!$A$7:$R$526,18,0)</f>
        <v>0</v>
      </c>
      <c r="M36" s="70">
        <f t="shared" si="11"/>
        <v>1</v>
      </c>
      <c r="N36" s="69">
        <f>VLOOKUP($A36,'Return Data'!$A$7:$R$526,15,0)</f>
        <v>4.2273334883323699</v>
      </c>
      <c r="O36" s="70">
        <f t="shared" si="12"/>
        <v>6</v>
      </c>
      <c r="P36" s="69"/>
      <c r="Q36" s="70"/>
      <c r="R36" s="69">
        <f>VLOOKUP($A36,'Return Data'!$A$7:$R$526,17,0)</f>
        <v>15.0424242424242</v>
      </c>
      <c r="S36" s="71">
        <f t="shared" si="5"/>
        <v>15</v>
      </c>
    </row>
    <row r="37" spans="1:19" x14ac:dyDescent="0.25">
      <c r="A37" s="67" t="s">
        <v>192</v>
      </c>
      <c r="B37" s="68">
        <f>VLOOKUP($A37,'Return Data'!$A$7:$R$526,2,0)</f>
        <v>43983</v>
      </c>
      <c r="C37" s="69">
        <f>VLOOKUP($A37,'Return Data'!$A$7:$R$526,3,0)</f>
        <v>15.847099999999999</v>
      </c>
      <c r="D37" s="69">
        <f>VLOOKUP($A37,'Return Data'!$A$7:$R$526,11,0)</f>
        <v>0</v>
      </c>
      <c r="E37" s="70">
        <f t="shared" si="0"/>
        <v>1</v>
      </c>
      <c r="F37" s="69">
        <f>VLOOKUP($A37,'Return Data'!$A$7:$R$526,12,0)</f>
        <v>0</v>
      </c>
      <c r="G37" s="70">
        <f t="shared" si="8"/>
        <v>1</v>
      </c>
      <c r="H37" s="69">
        <f>VLOOKUP($A37,'Return Data'!$A$7:$R$526,13,0)</f>
        <v>0</v>
      </c>
      <c r="I37" s="70">
        <f t="shared" si="9"/>
        <v>1</v>
      </c>
      <c r="J37" s="69">
        <f>VLOOKUP($A37,'Return Data'!$A$7:$R$526,14,0)</f>
        <v>-13.5308001317105</v>
      </c>
      <c r="K37" s="70">
        <f t="shared" si="10"/>
        <v>19</v>
      </c>
      <c r="L37" s="69">
        <f>VLOOKUP($A37,'Return Data'!$A$7:$R$526,18,0)</f>
        <v>0</v>
      </c>
      <c r="M37" s="70">
        <f t="shared" si="11"/>
        <v>1</v>
      </c>
      <c r="N37" s="69">
        <f>VLOOKUP($A37,'Return Data'!$A$7:$R$526,15,0)</f>
        <v>-1.30285307662488</v>
      </c>
      <c r="O37" s="70">
        <f t="shared" si="12"/>
        <v>25</v>
      </c>
      <c r="P37" s="69">
        <f>VLOOKUP($A37,'Return Data'!$A$7:$R$526,16,0)</f>
        <v>8.7000204250516902</v>
      </c>
      <c r="Q37" s="70">
        <f>RANK(P37,P$8:P$71,0)</f>
        <v>4</v>
      </c>
      <c r="R37" s="69">
        <f>VLOOKUP($A37,'Return Data'!$A$7:$R$526,17,0)</f>
        <v>10.899854443309501</v>
      </c>
      <c r="S37" s="71">
        <f t="shared" si="5"/>
        <v>29</v>
      </c>
    </row>
    <row r="38" spans="1:19" x14ac:dyDescent="0.25">
      <c r="A38" s="67" t="s">
        <v>193</v>
      </c>
      <c r="B38" s="68">
        <f>VLOOKUP($A38,'Return Data'!$A$7:$R$526,2,0)</f>
        <v>43983</v>
      </c>
      <c r="C38" s="69">
        <f>VLOOKUP($A38,'Return Data'!$A$7:$R$526,3,0)</f>
        <v>41.6905</v>
      </c>
      <c r="D38" s="69">
        <f>VLOOKUP($A38,'Return Data'!$A$7:$R$526,11,0)</f>
        <v>0</v>
      </c>
      <c r="E38" s="70">
        <f t="shared" si="0"/>
        <v>1</v>
      </c>
      <c r="F38" s="69">
        <f>VLOOKUP($A38,'Return Data'!$A$7:$R$526,12,0)</f>
        <v>0</v>
      </c>
      <c r="G38" s="70">
        <f t="shared" si="8"/>
        <v>1</v>
      </c>
      <c r="H38" s="69">
        <f>VLOOKUP($A38,'Return Data'!$A$7:$R$526,13,0)</f>
        <v>0</v>
      </c>
      <c r="I38" s="70">
        <f t="shared" si="9"/>
        <v>1</v>
      </c>
      <c r="J38" s="69">
        <f>VLOOKUP($A38,'Return Data'!$A$7:$R$526,14,0)</f>
        <v>-30.221105564081999</v>
      </c>
      <c r="K38" s="70">
        <f t="shared" si="10"/>
        <v>56</v>
      </c>
      <c r="L38" s="69">
        <f>VLOOKUP($A38,'Return Data'!$A$7:$R$526,18,0)</f>
        <v>0</v>
      </c>
      <c r="M38" s="70">
        <f t="shared" si="11"/>
        <v>1</v>
      </c>
      <c r="N38" s="69">
        <f>VLOOKUP($A38,'Return Data'!$A$7:$R$526,15,0)</f>
        <v>-9.7857618228630798</v>
      </c>
      <c r="O38" s="70">
        <f t="shared" si="12"/>
        <v>47</v>
      </c>
      <c r="P38" s="69">
        <f>VLOOKUP($A38,'Return Data'!$A$7:$R$526,16,0)</f>
        <v>-2.6223561822759698</v>
      </c>
      <c r="Q38" s="70">
        <f>RANK(P38,P$8:P$71,0)</f>
        <v>37</v>
      </c>
      <c r="R38" s="69">
        <f>VLOOKUP($A38,'Return Data'!$A$7:$R$526,17,0)</f>
        <v>9.1833106497461294</v>
      </c>
      <c r="S38" s="71">
        <f t="shared" si="5"/>
        <v>33</v>
      </c>
    </row>
    <row r="39" spans="1:19" x14ac:dyDescent="0.25">
      <c r="A39" s="67" t="s">
        <v>194</v>
      </c>
      <c r="B39" s="68">
        <f>VLOOKUP($A39,'Return Data'!$A$7:$R$526,2,0)</f>
        <v>43983</v>
      </c>
      <c r="C39" s="69">
        <f>VLOOKUP($A39,'Return Data'!$A$7:$R$526,3,0)</f>
        <v>9.8882999999999992</v>
      </c>
      <c r="D39" s="69">
        <f>VLOOKUP($A39,'Return Data'!$A$7:$R$526,11,0)</f>
        <v>0</v>
      </c>
      <c r="E39" s="70">
        <f t="shared" si="0"/>
        <v>1</v>
      </c>
      <c r="F39" s="69">
        <f>VLOOKUP($A39,'Return Data'!$A$7:$R$526,12,0)</f>
        <v>0</v>
      </c>
      <c r="G39" s="70">
        <f t="shared" si="8"/>
        <v>1</v>
      </c>
      <c r="H39" s="69"/>
      <c r="I39" s="70"/>
      <c r="J39" s="69"/>
      <c r="K39" s="70"/>
      <c r="L39" s="69"/>
      <c r="M39" s="70"/>
      <c r="N39" s="69"/>
      <c r="O39" s="70"/>
      <c r="P39" s="69"/>
      <c r="Q39" s="70"/>
      <c r="R39" s="69">
        <f>VLOOKUP($A39,'Return Data'!$A$7:$R$526,17,0)</f>
        <v>-1.30257188498404</v>
      </c>
      <c r="S39" s="71">
        <f t="shared" si="5"/>
        <v>48</v>
      </c>
    </row>
    <row r="40" spans="1:19" x14ac:dyDescent="0.25">
      <c r="A40" s="67" t="s">
        <v>195</v>
      </c>
      <c r="B40" s="68">
        <f>VLOOKUP($A40,'Return Data'!$A$7:$R$526,2,0)</f>
        <v>43983</v>
      </c>
      <c r="C40" s="69">
        <f>VLOOKUP($A40,'Return Data'!$A$7:$R$526,3,0)</f>
        <v>13.06</v>
      </c>
      <c r="D40" s="69">
        <f>VLOOKUP($A40,'Return Data'!$A$7:$R$526,11,0)</f>
        <v>0</v>
      </c>
      <c r="E40" s="70">
        <f t="shared" ref="E40:E71" si="13">RANK(D40,D$8:D$71,0)</f>
        <v>1</v>
      </c>
      <c r="F40" s="69">
        <f>VLOOKUP($A40,'Return Data'!$A$7:$R$526,12,0)</f>
        <v>0</v>
      </c>
      <c r="G40" s="70">
        <f t="shared" si="8"/>
        <v>1</v>
      </c>
      <c r="H40" s="69">
        <f>VLOOKUP($A40,'Return Data'!$A$7:$R$526,13,0)</f>
        <v>0</v>
      </c>
      <c r="I40" s="70">
        <f t="shared" ref="I40:I71" si="14">RANK(H40,H$8:H$71,0)</f>
        <v>1</v>
      </c>
      <c r="J40" s="69">
        <f>VLOOKUP($A40,'Return Data'!$A$7:$R$526,14,0)</f>
        <v>-15.6561483695174</v>
      </c>
      <c r="K40" s="70">
        <f t="shared" ref="K40:K71" si="15">RANK(J40,J$8:J$71,0)</f>
        <v>28</v>
      </c>
      <c r="L40" s="69">
        <f>VLOOKUP($A40,'Return Data'!$A$7:$R$526,18,0)</f>
        <v>0</v>
      </c>
      <c r="M40" s="70">
        <f t="shared" ref="M40:M49" si="16">RANK(L40,L$8:L$71,0)</f>
        <v>1</v>
      </c>
      <c r="N40" s="69">
        <f>VLOOKUP($A40,'Return Data'!$A$7:$R$526,15,0)</f>
        <v>-5.0921895578024803E-2</v>
      </c>
      <c r="O40" s="70">
        <f t="shared" ref="O40:O48" si="17">RANK(N40,N$8:N$71,0)</f>
        <v>22</v>
      </c>
      <c r="P40" s="69"/>
      <c r="Q40" s="70"/>
      <c r="R40" s="69">
        <f>VLOOKUP($A40,'Return Data'!$A$7:$R$526,17,0)</f>
        <v>6.8353733170134703</v>
      </c>
      <c r="S40" s="71">
        <f t="shared" ref="S40:S71" si="18">RANK(R40,R$8:R$71,0)</f>
        <v>36</v>
      </c>
    </row>
    <row r="41" spans="1:19" x14ac:dyDescent="0.25">
      <c r="A41" s="67" t="s">
        <v>196</v>
      </c>
      <c r="B41" s="68">
        <f>VLOOKUP($A41,'Return Data'!$A$7:$R$526,2,0)</f>
        <v>43983</v>
      </c>
      <c r="C41" s="69">
        <f>VLOOKUP($A41,'Return Data'!$A$7:$R$526,3,0)</f>
        <v>168.26</v>
      </c>
      <c r="D41" s="69">
        <f>VLOOKUP($A41,'Return Data'!$A$7:$R$526,11,0)</f>
        <v>0</v>
      </c>
      <c r="E41" s="70">
        <f t="shared" si="13"/>
        <v>1</v>
      </c>
      <c r="F41" s="69">
        <f>VLOOKUP($A41,'Return Data'!$A$7:$R$526,12,0)</f>
        <v>0</v>
      </c>
      <c r="G41" s="70">
        <f t="shared" si="8"/>
        <v>1</v>
      </c>
      <c r="H41" s="69">
        <f>VLOOKUP($A41,'Return Data'!$A$7:$R$526,13,0)</f>
        <v>0</v>
      </c>
      <c r="I41" s="70">
        <f t="shared" si="14"/>
        <v>1</v>
      </c>
      <c r="J41" s="69">
        <f>VLOOKUP($A41,'Return Data'!$A$7:$R$526,14,0)</f>
        <v>-18.745553184504701</v>
      </c>
      <c r="K41" s="70">
        <f t="shared" si="15"/>
        <v>45</v>
      </c>
      <c r="L41" s="69">
        <f>VLOOKUP($A41,'Return Data'!$A$7:$R$526,18,0)</f>
        <v>0</v>
      </c>
      <c r="M41" s="70">
        <f t="shared" si="16"/>
        <v>1</v>
      </c>
      <c r="N41" s="69">
        <f>VLOOKUP($A41,'Return Data'!$A$7:$R$526,15,0)</f>
        <v>-3.7607999796814902</v>
      </c>
      <c r="O41" s="70">
        <f t="shared" si="17"/>
        <v>39</v>
      </c>
      <c r="P41" s="69">
        <f>VLOOKUP($A41,'Return Data'!$A$7:$R$526,16,0)</f>
        <v>1.61714080644375</v>
      </c>
      <c r="Q41" s="70">
        <f t="shared" ref="Q41:Q46" si="19">RANK(P41,P$8:P$71,0)</f>
        <v>34</v>
      </c>
      <c r="R41" s="69">
        <f>VLOOKUP($A41,'Return Data'!$A$7:$R$526,17,0)</f>
        <v>8.7885383333006999</v>
      </c>
      <c r="S41" s="71">
        <f t="shared" si="18"/>
        <v>34</v>
      </c>
    </row>
    <row r="42" spans="1:19" x14ac:dyDescent="0.25">
      <c r="A42" s="67" t="s">
        <v>197</v>
      </c>
      <c r="B42" s="68">
        <f>VLOOKUP($A42,'Return Data'!$A$7:$R$526,2,0)</f>
        <v>43983</v>
      </c>
      <c r="C42" s="69">
        <f>VLOOKUP($A42,'Return Data'!$A$7:$R$526,3,0)</f>
        <v>180.82</v>
      </c>
      <c r="D42" s="69">
        <f>VLOOKUP($A42,'Return Data'!$A$7:$R$526,11,0)</f>
        <v>0</v>
      </c>
      <c r="E42" s="70">
        <f t="shared" si="13"/>
        <v>1</v>
      </c>
      <c r="F42" s="69">
        <f>VLOOKUP($A42,'Return Data'!$A$7:$R$526,12,0)</f>
        <v>0</v>
      </c>
      <c r="G42" s="70">
        <f t="shared" si="8"/>
        <v>1</v>
      </c>
      <c r="H42" s="69">
        <f>VLOOKUP($A42,'Return Data'!$A$7:$R$526,13,0)</f>
        <v>0</v>
      </c>
      <c r="I42" s="70">
        <f t="shared" si="14"/>
        <v>1</v>
      </c>
      <c r="J42" s="69">
        <f>VLOOKUP($A42,'Return Data'!$A$7:$R$526,14,0)</f>
        <v>-17.912189278286199</v>
      </c>
      <c r="K42" s="70">
        <f t="shared" si="15"/>
        <v>41</v>
      </c>
      <c r="L42" s="69">
        <f>VLOOKUP($A42,'Return Data'!$A$7:$R$526,18,0)</f>
        <v>0</v>
      </c>
      <c r="M42" s="70">
        <f t="shared" si="16"/>
        <v>1</v>
      </c>
      <c r="N42" s="69">
        <f>VLOOKUP($A42,'Return Data'!$A$7:$R$526,15,0)</f>
        <v>-2.0287886168537201</v>
      </c>
      <c r="O42" s="70">
        <f t="shared" si="17"/>
        <v>30</v>
      </c>
      <c r="P42" s="69">
        <f>VLOOKUP($A42,'Return Data'!$A$7:$R$526,16,0)</f>
        <v>5.21676869553984</v>
      </c>
      <c r="Q42" s="70">
        <f t="shared" si="19"/>
        <v>16</v>
      </c>
      <c r="R42" s="69">
        <f>VLOOKUP($A42,'Return Data'!$A$7:$R$526,17,0)</f>
        <v>14.9634438521737</v>
      </c>
      <c r="S42" s="71">
        <f t="shared" si="18"/>
        <v>16</v>
      </c>
    </row>
    <row r="43" spans="1:19" x14ac:dyDescent="0.25">
      <c r="A43" s="67" t="s">
        <v>198</v>
      </c>
      <c r="B43" s="68">
        <f>VLOOKUP($A43,'Return Data'!$A$7:$R$526,2,0)</f>
        <v>43983</v>
      </c>
      <c r="C43" s="69">
        <f>VLOOKUP($A43,'Return Data'!$A$7:$R$526,3,0)</f>
        <v>87.5839</v>
      </c>
      <c r="D43" s="69">
        <f>VLOOKUP($A43,'Return Data'!$A$7:$R$526,11,0)</f>
        <v>0</v>
      </c>
      <c r="E43" s="70">
        <f t="shared" si="13"/>
        <v>1</v>
      </c>
      <c r="F43" s="69">
        <f>VLOOKUP($A43,'Return Data'!$A$7:$R$526,12,0)</f>
        <v>0</v>
      </c>
      <c r="G43" s="70">
        <f t="shared" si="8"/>
        <v>1</v>
      </c>
      <c r="H43" s="69">
        <f>VLOOKUP($A43,'Return Data'!$A$7:$R$526,13,0)</f>
        <v>0</v>
      </c>
      <c r="I43" s="70">
        <f t="shared" si="14"/>
        <v>1</v>
      </c>
      <c r="J43" s="69">
        <f>VLOOKUP($A43,'Return Data'!$A$7:$R$526,14,0)</f>
        <v>-10.3512653041234</v>
      </c>
      <c r="K43" s="70">
        <f t="shared" si="15"/>
        <v>11</v>
      </c>
      <c r="L43" s="69">
        <f>VLOOKUP($A43,'Return Data'!$A$7:$R$526,18,0)</f>
        <v>0</v>
      </c>
      <c r="M43" s="70">
        <f t="shared" si="16"/>
        <v>1</v>
      </c>
      <c r="N43" s="69">
        <f>VLOOKUP($A43,'Return Data'!$A$7:$R$526,15,0)</f>
        <v>1.20267809983415</v>
      </c>
      <c r="O43" s="70">
        <f t="shared" si="17"/>
        <v>11</v>
      </c>
      <c r="P43" s="69">
        <f>VLOOKUP($A43,'Return Data'!$A$7:$R$526,16,0)</f>
        <v>9.4191582232528308</v>
      </c>
      <c r="Q43" s="70">
        <f t="shared" si="19"/>
        <v>2</v>
      </c>
      <c r="R43" s="69">
        <f>VLOOKUP($A43,'Return Data'!$A$7:$R$526,17,0)</f>
        <v>16.710409035283401</v>
      </c>
      <c r="S43" s="71">
        <f t="shared" si="18"/>
        <v>10</v>
      </c>
    </row>
    <row r="44" spans="1:19" x14ac:dyDescent="0.25">
      <c r="A44" s="67" t="s">
        <v>199</v>
      </c>
      <c r="B44" s="68">
        <f>VLOOKUP($A44,'Return Data'!$A$7:$R$526,2,0)</f>
        <v>43983</v>
      </c>
      <c r="C44" s="69">
        <f>VLOOKUP($A44,'Return Data'!$A$7:$R$526,3,0)</f>
        <v>42.63</v>
      </c>
      <c r="D44" s="69">
        <f>VLOOKUP($A44,'Return Data'!$A$7:$R$526,11,0)</f>
        <v>0</v>
      </c>
      <c r="E44" s="70">
        <f t="shared" si="13"/>
        <v>1</v>
      </c>
      <c r="F44" s="69">
        <f>VLOOKUP($A44,'Return Data'!$A$7:$R$526,12,0)</f>
        <v>0</v>
      </c>
      <c r="G44" s="70">
        <f t="shared" si="8"/>
        <v>1</v>
      </c>
      <c r="H44" s="69">
        <f>VLOOKUP($A44,'Return Data'!$A$7:$R$526,13,0)</f>
        <v>0</v>
      </c>
      <c r="I44" s="70">
        <f t="shared" si="14"/>
        <v>1</v>
      </c>
      <c r="J44" s="69">
        <f>VLOOKUP($A44,'Return Data'!$A$7:$R$526,14,0)</f>
        <v>-23.636578919671202</v>
      </c>
      <c r="K44" s="70">
        <f t="shared" si="15"/>
        <v>50</v>
      </c>
      <c r="L44" s="69">
        <f>VLOOKUP($A44,'Return Data'!$A$7:$R$526,18,0)</f>
        <v>0</v>
      </c>
      <c r="M44" s="70">
        <f t="shared" si="16"/>
        <v>1</v>
      </c>
      <c r="N44" s="69">
        <f>VLOOKUP($A44,'Return Data'!$A$7:$R$526,15,0)</f>
        <v>-4.7029304422498903</v>
      </c>
      <c r="O44" s="70">
        <f t="shared" si="17"/>
        <v>42</v>
      </c>
      <c r="P44" s="69">
        <f>VLOOKUP($A44,'Return Data'!$A$7:$R$526,16,0)</f>
        <v>2.24701559648648</v>
      </c>
      <c r="Q44" s="70">
        <f t="shared" si="19"/>
        <v>29</v>
      </c>
      <c r="R44" s="69">
        <f>VLOOKUP($A44,'Return Data'!$A$7:$R$526,17,0)</f>
        <v>28.506342747726201</v>
      </c>
      <c r="S44" s="71">
        <f t="shared" si="18"/>
        <v>1</v>
      </c>
    </row>
    <row r="45" spans="1:19" x14ac:dyDescent="0.25">
      <c r="A45" s="67" t="s">
        <v>372</v>
      </c>
      <c r="B45" s="68">
        <f>VLOOKUP($A45,'Return Data'!$A$7:$R$526,2,0)</f>
        <v>43983</v>
      </c>
      <c r="C45" s="69">
        <f>VLOOKUP($A45,'Return Data'!$A$7:$R$526,3,0)</f>
        <v>125.6439</v>
      </c>
      <c r="D45" s="69">
        <f>VLOOKUP($A45,'Return Data'!$A$7:$R$526,11,0)</f>
        <v>0</v>
      </c>
      <c r="E45" s="70">
        <f t="shared" si="13"/>
        <v>1</v>
      </c>
      <c r="F45" s="69">
        <f>VLOOKUP($A45,'Return Data'!$A$7:$R$526,12,0)</f>
        <v>0</v>
      </c>
      <c r="G45" s="70">
        <f t="shared" si="8"/>
        <v>1</v>
      </c>
      <c r="H45" s="69">
        <f>VLOOKUP($A45,'Return Data'!$A$7:$R$526,13,0)</f>
        <v>0</v>
      </c>
      <c r="I45" s="70">
        <f t="shared" si="14"/>
        <v>1</v>
      </c>
      <c r="J45" s="69">
        <f>VLOOKUP($A45,'Return Data'!$A$7:$R$526,14,0)</f>
        <v>-17.111725742575398</v>
      </c>
      <c r="K45" s="70">
        <f t="shared" si="15"/>
        <v>37</v>
      </c>
      <c r="L45" s="69">
        <f>VLOOKUP($A45,'Return Data'!$A$7:$R$526,18,0)</f>
        <v>0</v>
      </c>
      <c r="M45" s="70">
        <f t="shared" si="16"/>
        <v>1</v>
      </c>
      <c r="N45" s="69">
        <f>VLOOKUP($A45,'Return Data'!$A$7:$R$526,15,0)</f>
        <v>-2.5965438094081699</v>
      </c>
      <c r="O45" s="70">
        <f t="shared" si="17"/>
        <v>31</v>
      </c>
      <c r="P45" s="69">
        <f>VLOOKUP($A45,'Return Data'!$A$7:$R$526,16,0)</f>
        <v>1.6434003157454999</v>
      </c>
      <c r="Q45" s="70">
        <f t="shared" si="19"/>
        <v>33</v>
      </c>
      <c r="R45" s="69">
        <f>VLOOKUP($A45,'Return Data'!$A$7:$R$526,17,0)</f>
        <v>11.5880492573809</v>
      </c>
      <c r="S45" s="71">
        <f t="shared" si="18"/>
        <v>27</v>
      </c>
    </row>
    <row r="46" spans="1:19" x14ac:dyDescent="0.25">
      <c r="A46" s="67" t="s">
        <v>201</v>
      </c>
      <c r="B46" s="68">
        <f>VLOOKUP($A46,'Return Data'!$A$7:$R$526,2,0)</f>
        <v>43983</v>
      </c>
      <c r="C46" s="69">
        <f>VLOOKUP($A46,'Return Data'!$A$7:$R$526,3,0)</f>
        <v>11.4612</v>
      </c>
      <c r="D46" s="69">
        <f>VLOOKUP($A46,'Return Data'!$A$7:$R$526,11,0)</f>
        <v>0</v>
      </c>
      <c r="E46" s="70">
        <f t="shared" si="13"/>
        <v>1</v>
      </c>
      <c r="F46" s="69">
        <f>VLOOKUP($A46,'Return Data'!$A$7:$R$526,12,0)</f>
        <v>0</v>
      </c>
      <c r="G46" s="70">
        <f t="shared" si="8"/>
        <v>1</v>
      </c>
      <c r="H46" s="69">
        <f>VLOOKUP($A46,'Return Data'!$A$7:$R$526,13,0)</f>
        <v>0</v>
      </c>
      <c r="I46" s="70">
        <f t="shared" si="14"/>
        <v>1</v>
      </c>
      <c r="J46" s="69">
        <f>VLOOKUP($A46,'Return Data'!$A$7:$R$526,14,0)</f>
        <v>-17.332728913791598</v>
      </c>
      <c r="K46" s="70">
        <f t="shared" si="15"/>
        <v>38</v>
      </c>
      <c r="L46" s="69">
        <f>VLOOKUP($A46,'Return Data'!$A$7:$R$526,18,0)</f>
        <v>0</v>
      </c>
      <c r="M46" s="70">
        <f t="shared" si="16"/>
        <v>1</v>
      </c>
      <c r="N46" s="69">
        <f>VLOOKUP($A46,'Return Data'!$A$7:$R$526,15,0)</f>
        <v>-3.3470717620824502</v>
      </c>
      <c r="O46" s="70">
        <f t="shared" si="17"/>
        <v>36</v>
      </c>
      <c r="P46" s="69">
        <f>VLOOKUP($A46,'Return Data'!$A$7:$R$526,16,0)</f>
        <v>2.3452669523902299</v>
      </c>
      <c r="Q46" s="70">
        <f t="shared" si="19"/>
        <v>28</v>
      </c>
      <c r="R46" s="69">
        <f>VLOOKUP($A46,'Return Data'!$A$7:$R$526,17,0)</f>
        <v>2.8344988056052398</v>
      </c>
      <c r="S46" s="71">
        <f t="shared" si="18"/>
        <v>43</v>
      </c>
    </row>
    <row r="47" spans="1:19" x14ac:dyDescent="0.25">
      <c r="A47" s="67" t="s">
        <v>202</v>
      </c>
      <c r="B47" s="68">
        <f>VLOOKUP($A47,'Return Data'!$A$7:$R$526,2,0)</f>
        <v>43983</v>
      </c>
      <c r="C47" s="69">
        <f>VLOOKUP($A47,'Return Data'!$A$7:$R$526,3,0)</f>
        <v>12.3017</v>
      </c>
      <c r="D47" s="69">
        <f>VLOOKUP($A47,'Return Data'!$A$7:$R$526,11,0)</f>
        <v>0</v>
      </c>
      <c r="E47" s="70">
        <f t="shared" si="13"/>
        <v>1</v>
      </c>
      <c r="F47" s="69">
        <f>VLOOKUP($A47,'Return Data'!$A$7:$R$526,12,0)</f>
        <v>0</v>
      </c>
      <c r="G47" s="70">
        <f t="shared" si="8"/>
        <v>1</v>
      </c>
      <c r="H47" s="69">
        <f>VLOOKUP($A47,'Return Data'!$A$7:$R$526,13,0)</f>
        <v>0</v>
      </c>
      <c r="I47" s="70">
        <f t="shared" si="14"/>
        <v>1</v>
      </c>
      <c r="J47" s="69">
        <f>VLOOKUP($A47,'Return Data'!$A$7:$R$526,14,0)</f>
        <v>-14.1532813623355</v>
      </c>
      <c r="K47" s="70">
        <f t="shared" si="15"/>
        <v>22</v>
      </c>
      <c r="L47" s="69">
        <f>VLOOKUP($A47,'Return Data'!$A$7:$R$526,18,0)</f>
        <v>0</v>
      </c>
      <c r="M47" s="70">
        <f t="shared" si="16"/>
        <v>1</v>
      </c>
      <c r="N47" s="69">
        <f>VLOOKUP($A47,'Return Data'!$A$7:$R$526,15,0)</f>
        <v>-1.68990609060675</v>
      </c>
      <c r="O47" s="70">
        <f t="shared" si="17"/>
        <v>27</v>
      </c>
      <c r="P47" s="69">
        <f>VLOOKUP($A47,'Return Data'!$A$7:$R$526,16,0)</f>
        <v>5.0053410561606304</v>
      </c>
      <c r="Q47" s="70">
        <f t="shared" ref="Q47" si="20">RANK(P47,P$8:P$71,0)</f>
        <v>18</v>
      </c>
      <c r="R47" s="69">
        <f>VLOOKUP($A47,'Return Data'!$A$7:$R$526,17,0)</f>
        <v>4.3921396007701299</v>
      </c>
      <c r="S47" s="71">
        <f t="shared" si="18"/>
        <v>40</v>
      </c>
    </row>
    <row r="48" spans="1:19" x14ac:dyDescent="0.25">
      <c r="A48" s="67" t="s">
        <v>203</v>
      </c>
      <c r="B48" s="68">
        <f>VLOOKUP($A48,'Return Data'!$A$7:$R$526,2,0)</f>
        <v>43983</v>
      </c>
      <c r="C48" s="69">
        <f>VLOOKUP($A48,'Return Data'!$A$7:$R$526,3,0)</f>
        <v>12.111000000000001</v>
      </c>
      <c r="D48" s="69">
        <f>VLOOKUP($A48,'Return Data'!$A$7:$R$526,11,0)</f>
        <v>0</v>
      </c>
      <c r="E48" s="70">
        <f t="shared" si="13"/>
        <v>1</v>
      </c>
      <c r="F48" s="69">
        <f>VLOOKUP($A48,'Return Data'!$A$7:$R$526,12,0)</f>
        <v>0</v>
      </c>
      <c r="G48" s="70">
        <f t="shared" si="8"/>
        <v>1</v>
      </c>
      <c r="H48" s="69">
        <f>VLOOKUP($A48,'Return Data'!$A$7:$R$526,13,0)</f>
        <v>0</v>
      </c>
      <c r="I48" s="70">
        <f t="shared" si="14"/>
        <v>1</v>
      </c>
      <c r="J48" s="69">
        <f>VLOOKUP($A48,'Return Data'!$A$7:$R$526,14,0)</f>
        <v>-14.9524451093416</v>
      </c>
      <c r="K48" s="70">
        <f t="shared" si="15"/>
        <v>25</v>
      </c>
      <c r="L48" s="69">
        <f>VLOOKUP($A48,'Return Data'!$A$7:$R$526,18,0)</f>
        <v>0</v>
      </c>
      <c r="M48" s="70">
        <f t="shared" si="16"/>
        <v>1</v>
      </c>
      <c r="N48" s="69">
        <f>VLOOKUP($A48,'Return Data'!$A$7:$R$526,15,0)</f>
        <v>-1.07660530169297</v>
      </c>
      <c r="O48" s="70">
        <f t="shared" si="17"/>
        <v>23</v>
      </c>
      <c r="P48" s="69"/>
      <c r="Q48" s="70"/>
      <c r="R48" s="69">
        <f>VLOOKUP($A48,'Return Data'!$A$7:$R$526,17,0)</f>
        <v>5.05919238345371</v>
      </c>
      <c r="S48" s="71">
        <f t="shared" si="18"/>
        <v>39</v>
      </c>
    </row>
    <row r="49" spans="1:19" x14ac:dyDescent="0.25">
      <c r="A49" s="67" t="s">
        <v>204</v>
      </c>
      <c r="B49" s="68">
        <f>VLOOKUP($A49,'Return Data'!$A$7:$R$526,2,0)</f>
        <v>43983</v>
      </c>
      <c r="C49" s="69">
        <f>VLOOKUP($A49,'Return Data'!$A$7:$R$526,3,0)</f>
        <v>12.307600000000001</v>
      </c>
      <c r="D49" s="69">
        <f>VLOOKUP($A49,'Return Data'!$A$7:$R$526,11,0)</f>
        <v>0</v>
      </c>
      <c r="E49" s="70">
        <f t="shared" si="13"/>
        <v>1</v>
      </c>
      <c r="F49" s="69">
        <f>VLOOKUP($A49,'Return Data'!$A$7:$R$526,12,0)</f>
        <v>0</v>
      </c>
      <c r="G49" s="70">
        <f t="shared" si="8"/>
        <v>1</v>
      </c>
      <c r="H49" s="69">
        <f>VLOOKUP($A49,'Return Data'!$A$7:$R$526,13,0)</f>
        <v>0</v>
      </c>
      <c r="I49" s="70">
        <f t="shared" si="14"/>
        <v>1</v>
      </c>
      <c r="J49" s="69">
        <f>VLOOKUP($A49,'Return Data'!$A$7:$R$526,14,0)</f>
        <v>-7.3226242289456698</v>
      </c>
      <c r="K49" s="70">
        <f t="shared" si="15"/>
        <v>6</v>
      </c>
      <c r="L49" s="69">
        <f>VLOOKUP($A49,'Return Data'!$A$7:$R$526,18,0)</f>
        <v>0</v>
      </c>
      <c r="M49" s="70">
        <f t="shared" si="16"/>
        <v>1</v>
      </c>
      <c r="N49" s="69">
        <f>VLOOKUP($A49,'Return Data'!$A$7:$R$526,15,0)</f>
        <v>6.5782785015101002</v>
      </c>
      <c r="O49" s="70">
        <f t="shared" ref="O49" si="21">RANK(N49,N$8:N$71,0)</f>
        <v>2</v>
      </c>
      <c r="P49" s="69"/>
      <c r="Q49" s="70"/>
      <c r="R49" s="69">
        <f>VLOOKUP($A49,'Return Data'!$A$7:$R$526,17,0)</f>
        <v>7.2735233160621799</v>
      </c>
      <c r="S49" s="71">
        <f t="shared" si="18"/>
        <v>35</v>
      </c>
    </row>
    <row r="50" spans="1:19" x14ac:dyDescent="0.25">
      <c r="A50" s="67" t="s">
        <v>205</v>
      </c>
      <c r="B50" s="68">
        <f>VLOOKUP($A50,'Return Data'!$A$7:$R$526,2,0)</f>
        <v>43983</v>
      </c>
      <c r="C50" s="69">
        <f>VLOOKUP($A50,'Return Data'!$A$7:$R$526,3,0)</f>
        <v>9.0959000000000003</v>
      </c>
      <c r="D50" s="69">
        <f>VLOOKUP($A50,'Return Data'!$A$7:$R$526,11,0)</f>
        <v>0</v>
      </c>
      <c r="E50" s="70">
        <f t="shared" si="13"/>
        <v>1</v>
      </c>
      <c r="F50" s="69">
        <f>VLOOKUP($A50,'Return Data'!$A$7:$R$526,12,0)</f>
        <v>0</v>
      </c>
      <c r="G50" s="70">
        <f t="shared" si="8"/>
        <v>1</v>
      </c>
      <c r="H50" s="69">
        <f>VLOOKUP($A50,'Return Data'!$A$7:$R$526,13,0)</f>
        <v>0</v>
      </c>
      <c r="I50" s="70">
        <f t="shared" si="14"/>
        <v>1</v>
      </c>
      <c r="J50" s="69">
        <f>VLOOKUP($A50,'Return Data'!$A$7:$R$526,14,0)</f>
        <v>-13.550674944975301</v>
      </c>
      <c r="K50" s="70">
        <f t="shared" si="15"/>
        <v>21</v>
      </c>
      <c r="L50" s="69"/>
      <c r="M50" s="70"/>
      <c r="N50" s="69"/>
      <c r="O50" s="70"/>
      <c r="P50" s="69"/>
      <c r="Q50" s="70"/>
      <c r="R50" s="69">
        <f>VLOOKUP($A50,'Return Data'!$A$7:$R$526,17,0)</f>
        <v>-4.1404830614805501</v>
      </c>
      <c r="S50" s="71">
        <f t="shared" si="18"/>
        <v>50</v>
      </c>
    </row>
    <row r="51" spans="1:19" x14ac:dyDescent="0.25">
      <c r="A51" s="67" t="s">
        <v>206</v>
      </c>
      <c r="B51" s="68">
        <f>VLOOKUP($A51,'Return Data'!$A$7:$R$526,2,0)</f>
        <v>43983</v>
      </c>
      <c r="C51" s="69">
        <f>VLOOKUP($A51,'Return Data'!$A$7:$R$526,3,0)</f>
        <v>9.5050000000000008</v>
      </c>
      <c r="D51" s="69">
        <f>VLOOKUP($A51,'Return Data'!$A$7:$R$526,11,0)</f>
        <v>0</v>
      </c>
      <c r="E51" s="70">
        <f t="shared" si="13"/>
        <v>1</v>
      </c>
      <c r="F51" s="69">
        <f>VLOOKUP($A51,'Return Data'!$A$7:$R$526,12,0)</f>
        <v>0</v>
      </c>
      <c r="G51" s="70">
        <f t="shared" si="8"/>
        <v>1</v>
      </c>
      <c r="H51" s="69">
        <f>VLOOKUP($A51,'Return Data'!$A$7:$R$526,13,0)</f>
        <v>0</v>
      </c>
      <c r="I51" s="70">
        <f t="shared" si="14"/>
        <v>1</v>
      </c>
      <c r="J51" s="69">
        <f>VLOOKUP($A51,'Return Data'!$A$7:$R$526,14,0)</f>
        <v>-13.5402754908805</v>
      </c>
      <c r="K51" s="70">
        <f t="shared" si="15"/>
        <v>20</v>
      </c>
      <c r="L51" s="69"/>
      <c r="M51" s="70"/>
      <c r="N51" s="69"/>
      <c r="O51" s="70"/>
      <c r="P51" s="69"/>
      <c r="Q51" s="70"/>
      <c r="R51" s="69">
        <f>VLOOKUP($A51,'Return Data'!$A$7:$R$526,17,0)</f>
        <v>-2.6375912408759099</v>
      </c>
      <c r="S51" s="71">
        <f t="shared" si="18"/>
        <v>49</v>
      </c>
    </row>
    <row r="52" spans="1:19" x14ac:dyDescent="0.25">
      <c r="A52" s="67" t="s">
        <v>207</v>
      </c>
      <c r="B52" s="68">
        <f>VLOOKUP($A52,'Return Data'!$A$7:$R$526,2,0)</f>
        <v>43983</v>
      </c>
      <c r="C52" s="69">
        <f>VLOOKUP($A52,'Return Data'!$A$7:$R$526,3,0)</f>
        <v>26.067</v>
      </c>
      <c r="D52" s="69">
        <f>VLOOKUP($A52,'Return Data'!$A$7:$R$526,11,0)</f>
        <v>0</v>
      </c>
      <c r="E52" s="70">
        <f t="shared" si="13"/>
        <v>1</v>
      </c>
      <c r="F52" s="69">
        <f>VLOOKUP($A52,'Return Data'!$A$7:$R$526,12,0)</f>
        <v>0</v>
      </c>
      <c r="G52" s="70">
        <f t="shared" si="8"/>
        <v>1</v>
      </c>
      <c r="H52" s="69">
        <f>VLOOKUP($A52,'Return Data'!$A$7:$R$526,13,0)</f>
        <v>0</v>
      </c>
      <c r="I52" s="70">
        <f t="shared" si="14"/>
        <v>1</v>
      </c>
      <c r="J52" s="69">
        <f>VLOOKUP($A52,'Return Data'!$A$7:$R$526,14,0)</f>
        <v>-1.3202846134897199</v>
      </c>
      <c r="K52" s="70">
        <f t="shared" si="15"/>
        <v>1</v>
      </c>
      <c r="L52" s="69">
        <f>VLOOKUP($A52,'Return Data'!$A$7:$R$526,18,0)</f>
        <v>0</v>
      </c>
      <c r="M52" s="70">
        <f>RANK(L52,L$8:L$71,0)</f>
        <v>1</v>
      </c>
      <c r="N52" s="69">
        <f>VLOOKUP($A52,'Return Data'!$A$7:$R$526,15,0)</f>
        <v>9.7029164752876405</v>
      </c>
      <c r="O52" s="70">
        <f>RANK(N52,N$8:N$71,0)</f>
        <v>1</v>
      </c>
      <c r="P52" s="69">
        <f>VLOOKUP($A52,'Return Data'!$A$7:$R$526,16,0)</f>
        <v>11.524673090443001</v>
      </c>
      <c r="Q52" s="70">
        <f>RANK(P52,P$8:P$71,0)</f>
        <v>1</v>
      </c>
      <c r="R52" s="69">
        <f>VLOOKUP($A52,'Return Data'!$A$7:$R$526,17,0)</f>
        <v>25.983407177669498</v>
      </c>
      <c r="S52" s="71">
        <f t="shared" si="18"/>
        <v>3</v>
      </c>
    </row>
    <row r="53" spans="1:19" x14ac:dyDescent="0.25">
      <c r="A53" s="67" t="s">
        <v>208</v>
      </c>
      <c r="B53" s="68">
        <f>VLOOKUP($A53,'Return Data'!$A$7:$R$526,2,0)</f>
        <v>43983</v>
      </c>
      <c r="C53" s="69">
        <f>VLOOKUP($A53,'Return Data'!$A$7:$R$526,3,0)</f>
        <v>9.9804999999999993</v>
      </c>
      <c r="D53" s="69">
        <f>VLOOKUP($A53,'Return Data'!$A$7:$R$526,11,0)</f>
        <v>0</v>
      </c>
      <c r="E53" s="70">
        <f t="shared" si="13"/>
        <v>1</v>
      </c>
      <c r="F53" s="69">
        <f>VLOOKUP($A53,'Return Data'!$A$7:$R$526,12,0)</f>
        <v>0</v>
      </c>
      <c r="G53" s="70">
        <f t="shared" si="8"/>
        <v>1</v>
      </c>
      <c r="H53" s="69">
        <f>VLOOKUP($A53,'Return Data'!$A$7:$R$526,13,0)</f>
        <v>0</v>
      </c>
      <c r="I53" s="70">
        <f t="shared" si="14"/>
        <v>1</v>
      </c>
      <c r="J53" s="69">
        <f>VLOOKUP($A53,'Return Data'!$A$7:$R$526,14,0)</f>
        <v>-6.5391626532539897</v>
      </c>
      <c r="K53" s="70">
        <f t="shared" si="15"/>
        <v>5</v>
      </c>
      <c r="L53" s="69"/>
      <c r="M53" s="70"/>
      <c r="N53" s="69"/>
      <c r="O53" s="70"/>
      <c r="P53" s="69"/>
      <c r="Q53" s="70"/>
      <c r="R53" s="69">
        <f>VLOOKUP($A53,'Return Data'!$A$7:$R$526,17,0)</f>
        <v>-0.14437119675457299</v>
      </c>
      <c r="S53" s="71">
        <f t="shared" si="18"/>
        <v>47</v>
      </c>
    </row>
    <row r="54" spans="1:19" x14ac:dyDescent="0.25">
      <c r="A54" s="67" t="s">
        <v>209</v>
      </c>
      <c r="B54" s="68">
        <f>VLOOKUP($A54,'Return Data'!$A$7:$R$526,2,0)</f>
        <v>43983</v>
      </c>
      <c r="C54" s="69">
        <f>VLOOKUP($A54,'Return Data'!$A$7:$R$526,3,0)</f>
        <v>82.009100000000004</v>
      </c>
      <c r="D54" s="69">
        <f>VLOOKUP($A54,'Return Data'!$A$7:$R$526,11,0)</f>
        <v>0</v>
      </c>
      <c r="E54" s="70">
        <f t="shared" si="13"/>
        <v>1</v>
      </c>
      <c r="F54" s="69">
        <f>VLOOKUP($A54,'Return Data'!$A$7:$R$526,12,0)</f>
        <v>0</v>
      </c>
      <c r="G54" s="70">
        <f t="shared" si="8"/>
        <v>1</v>
      </c>
      <c r="H54" s="69">
        <f>VLOOKUP($A54,'Return Data'!$A$7:$R$526,13,0)</f>
        <v>0</v>
      </c>
      <c r="I54" s="70">
        <f t="shared" si="14"/>
        <v>1</v>
      </c>
      <c r="J54" s="69">
        <f>VLOOKUP($A54,'Return Data'!$A$7:$R$526,14,0)</f>
        <v>-23.671855328234798</v>
      </c>
      <c r="K54" s="70">
        <f t="shared" si="15"/>
        <v>51</v>
      </c>
      <c r="L54" s="69">
        <f>VLOOKUP($A54,'Return Data'!$A$7:$R$526,18,0)</f>
        <v>0</v>
      </c>
      <c r="M54" s="70">
        <f t="shared" ref="M54:M60" si="22">RANK(L54,L$8:L$71,0)</f>
        <v>1</v>
      </c>
      <c r="N54" s="69">
        <f>VLOOKUP($A54,'Return Data'!$A$7:$R$526,15,0)</f>
        <v>-5.4134295185954304</v>
      </c>
      <c r="O54" s="70">
        <f>RANK(N54,N$8:N$71,0)</f>
        <v>44</v>
      </c>
      <c r="P54" s="69">
        <f>VLOOKUP($A54,'Return Data'!$A$7:$R$526,16,0)</f>
        <v>2.2309801488751799</v>
      </c>
      <c r="Q54" s="70">
        <f>RANK(P54,P$8:P$71,0)</f>
        <v>30</v>
      </c>
      <c r="R54" s="69">
        <f>VLOOKUP($A54,'Return Data'!$A$7:$R$526,17,0)</f>
        <v>9.2241036178098206</v>
      </c>
      <c r="S54" s="71">
        <f t="shared" si="18"/>
        <v>32</v>
      </c>
    </row>
    <row r="55" spans="1:19" x14ac:dyDescent="0.25">
      <c r="A55" s="67" t="s">
        <v>210</v>
      </c>
      <c r="B55" s="68">
        <f>VLOOKUP($A55,'Return Data'!$A$7:$R$526,2,0)</f>
        <v>43983</v>
      </c>
      <c r="C55" s="69">
        <f>VLOOKUP($A55,'Return Data'!$A$7:$R$526,3,0)</f>
        <v>7.1313000000000004</v>
      </c>
      <c r="D55" s="69">
        <f>VLOOKUP($A55,'Return Data'!$A$7:$R$526,11,0)</f>
        <v>0</v>
      </c>
      <c r="E55" s="70">
        <f t="shared" si="13"/>
        <v>1</v>
      </c>
      <c r="F55" s="69">
        <f>VLOOKUP($A55,'Return Data'!$A$7:$R$526,12,0)</f>
        <v>0</v>
      </c>
      <c r="G55" s="70">
        <f t="shared" si="8"/>
        <v>1</v>
      </c>
      <c r="H55" s="69">
        <f>VLOOKUP($A55,'Return Data'!$A$7:$R$526,13,0)</f>
        <v>0</v>
      </c>
      <c r="I55" s="70">
        <f t="shared" si="14"/>
        <v>1</v>
      </c>
      <c r="J55" s="69">
        <f>VLOOKUP($A55,'Return Data'!$A$7:$R$526,14,0)</f>
        <v>-34.285766219489297</v>
      </c>
      <c r="K55" s="70">
        <f t="shared" si="15"/>
        <v>59</v>
      </c>
      <c r="L55" s="69">
        <f>VLOOKUP($A55,'Return Data'!$A$7:$R$526,18,0)</f>
        <v>0</v>
      </c>
      <c r="M55" s="70">
        <f t="shared" si="22"/>
        <v>1</v>
      </c>
      <c r="N55" s="69">
        <f>VLOOKUP($A55,'Return Data'!$A$7:$R$526,15,0)</f>
        <v>-13.695159655035599</v>
      </c>
      <c r="O55" s="70">
        <f>RANK(N55,N$8:N$71,0)</f>
        <v>48</v>
      </c>
      <c r="P55" s="69"/>
      <c r="Q55" s="70"/>
      <c r="R55" s="69">
        <f>VLOOKUP($A55,'Return Data'!$A$7:$R$526,17,0)</f>
        <v>-8.1105770720371808</v>
      </c>
      <c r="S55" s="71">
        <f t="shared" si="18"/>
        <v>56</v>
      </c>
    </row>
    <row r="56" spans="1:19" x14ac:dyDescent="0.25">
      <c r="A56" s="67" t="s">
        <v>211</v>
      </c>
      <c r="B56" s="68">
        <f>VLOOKUP($A56,'Return Data'!$A$7:$R$526,2,0)</f>
        <v>43983</v>
      </c>
      <c r="C56" s="69">
        <f>VLOOKUP($A56,'Return Data'!$A$7:$R$526,3,0)</f>
        <v>6.0095999999999998</v>
      </c>
      <c r="D56" s="69">
        <f>VLOOKUP($A56,'Return Data'!$A$7:$R$526,11,0)</f>
        <v>0</v>
      </c>
      <c r="E56" s="70">
        <f t="shared" si="13"/>
        <v>1</v>
      </c>
      <c r="F56" s="69">
        <f>VLOOKUP($A56,'Return Data'!$A$7:$R$526,12,0)</f>
        <v>0</v>
      </c>
      <c r="G56" s="70">
        <f t="shared" si="8"/>
        <v>1</v>
      </c>
      <c r="H56" s="69">
        <f>VLOOKUP($A56,'Return Data'!$A$7:$R$526,13,0)</f>
        <v>0</v>
      </c>
      <c r="I56" s="70">
        <f t="shared" si="14"/>
        <v>1</v>
      </c>
      <c r="J56" s="69">
        <f>VLOOKUP($A56,'Return Data'!$A$7:$R$526,14,0)</f>
        <v>-34.184921115245501</v>
      </c>
      <c r="K56" s="70">
        <f t="shared" si="15"/>
        <v>58</v>
      </c>
      <c r="L56" s="69">
        <f>VLOOKUP($A56,'Return Data'!$A$7:$R$526,18,0)</f>
        <v>0</v>
      </c>
      <c r="M56" s="70">
        <f t="shared" si="22"/>
        <v>1</v>
      </c>
      <c r="N56" s="69">
        <f>VLOOKUP($A56,'Return Data'!$A$7:$R$526,15,0)</f>
        <v>-13.7904718653699</v>
      </c>
      <c r="O56" s="70">
        <f t="shared" ref="O56" si="23">RANK(N56,N$8:N$71,0)</f>
        <v>49</v>
      </c>
      <c r="P56" s="69"/>
      <c r="Q56" s="70"/>
      <c r="R56" s="69">
        <f>VLOOKUP($A56,'Return Data'!$A$7:$R$526,17,0)</f>
        <v>-12.5021115879828</v>
      </c>
      <c r="S56" s="71">
        <f t="shared" si="18"/>
        <v>59</v>
      </c>
    </row>
    <row r="57" spans="1:19" x14ac:dyDescent="0.25">
      <c r="A57" s="67" t="s">
        <v>212</v>
      </c>
      <c r="B57" s="68">
        <f>VLOOKUP($A57,'Return Data'!$A$7:$R$526,2,0)</f>
        <v>43983</v>
      </c>
      <c r="C57" s="69">
        <f>VLOOKUP($A57,'Return Data'!$A$7:$R$526,3,0)</f>
        <v>5.8235000000000001</v>
      </c>
      <c r="D57" s="69">
        <f>VLOOKUP($A57,'Return Data'!$A$7:$R$526,11,0)</f>
        <v>0</v>
      </c>
      <c r="E57" s="70">
        <f t="shared" si="13"/>
        <v>1</v>
      </c>
      <c r="F57" s="69">
        <f>VLOOKUP($A57,'Return Data'!$A$7:$R$526,12,0)</f>
        <v>0</v>
      </c>
      <c r="G57" s="70">
        <f t="shared" si="8"/>
        <v>1</v>
      </c>
      <c r="H57" s="69">
        <f>VLOOKUP($A57,'Return Data'!$A$7:$R$526,13,0)</f>
        <v>0</v>
      </c>
      <c r="I57" s="70">
        <f t="shared" si="14"/>
        <v>1</v>
      </c>
      <c r="J57" s="69">
        <f>VLOOKUP($A57,'Return Data'!$A$7:$R$526,14,0)</f>
        <v>-34.454992555617601</v>
      </c>
      <c r="K57" s="70">
        <f t="shared" si="15"/>
        <v>61</v>
      </c>
      <c r="L57" s="69">
        <f>VLOOKUP($A57,'Return Data'!$A$7:$R$526,18,0)</f>
        <v>0</v>
      </c>
      <c r="M57" s="70">
        <f t="shared" si="22"/>
        <v>1</v>
      </c>
      <c r="N57" s="69"/>
      <c r="O57" s="70"/>
      <c r="P57" s="69"/>
      <c r="Q57" s="70"/>
      <c r="R57" s="69">
        <f>VLOOKUP($A57,'Return Data'!$A$7:$R$526,17,0)</f>
        <v>-14.3542608286252</v>
      </c>
      <c r="S57" s="71">
        <f t="shared" si="18"/>
        <v>60</v>
      </c>
    </row>
    <row r="58" spans="1:19" x14ac:dyDescent="0.25">
      <c r="A58" s="67" t="s">
        <v>213</v>
      </c>
      <c r="B58" s="68">
        <f>VLOOKUP($A58,'Return Data'!$A$7:$R$526,2,0)</f>
        <v>43983</v>
      </c>
      <c r="C58" s="69">
        <f>VLOOKUP($A58,'Return Data'!$A$7:$R$526,3,0)</f>
        <v>5.4146000000000001</v>
      </c>
      <c r="D58" s="69">
        <f>VLOOKUP($A58,'Return Data'!$A$7:$R$526,11,0)</f>
        <v>0</v>
      </c>
      <c r="E58" s="70">
        <f t="shared" si="13"/>
        <v>1</v>
      </c>
      <c r="F58" s="69">
        <f>VLOOKUP($A58,'Return Data'!$A$7:$R$526,12,0)</f>
        <v>0</v>
      </c>
      <c r="G58" s="70">
        <f t="shared" si="8"/>
        <v>1</v>
      </c>
      <c r="H58" s="69">
        <f>VLOOKUP($A58,'Return Data'!$A$7:$R$526,13,0)</f>
        <v>0</v>
      </c>
      <c r="I58" s="70">
        <f t="shared" si="14"/>
        <v>1</v>
      </c>
      <c r="J58" s="69">
        <f>VLOOKUP($A58,'Return Data'!$A$7:$R$526,14,0)</f>
        <v>-36.355634440806398</v>
      </c>
      <c r="K58" s="70">
        <f t="shared" si="15"/>
        <v>62</v>
      </c>
      <c r="L58" s="69">
        <f>VLOOKUP($A58,'Return Data'!$A$7:$R$526,18,0)</f>
        <v>0</v>
      </c>
      <c r="M58" s="70">
        <f t="shared" si="22"/>
        <v>1</v>
      </c>
      <c r="N58" s="69"/>
      <c r="O58" s="70"/>
      <c r="P58" s="69"/>
      <c r="Q58" s="70"/>
      <c r="R58" s="69">
        <f>VLOOKUP($A58,'Return Data'!$A$7:$R$526,17,0)</f>
        <v>-17.130716479017401</v>
      </c>
      <c r="S58" s="71">
        <f t="shared" si="18"/>
        <v>62</v>
      </c>
    </row>
    <row r="59" spans="1:19" x14ac:dyDescent="0.25">
      <c r="A59" s="67" t="s">
        <v>214</v>
      </c>
      <c r="B59" s="68">
        <f>VLOOKUP($A59,'Return Data'!$A$7:$R$526,2,0)</f>
        <v>43983</v>
      </c>
      <c r="C59" s="69">
        <f>VLOOKUP($A59,'Return Data'!$A$7:$R$526,3,0)</f>
        <v>11.5938</v>
      </c>
      <c r="D59" s="69">
        <f>VLOOKUP($A59,'Return Data'!$A$7:$R$526,11,0)</f>
        <v>0</v>
      </c>
      <c r="E59" s="70">
        <f t="shared" si="13"/>
        <v>1</v>
      </c>
      <c r="F59" s="69">
        <f>VLOOKUP($A59,'Return Data'!$A$7:$R$526,12,0)</f>
        <v>0</v>
      </c>
      <c r="G59" s="70">
        <f t="shared" si="8"/>
        <v>1</v>
      </c>
      <c r="H59" s="69">
        <f>VLOOKUP($A59,'Return Data'!$A$7:$R$526,13,0)</f>
        <v>0</v>
      </c>
      <c r="I59" s="70">
        <f t="shared" si="14"/>
        <v>1</v>
      </c>
      <c r="J59" s="69">
        <f>VLOOKUP($A59,'Return Data'!$A$7:$R$526,14,0)</f>
        <v>-17.756406018953399</v>
      </c>
      <c r="K59" s="70">
        <f t="shared" si="15"/>
        <v>40</v>
      </c>
      <c r="L59" s="69">
        <f>VLOOKUP($A59,'Return Data'!$A$7:$R$526,18,0)</f>
        <v>0</v>
      </c>
      <c r="M59" s="70">
        <f t="shared" si="22"/>
        <v>1</v>
      </c>
      <c r="N59" s="69">
        <f>VLOOKUP($A59,'Return Data'!$A$7:$R$526,15,0)</f>
        <v>-2.9561995031319301</v>
      </c>
      <c r="O59" s="70">
        <f>RANK(N59,N$8:N$71,0)</f>
        <v>33</v>
      </c>
      <c r="P59" s="69">
        <f>VLOOKUP($A59,'Return Data'!$A$7:$R$526,16,0)</f>
        <v>2.7377441055562501</v>
      </c>
      <c r="Q59" s="70">
        <f t="shared" ref="Q59" si="24">RANK(P59,P$8:P$71,0)</f>
        <v>26</v>
      </c>
      <c r="R59" s="69">
        <f>VLOOKUP($A59,'Return Data'!$A$7:$R$526,17,0)</f>
        <v>3.0714730728616702</v>
      </c>
      <c r="S59" s="71">
        <f t="shared" si="18"/>
        <v>42</v>
      </c>
    </row>
    <row r="60" spans="1:19" x14ac:dyDescent="0.25">
      <c r="A60" s="67" t="s">
        <v>215</v>
      </c>
      <c r="B60" s="68">
        <f>VLOOKUP($A60,'Return Data'!$A$7:$R$526,2,0)</f>
        <v>43983</v>
      </c>
      <c r="C60" s="69">
        <f>VLOOKUP($A60,'Return Data'!$A$7:$R$526,3,0)</f>
        <v>12.7423</v>
      </c>
      <c r="D60" s="69">
        <f>VLOOKUP($A60,'Return Data'!$A$7:$R$526,11,0)</f>
        <v>0</v>
      </c>
      <c r="E60" s="70">
        <f t="shared" si="13"/>
        <v>1</v>
      </c>
      <c r="F60" s="69">
        <f>VLOOKUP($A60,'Return Data'!$A$7:$R$526,12,0)</f>
        <v>0</v>
      </c>
      <c r="G60" s="70">
        <f t="shared" si="8"/>
        <v>1</v>
      </c>
      <c r="H60" s="69">
        <f>VLOOKUP($A60,'Return Data'!$A$7:$R$526,13,0)</f>
        <v>0</v>
      </c>
      <c r="I60" s="70">
        <f t="shared" si="14"/>
        <v>1</v>
      </c>
      <c r="J60" s="69">
        <f>VLOOKUP($A60,'Return Data'!$A$7:$R$526,14,0)</f>
        <v>-16.544607944067302</v>
      </c>
      <c r="K60" s="70">
        <f t="shared" si="15"/>
        <v>34</v>
      </c>
      <c r="L60" s="69">
        <f>VLOOKUP($A60,'Return Data'!$A$7:$R$526,18,0)</f>
        <v>0</v>
      </c>
      <c r="M60" s="70">
        <f t="shared" si="22"/>
        <v>1</v>
      </c>
      <c r="N60" s="69">
        <f>VLOOKUP($A60,'Return Data'!$A$7:$R$526,15,0)</f>
        <v>-1.7163719030450599</v>
      </c>
      <c r="O60" s="70">
        <f>RANK(N60,N$8:N$71,0)</f>
        <v>28</v>
      </c>
      <c r="P60" s="69"/>
      <c r="Q60" s="70"/>
      <c r="R60" s="69">
        <f>VLOOKUP($A60,'Return Data'!$A$7:$R$526,17,0)</f>
        <v>6.5292857142857104</v>
      </c>
      <c r="S60" s="71">
        <f t="shared" si="18"/>
        <v>37</v>
      </c>
    </row>
    <row r="61" spans="1:19" x14ac:dyDescent="0.25">
      <c r="A61" s="67" t="s">
        <v>216</v>
      </c>
      <c r="B61" s="68">
        <f>VLOOKUP($A61,'Return Data'!$A$7:$R$526,2,0)</f>
        <v>43983</v>
      </c>
      <c r="C61" s="69">
        <f>VLOOKUP($A61,'Return Data'!$A$7:$R$526,3,0)</f>
        <v>5.8670999999999998</v>
      </c>
      <c r="D61" s="69">
        <f>VLOOKUP($A61,'Return Data'!$A$7:$R$526,11,0)</f>
        <v>0</v>
      </c>
      <c r="E61" s="70">
        <f t="shared" si="13"/>
        <v>1</v>
      </c>
      <c r="F61" s="69">
        <f>VLOOKUP($A61,'Return Data'!$A$7:$R$526,12,0)</f>
        <v>0</v>
      </c>
      <c r="G61" s="70">
        <f t="shared" si="8"/>
        <v>1</v>
      </c>
      <c r="H61" s="69">
        <f>VLOOKUP($A61,'Return Data'!$A$7:$R$526,13,0)</f>
        <v>0</v>
      </c>
      <c r="I61" s="70">
        <f t="shared" si="14"/>
        <v>1</v>
      </c>
      <c r="J61" s="69">
        <f>VLOOKUP($A61,'Return Data'!$A$7:$R$526,14,0)</f>
        <v>-34.389679167702099</v>
      </c>
      <c r="K61" s="70">
        <f t="shared" si="15"/>
        <v>60</v>
      </c>
      <c r="L61" s="69"/>
      <c r="M61" s="70"/>
      <c r="N61" s="69"/>
      <c r="O61" s="70"/>
      <c r="P61" s="69"/>
      <c r="Q61" s="70"/>
      <c r="R61" s="69">
        <f>VLOOKUP($A61,'Return Data'!$A$7:$R$526,17,0)</f>
        <v>-18.951111809045202</v>
      </c>
      <c r="S61" s="71">
        <f t="shared" si="18"/>
        <v>63</v>
      </c>
    </row>
    <row r="62" spans="1:19" x14ac:dyDescent="0.25">
      <c r="A62" s="67" t="s">
        <v>217</v>
      </c>
      <c r="B62" s="68">
        <f>VLOOKUP($A62,'Return Data'!$A$7:$R$526,2,0)</f>
        <v>43983</v>
      </c>
      <c r="C62" s="69">
        <f>VLOOKUP($A62,'Return Data'!$A$7:$R$526,3,0)</f>
        <v>7.0758000000000001</v>
      </c>
      <c r="D62" s="69">
        <f>VLOOKUP($A62,'Return Data'!$A$7:$R$526,11,0)</f>
        <v>0</v>
      </c>
      <c r="E62" s="70">
        <f t="shared" si="13"/>
        <v>1</v>
      </c>
      <c r="F62" s="69">
        <f>VLOOKUP($A62,'Return Data'!$A$7:$R$526,12,0)</f>
        <v>0</v>
      </c>
      <c r="G62" s="70">
        <f t="shared" si="8"/>
        <v>1</v>
      </c>
      <c r="H62" s="69">
        <f>VLOOKUP($A62,'Return Data'!$A$7:$R$526,13,0)</f>
        <v>0</v>
      </c>
      <c r="I62" s="70">
        <f t="shared" si="14"/>
        <v>1</v>
      </c>
      <c r="J62" s="69">
        <f>VLOOKUP($A62,'Return Data'!$A$7:$R$526,14,0)</f>
        <v>-30.652039512773602</v>
      </c>
      <c r="K62" s="70">
        <f t="shared" si="15"/>
        <v>57</v>
      </c>
      <c r="L62" s="69"/>
      <c r="M62" s="70"/>
      <c r="N62" s="69"/>
      <c r="O62" s="70"/>
      <c r="P62" s="69"/>
      <c r="Q62" s="70"/>
      <c r="R62" s="69">
        <f>VLOOKUP($A62,'Return Data'!$A$7:$R$526,17,0)</f>
        <v>-15.182546230441</v>
      </c>
      <c r="S62" s="71">
        <f t="shared" si="18"/>
        <v>61</v>
      </c>
    </row>
    <row r="63" spans="1:19" x14ac:dyDescent="0.25">
      <c r="A63" s="67" t="s">
        <v>218</v>
      </c>
      <c r="B63" s="68">
        <f>VLOOKUP($A63,'Return Data'!$A$7:$R$526,2,0)</f>
        <v>43983</v>
      </c>
      <c r="C63" s="69">
        <f>VLOOKUP($A63,'Return Data'!$A$7:$R$526,3,0)</f>
        <v>16.685600000000001</v>
      </c>
      <c r="D63" s="69">
        <f>VLOOKUP($A63,'Return Data'!$A$7:$R$526,11,0)</f>
        <v>0</v>
      </c>
      <c r="E63" s="70">
        <f t="shared" si="13"/>
        <v>1</v>
      </c>
      <c r="F63" s="69">
        <f>VLOOKUP($A63,'Return Data'!$A$7:$R$526,12,0)</f>
        <v>0</v>
      </c>
      <c r="G63" s="70">
        <f t="shared" si="8"/>
        <v>1</v>
      </c>
      <c r="H63" s="69">
        <f>VLOOKUP($A63,'Return Data'!$A$7:$R$526,13,0)</f>
        <v>0</v>
      </c>
      <c r="I63" s="70">
        <f t="shared" si="14"/>
        <v>1</v>
      </c>
      <c r="J63" s="69">
        <f>VLOOKUP($A63,'Return Data'!$A$7:$R$526,14,0)</f>
        <v>-15.8091766247496</v>
      </c>
      <c r="K63" s="70">
        <f t="shared" si="15"/>
        <v>30</v>
      </c>
      <c r="L63" s="69">
        <f>VLOOKUP($A63,'Return Data'!$A$7:$R$526,18,0)</f>
        <v>0</v>
      </c>
      <c r="M63" s="70">
        <f t="shared" ref="M63:M69" si="25">RANK(L63,L$8:L$71,0)</f>
        <v>1</v>
      </c>
      <c r="N63" s="69">
        <f>VLOOKUP($A63,'Return Data'!$A$7:$R$526,15,0)</f>
        <v>1.13431362614854</v>
      </c>
      <c r="O63" s="70">
        <f>RANK(N63,N$8:N$71,0)</f>
        <v>13</v>
      </c>
      <c r="P63" s="69">
        <f>VLOOKUP($A63,'Return Data'!$A$7:$R$526,16,0)</f>
        <v>7.8976527908116898</v>
      </c>
      <c r="Q63" s="70">
        <f>RANK(P63,P$8:P$71,0)</f>
        <v>5</v>
      </c>
      <c r="R63" s="69">
        <f>VLOOKUP($A63,'Return Data'!$A$7:$R$526,17,0)</f>
        <v>11.8573566569485</v>
      </c>
      <c r="S63" s="71">
        <f t="shared" si="18"/>
        <v>26</v>
      </c>
    </row>
    <row r="64" spans="1:19" x14ac:dyDescent="0.25">
      <c r="A64" s="67" t="s">
        <v>219</v>
      </c>
      <c r="B64" s="68">
        <f>VLOOKUP($A64,'Return Data'!$A$7:$R$526,2,0)</f>
        <v>43983</v>
      </c>
      <c r="C64" s="69">
        <f>VLOOKUP($A64,'Return Data'!$A$7:$R$526,3,0)</f>
        <v>71.680000000000007</v>
      </c>
      <c r="D64" s="69">
        <f>VLOOKUP($A64,'Return Data'!$A$7:$R$526,11,0)</f>
        <v>0</v>
      </c>
      <c r="E64" s="70">
        <f t="shared" si="13"/>
        <v>1</v>
      </c>
      <c r="F64" s="69">
        <f>VLOOKUP($A64,'Return Data'!$A$7:$R$526,12,0)</f>
        <v>0</v>
      </c>
      <c r="G64" s="70">
        <f t="shared" si="8"/>
        <v>1</v>
      </c>
      <c r="H64" s="69">
        <f>VLOOKUP($A64,'Return Data'!$A$7:$R$526,13,0)</f>
        <v>0</v>
      </c>
      <c r="I64" s="70">
        <f t="shared" si="14"/>
        <v>1</v>
      </c>
      <c r="J64" s="69">
        <f>VLOOKUP($A64,'Return Data'!$A$7:$R$526,14,0)</f>
        <v>-14.434917679325499</v>
      </c>
      <c r="K64" s="70">
        <f t="shared" si="15"/>
        <v>24</v>
      </c>
      <c r="L64" s="69">
        <f>VLOOKUP($A64,'Return Data'!$A$7:$R$526,18,0)</f>
        <v>0</v>
      </c>
      <c r="M64" s="70">
        <f t="shared" si="25"/>
        <v>1</v>
      </c>
      <c r="N64" s="69">
        <f>VLOOKUP($A64,'Return Data'!$A$7:$R$526,15,0)</f>
        <v>0.96079903277075795</v>
      </c>
      <c r="O64" s="70">
        <f>RANK(N64,N$8:N$71,0)</f>
        <v>14</v>
      </c>
      <c r="P64" s="69">
        <f>VLOOKUP($A64,'Return Data'!$A$7:$R$526,16,0)</f>
        <v>6.0682861638695096</v>
      </c>
      <c r="Q64" s="70">
        <f>RANK(P64,P$8:P$71,0)</f>
        <v>14</v>
      </c>
      <c r="R64" s="69">
        <f>VLOOKUP($A64,'Return Data'!$A$7:$R$526,17,0)</f>
        <v>11.492851369805701</v>
      </c>
      <c r="S64" s="71">
        <f t="shared" si="18"/>
        <v>28</v>
      </c>
    </row>
    <row r="65" spans="1:19" x14ac:dyDescent="0.25">
      <c r="A65" s="67" t="s">
        <v>220</v>
      </c>
      <c r="B65" s="68">
        <f>VLOOKUP($A65,'Return Data'!$A$7:$R$526,2,0)</f>
        <v>43983</v>
      </c>
      <c r="C65" s="69">
        <f>VLOOKUP($A65,'Return Data'!$A$7:$R$526,3,0)</f>
        <v>22.94</v>
      </c>
      <c r="D65" s="69">
        <f>VLOOKUP($A65,'Return Data'!$A$7:$R$526,11,0)</f>
        <v>0</v>
      </c>
      <c r="E65" s="70">
        <f t="shared" si="13"/>
        <v>1</v>
      </c>
      <c r="F65" s="69">
        <f>VLOOKUP($A65,'Return Data'!$A$7:$R$526,12,0)</f>
        <v>0</v>
      </c>
      <c r="G65" s="70">
        <f t="shared" si="8"/>
        <v>1</v>
      </c>
      <c r="H65" s="69">
        <f>VLOOKUP($A65,'Return Data'!$A$7:$R$526,13,0)</f>
        <v>0</v>
      </c>
      <c r="I65" s="70">
        <f t="shared" si="14"/>
        <v>1</v>
      </c>
      <c r="J65" s="69">
        <f>VLOOKUP($A65,'Return Data'!$A$7:$R$526,14,0)</f>
        <v>-11.0591231035433</v>
      </c>
      <c r="K65" s="70">
        <f t="shared" si="15"/>
        <v>13</v>
      </c>
      <c r="L65" s="69">
        <f>VLOOKUP($A65,'Return Data'!$A$7:$R$526,18,0)</f>
        <v>0</v>
      </c>
      <c r="M65" s="70">
        <f t="shared" si="25"/>
        <v>1</v>
      </c>
      <c r="N65" s="69">
        <f>VLOOKUP($A65,'Return Data'!$A$7:$R$526,15,0)</f>
        <v>0.39663821443175601</v>
      </c>
      <c r="O65" s="70">
        <f>RANK(N65,N$8:N$71,0)</f>
        <v>19</v>
      </c>
      <c r="P65" s="69">
        <f>VLOOKUP($A65,'Return Data'!$A$7:$R$526,16,0)</f>
        <v>1.8768177961113699</v>
      </c>
      <c r="Q65" s="70">
        <f>RANK(P65,P$8:P$71,0)</f>
        <v>31</v>
      </c>
      <c r="R65" s="69">
        <f>VLOOKUP($A65,'Return Data'!$A$7:$R$526,17,0)</f>
        <v>10.0704409152425</v>
      </c>
      <c r="S65" s="71">
        <f t="shared" si="18"/>
        <v>30</v>
      </c>
    </row>
    <row r="66" spans="1:19" x14ac:dyDescent="0.25">
      <c r="A66" s="67" t="s">
        <v>221</v>
      </c>
      <c r="B66" s="68">
        <f>VLOOKUP($A66,'Return Data'!$A$7:$R$526,2,0)</f>
        <v>43983</v>
      </c>
      <c r="C66" s="69">
        <f>VLOOKUP($A66,'Return Data'!$A$7:$R$526,3,0)</f>
        <v>11.554399999999999</v>
      </c>
      <c r="D66" s="69">
        <f>VLOOKUP($A66,'Return Data'!$A$7:$R$526,11,0)</f>
        <v>0</v>
      </c>
      <c r="E66" s="70">
        <f t="shared" si="13"/>
        <v>1</v>
      </c>
      <c r="F66" s="69">
        <f>VLOOKUP($A66,'Return Data'!$A$7:$R$526,12,0)</f>
        <v>0</v>
      </c>
      <c r="G66" s="70">
        <f t="shared" si="8"/>
        <v>1</v>
      </c>
      <c r="H66" s="69">
        <f>VLOOKUP($A66,'Return Data'!$A$7:$R$526,13,0)</f>
        <v>0</v>
      </c>
      <c r="I66" s="70">
        <f t="shared" si="14"/>
        <v>1</v>
      </c>
      <c r="J66" s="69">
        <f>VLOOKUP($A66,'Return Data'!$A$7:$R$526,14,0)</f>
        <v>-21.333575155388299</v>
      </c>
      <c r="K66" s="70">
        <f t="shared" si="15"/>
        <v>47</v>
      </c>
      <c r="L66" s="69">
        <f>VLOOKUP($A66,'Return Data'!$A$7:$R$526,18,0)</f>
        <v>0</v>
      </c>
      <c r="M66" s="70">
        <f t="shared" si="25"/>
        <v>1</v>
      </c>
      <c r="N66" s="69">
        <f>VLOOKUP($A66,'Return Data'!$A$7:$R$526,15,0)</f>
        <v>-4.6486549898130702</v>
      </c>
      <c r="O66" s="70">
        <f>RANK(N66,N$8:N$71,0)</f>
        <v>41</v>
      </c>
      <c r="P66" s="69"/>
      <c r="Q66" s="70"/>
      <c r="R66" s="69">
        <f>VLOOKUP($A66,'Return Data'!$A$7:$R$526,17,0)</f>
        <v>3.7228083989501299</v>
      </c>
      <c r="S66" s="71">
        <f t="shared" si="18"/>
        <v>41</v>
      </c>
    </row>
    <row r="67" spans="1:19" x14ac:dyDescent="0.25">
      <c r="A67" s="67" t="s">
        <v>222</v>
      </c>
      <c r="B67" s="68">
        <f>VLOOKUP($A67,'Return Data'!$A$7:$R$526,2,0)</f>
        <v>43983</v>
      </c>
      <c r="C67" s="69">
        <f>VLOOKUP($A67,'Return Data'!$A$7:$R$526,3,0)</f>
        <v>8.4062000000000001</v>
      </c>
      <c r="D67" s="69">
        <f>VLOOKUP($A67,'Return Data'!$A$7:$R$526,11,0)</f>
        <v>0</v>
      </c>
      <c r="E67" s="70">
        <f t="shared" si="13"/>
        <v>1</v>
      </c>
      <c r="F67" s="69">
        <f>VLOOKUP($A67,'Return Data'!$A$7:$R$526,12,0)</f>
        <v>0</v>
      </c>
      <c r="G67" s="70">
        <f t="shared" si="8"/>
        <v>1</v>
      </c>
      <c r="H67" s="69">
        <f>VLOOKUP($A67,'Return Data'!$A$7:$R$526,13,0)</f>
        <v>0</v>
      </c>
      <c r="I67" s="70">
        <f t="shared" si="14"/>
        <v>1</v>
      </c>
      <c r="J67" s="69">
        <f>VLOOKUP($A67,'Return Data'!$A$7:$R$526,14,0)</f>
        <v>-26.240955297970199</v>
      </c>
      <c r="K67" s="70">
        <f t="shared" si="15"/>
        <v>55</v>
      </c>
      <c r="L67" s="69">
        <f>VLOOKUP($A67,'Return Data'!$A$7:$R$526,18,0)</f>
        <v>0</v>
      </c>
      <c r="M67" s="70">
        <f t="shared" si="25"/>
        <v>1</v>
      </c>
      <c r="N67" s="69">
        <f>VLOOKUP($A67,'Return Data'!$A$7:$R$526,15,0)</f>
        <v>-8.1082111943600204</v>
      </c>
      <c r="O67" s="70">
        <f>RANK(N67,N$8:N$71,0)</f>
        <v>46</v>
      </c>
      <c r="P67" s="69"/>
      <c r="Q67" s="70"/>
      <c r="R67" s="69">
        <f>VLOOKUP($A67,'Return Data'!$A$7:$R$526,17,0)</f>
        <v>-4.7566394112837296</v>
      </c>
      <c r="S67" s="71">
        <f t="shared" si="18"/>
        <v>51</v>
      </c>
    </row>
    <row r="68" spans="1:19" x14ac:dyDescent="0.25">
      <c r="A68" s="67" t="s">
        <v>223</v>
      </c>
      <c r="B68" s="68">
        <f>VLOOKUP($A68,'Return Data'!$A$7:$R$526,2,0)</f>
        <v>43983</v>
      </c>
      <c r="C68" s="69">
        <f>VLOOKUP($A68,'Return Data'!$A$7:$R$526,3,0)</f>
        <v>7.9676999999999998</v>
      </c>
      <c r="D68" s="69">
        <f>VLOOKUP($A68,'Return Data'!$A$7:$R$526,11,0)</f>
        <v>0</v>
      </c>
      <c r="E68" s="70">
        <f t="shared" si="13"/>
        <v>1</v>
      </c>
      <c r="F68" s="69">
        <f>VLOOKUP($A68,'Return Data'!$A$7:$R$526,12,0)</f>
        <v>0</v>
      </c>
      <c r="G68" s="70">
        <f t="shared" si="8"/>
        <v>1</v>
      </c>
      <c r="H68" s="69">
        <f>VLOOKUP($A68,'Return Data'!$A$7:$R$526,13,0)</f>
        <v>0</v>
      </c>
      <c r="I68" s="70">
        <f t="shared" si="14"/>
        <v>1</v>
      </c>
      <c r="J68" s="69">
        <f>VLOOKUP($A68,'Return Data'!$A$7:$R$526,14,0)</f>
        <v>-23.746330554042501</v>
      </c>
      <c r="K68" s="70">
        <f t="shared" si="15"/>
        <v>53</v>
      </c>
      <c r="L68" s="69">
        <f>VLOOKUP($A68,'Return Data'!$A$7:$R$526,18,0)</f>
        <v>0</v>
      </c>
      <c r="M68" s="70">
        <f t="shared" si="25"/>
        <v>1</v>
      </c>
      <c r="N68" s="69">
        <f>VLOOKUP($A68,'Return Data'!$A$7:$R$526,15,0)</f>
        <v>-6.5511958921157198</v>
      </c>
      <c r="O68" s="70">
        <f t="shared" ref="O68" si="26">RANK(N68,N$8:N$71,0)</f>
        <v>45</v>
      </c>
      <c r="P68" s="69"/>
      <c r="Q68" s="70"/>
      <c r="R68" s="69">
        <f>VLOOKUP($A68,'Return Data'!$A$7:$R$526,17,0)</f>
        <v>-6.3947370689655196</v>
      </c>
      <c r="S68" s="71">
        <f t="shared" si="18"/>
        <v>53</v>
      </c>
    </row>
    <row r="69" spans="1:19" x14ac:dyDescent="0.25">
      <c r="A69" s="67" t="s">
        <v>224</v>
      </c>
      <c r="B69" s="68">
        <f>VLOOKUP($A69,'Return Data'!$A$7:$R$526,2,0)</f>
        <v>43983</v>
      </c>
      <c r="C69" s="69">
        <f>VLOOKUP($A69,'Return Data'!$A$7:$R$526,3,0)</f>
        <v>7.3913000000000002</v>
      </c>
      <c r="D69" s="69">
        <f>VLOOKUP($A69,'Return Data'!$A$7:$R$526,11,0)</f>
        <v>0</v>
      </c>
      <c r="E69" s="70">
        <f t="shared" si="13"/>
        <v>1</v>
      </c>
      <c r="F69" s="69">
        <f>VLOOKUP($A69,'Return Data'!$A$7:$R$526,12,0)</f>
        <v>0</v>
      </c>
      <c r="G69" s="70">
        <f t="shared" si="8"/>
        <v>1</v>
      </c>
      <c r="H69" s="69">
        <f>VLOOKUP($A69,'Return Data'!$A$7:$R$526,13,0)</f>
        <v>0</v>
      </c>
      <c r="I69" s="70">
        <f t="shared" si="14"/>
        <v>1</v>
      </c>
      <c r="J69" s="69">
        <f>VLOOKUP($A69,'Return Data'!$A$7:$R$526,14,0)</f>
        <v>-18.5688222347354</v>
      </c>
      <c r="K69" s="70">
        <f t="shared" si="15"/>
        <v>43</v>
      </c>
      <c r="L69" s="69">
        <f>VLOOKUP($A69,'Return Data'!$A$7:$R$526,18,0)</f>
        <v>0</v>
      </c>
      <c r="M69" s="70">
        <f t="shared" si="25"/>
        <v>1</v>
      </c>
      <c r="N69" s="69"/>
      <c r="O69" s="70"/>
      <c r="P69" s="69"/>
      <c r="Q69" s="70"/>
      <c r="R69" s="69">
        <f>VLOOKUP($A69,'Return Data'!$A$7:$R$526,17,0)</f>
        <v>-11.007809248554899</v>
      </c>
      <c r="S69" s="71">
        <f t="shared" si="18"/>
        <v>58</v>
      </c>
    </row>
    <row r="70" spans="1:19" x14ac:dyDescent="0.25">
      <c r="A70" s="67" t="s">
        <v>225</v>
      </c>
      <c r="B70" s="68">
        <f>VLOOKUP($A70,'Return Data'!$A$7:$R$526,2,0)</f>
        <v>43983</v>
      </c>
      <c r="C70" s="69">
        <f>VLOOKUP($A70,'Return Data'!$A$7:$R$526,3,0)</f>
        <v>7.7458</v>
      </c>
      <c r="D70" s="69">
        <f>VLOOKUP($A70,'Return Data'!$A$7:$R$526,11,0)</f>
        <v>0</v>
      </c>
      <c r="E70" s="70">
        <f t="shared" si="13"/>
        <v>1</v>
      </c>
      <c r="F70" s="69">
        <f>VLOOKUP($A70,'Return Data'!$A$7:$R$526,12,0)</f>
        <v>0</v>
      </c>
      <c r="G70" s="70">
        <f t="shared" si="8"/>
        <v>1</v>
      </c>
      <c r="H70" s="69">
        <f>VLOOKUP($A70,'Return Data'!$A$7:$R$526,13,0)</f>
        <v>0</v>
      </c>
      <c r="I70" s="70">
        <f t="shared" si="14"/>
        <v>1</v>
      </c>
      <c r="J70" s="69">
        <f>VLOOKUP($A70,'Return Data'!$A$7:$R$526,14,0)</f>
        <v>-16.7328305777277</v>
      </c>
      <c r="K70" s="70">
        <f t="shared" si="15"/>
        <v>35</v>
      </c>
      <c r="L70" s="69"/>
      <c r="M70" s="70"/>
      <c r="N70" s="69"/>
      <c r="O70" s="70"/>
      <c r="P70" s="69"/>
      <c r="Q70" s="70"/>
      <c r="R70" s="69">
        <f>VLOOKUP($A70,'Return Data'!$A$7:$R$526,17,0)</f>
        <v>-10.323500627352599</v>
      </c>
      <c r="S70" s="71">
        <f t="shared" si="18"/>
        <v>57</v>
      </c>
    </row>
    <row r="71" spans="1:19" x14ac:dyDescent="0.25">
      <c r="A71" s="67" t="s">
        <v>226</v>
      </c>
      <c r="B71" s="68">
        <f>VLOOKUP($A71,'Return Data'!$A$7:$R$526,2,0)</f>
        <v>43983</v>
      </c>
      <c r="C71" s="69">
        <f>VLOOKUP($A71,'Return Data'!$A$7:$R$526,3,0)</f>
        <v>82.274299999999997</v>
      </c>
      <c r="D71" s="69">
        <f>VLOOKUP($A71,'Return Data'!$A$7:$R$526,11,0)</f>
        <v>0</v>
      </c>
      <c r="E71" s="70">
        <f t="shared" si="13"/>
        <v>1</v>
      </c>
      <c r="F71" s="69">
        <f>VLOOKUP($A71,'Return Data'!$A$7:$R$526,12,0)</f>
        <v>0</v>
      </c>
      <c r="G71" s="70">
        <f t="shared" si="8"/>
        <v>1</v>
      </c>
      <c r="H71" s="69">
        <f>VLOOKUP($A71,'Return Data'!$A$7:$R$526,13,0)</f>
        <v>0</v>
      </c>
      <c r="I71" s="70">
        <f t="shared" si="14"/>
        <v>1</v>
      </c>
      <c r="J71" s="69">
        <f>VLOOKUP($A71,'Return Data'!$A$7:$R$526,14,0)</f>
        <v>-11.645213697186101</v>
      </c>
      <c r="K71" s="70">
        <f t="shared" si="15"/>
        <v>15</v>
      </c>
      <c r="L71" s="69">
        <f>VLOOKUP($A71,'Return Data'!$A$7:$R$526,18,0)</f>
        <v>0</v>
      </c>
      <c r="M71" s="70">
        <f>RANK(L71,L$8:L$71,0)</f>
        <v>1</v>
      </c>
      <c r="N71" s="69">
        <f>VLOOKUP($A71,'Return Data'!$A$7:$R$526,15,0)</f>
        <v>0.36295207951390202</v>
      </c>
      <c r="O71" s="70">
        <f>RANK(N71,N$8:N$71,0)</f>
        <v>20</v>
      </c>
      <c r="P71" s="69">
        <f>VLOOKUP($A71,'Return Data'!$A$7:$R$526,16,0)</f>
        <v>4.8371357978915501</v>
      </c>
      <c r="Q71" s="70">
        <f>RANK(P71,P$8:P$71,0)</f>
        <v>20</v>
      </c>
      <c r="R71" s="69">
        <f>VLOOKUP($A71,'Return Data'!$A$7:$R$526,17,0)</f>
        <v>12.631094090997999</v>
      </c>
      <c r="S71" s="71">
        <f t="shared" si="18"/>
        <v>24</v>
      </c>
    </row>
    <row r="72" spans="1:19" x14ac:dyDescent="0.25">
      <c r="A72" s="73"/>
      <c r="B72" s="74"/>
      <c r="C72" s="74"/>
      <c r="D72" s="75"/>
      <c r="E72" s="74"/>
      <c r="F72" s="75"/>
      <c r="G72" s="74"/>
      <c r="H72" s="75"/>
      <c r="I72" s="74"/>
      <c r="J72" s="75"/>
      <c r="K72" s="74"/>
      <c r="L72" s="75"/>
      <c r="M72" s="74"/>
      <c r="N72" s="75"/>
      <c r="O72" s="74"/>
      <c r="P72" s="75"/>
      <c r="Q72" s="74"/>
      <c r="R72" s="75"/>
      <c r="S72" s="76"/>
    </row>
    <row r="73" spans="1:19" x14ac:dyDescent="0.25">
      <c r="A73" s="77" t="s">
        <v>27</v>
      </c>
      <c r="B73" s="78"/>
      <c r="C73" s="78"/>
      <c r="D73" s="79">
        <f>AVERAGE(D8:D71)</f>
        <v>0</v>
      </c>
      <c r="E73" s="78"/>
      <c r="F73" s="79">
        <f>AVERAGE(F8:F71)</f>
        <v>0</v>
      </c>
      <c r="G73" s="78"/>
      <c r="H73" s="79">
        <f>AVERAGE(H8:H71)</f>
        <v>0</v>
      </c>
      <c r="I73" s="78"/>
      <c r="J73" s="79">
        <f>AVERAGE(J8:J71)</f>
        <v>-17.057789469731016</v>
      </c>
      <c r="K73" s="78"/>
      <c r="L73" s="79">
        <f>AVERAGE(L8:L71)</f>
        <v>0</v>
      </c>
      <c r="M73" s="78"/>
      <c r="N73" s="79">
        <f>AVERAGE(N8:N71)</f>
        <v>-1.2761843244741429</v>
      </c>
      <c r="O73" s="78"/>
      <c r="P73" s="79">
        <f>AVERAGE(P8:P71)</f>
        <v>4.8248917657027821</v>
      </c>
      <c r="Q73" s="78"/>
      <c r="R73" s="79">
        <f>AVERAGE(R8:R71)</f>
        <v>6.3900609190665669</v>
      </c>
      <c r="S73" s="80"/>
    </row>
    <row r="74" spans="1:19" x14ac:dyDescent="0.25">
      <c r="A74" s="77" t="s">
        <v>28</v>
      </c>
      <c r="B74" s="78"/>
      <c r="C74" s="78"/>
      <c r="D74" s="79">
        <f>MIN(D8:D71)</f>
        <v>0</v>
      </c>
      <c r="E74" s="78"/>
      <c r="F74" s="79">
        <f>MIN(F8:F71)</f>
        <v>0</v>
      </c>
      <c r="G74" s="78"/>
      <c r="H74" s="79">
        <f>MIN(H8:H71)</f>
        <v>0</v>
      </c>
      <c r="I74" s="78"/>
      <c r="J74" s="79">
        <f>MIN(J8:J71)</f>
        <v>-36.355634440806398</v>
      </c>
      <c r="K74" s="78"/>
      <c r="L74" s="79">
        <f>MIN(L8:L71)</f>
        <v>0</v>
      </c>
      <c r="M74" s="78"/>
      <c r="N74" s="79">
        <f>MIN(N8:N71)</f>
        <v>-13.7904718653699</v>
      </c>
      <c r="O74" s="78"/>
      <c r="P74" s="79">
        <f>MIN(P8:P71)</f>
        <v>-2.6223561822759698</v>
      </c>
      <c r="Q74" s="78"/>
      <c r="R74" s="79">
        <f>MIN(R8:R71)</f>
        <v>-21.954669603524199</v>
      </c>
      <c r="S74" s="80"/>
    </row>
    <row r="75" spans="1:19" ht="15.75" thickBot="1" x14ac:dyDescent="0.3">
      <c r="A75" s="81" t="s">
        <v>29</v>
      </c>
      <c r="B75" s="82"/>
      <c r="C75" s="82"/>
      <c r="D75" s="83">
        <f>MAX(D8:D71)</f>
        <v>0</v>
      </c>
      <c r="E75" s="82"/>
      <c r="F75" s="83">
        <f>MAX(F8:F71)</f>
        <v>0</v>
      </c>
      <c r="G75" s="82"/>
      <c r="H75" s="83">
        <f>MAX(H8:H71)</f>
        <v>0</v>
      </c>
      <c r="I75" s="82"/>
      <c r="J75" s="83">
        <f>MAX(J8:J71)</f>
        <v>-1.3202846134897199</v>
      </c>
      <c r="K75" s="82"/>
      <c r="L75" s="83">
        <f>MAX(L8:L71)</f>
        <v>0</v>
      </c>
      <c r="M75" s="82"/>
      <c r="N75" s="83">
        <f>MAX(N8:N71)</f>
        <v>9.7029164752876405</v>
      </c>
      <c r="O75" s="82"/>
      <c r="P75" s="83">
        <f>MAX(P8:P71)</f>
        <v>11.524673090443001</v>
      </c>
      <c r="Q75" s="82"/>
      <c r="R75" s="83">
        <f>MAX(R8:R71)</f>
        <v>28.506342747726201</v>
      </c>
      <c r="S75" s="84"/>
    </row>
    <row r="77" spans="1:19" x14ac:dyDescent="0.25">
      <c r="A77" s="15" t="s">
        <v>342</v>
      </c>
    </row>
  </sheetData>
  <sheetProtection algorithmName="SHA-512" hashValue="Wlph/kIfjZXUKjZ7kZyptld96tQRVGQfGe0uUnQx/Tljke0G9P3sJYjZDElRI4V1ZlVT2V+jH9SDDNXN+1OpSQ==" saltValue="O/nH/4MTTVZVlY59iK/lCg==" spinCount="100000" sheet="1" objects="1" scenarios="1"/>
  <sortState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T79"/>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42578125" defaultRowHeight="15" x14ac:dyDescent="0.25"/>
  <cols>
    <col min="1" max="1" width="51.28515625" style="3" bestFit="1" customWidth="1"/>
    <col min="2" max="2" width="12.140625" style="3" bestFit="1" customWidth="1"/>
    <col min="3" max="3" width="14.28515625" style="3" bestFit="1" customWidth="1"/>
    <col min="4" max="4" width="11" style="3" hidden="1" customWidth="1"/>
    <col min="5" max="5" width="5.28515625" style="3" hidden="1" customWidth="1"/>
    <col min="6" max="6" width="11" style="3" hidden="1" customWidth="1"/>
    <col min="7" max="7" width="5.28515625" style="3" hidden="1" customWidth="1"/>
    <col min="8" max="8" width="11" style="3" hidden="1" customWidth="1"/>
    <col min="9" max="9" width="5.28515625" style="3" hidden="1" customWidth="1"/>
    <col min="10" max="10" width="11" style="3" bestFit="1" customWidth="1"/>
    <col min="11" max="11" width="5.28515625" style="3" bestFit="1" customWidth="1"/>
    <col min="12" max="12" width="11" style="3" hidden="1" customWidth="1"/>
    <col min="13" max="13" width="5.28515625" style="3" hidden="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42578125" style="3"/>
  </cols>
  <sheetData>
    <row r="1" spans="1:20" ht="15.75" thickBot="1" x14ac:dyDescent="0.3"/>
    <row r="2" spans="1:20" x14ac:dyDescent="0.25">
      <c r="A2" s="123" t="s">
        <v>349</v>
      </c>
    </row>
    <row r="3" spans="1:20" ht="15.75" thickBot="1" x14ac:dyDescent="0.3">
      <c r="A3" s="124"/>
    </row>
    <row r="4" spans="1:20" ht="15.75" thickBot="1" x14ac:dyDescent="0.3"/>
    <row r="5" spans="1:20" x14ac:dyDescent="0.25">
      <c r="A5" s="32" t="s">
        <v>346</v>
      </c>
      <c r="B5" s="121" t="s">
        <v>8</v>
      </c>
      <c r="C5" s="121" t="s">
        <v>9</v>
      </c>
      <c r="D5" s="127" t="s">
        <v>1</v>
      </c>
      <c r="E5" s="127"/>
      <c r="F5" s="127" t="s">
        <v>2</v>
      </c>
      <c r="G5" s="127"/>
      <c r="H5" s="127" t="s">
        <v>3</v>
      </c>
      <c r="I5" s="127"/>
      <c r="J5" s="127" t="s">
        <v>4</v>
      </c>
      <c r="K5" s="127"/>
      <c r="L5" s="127" t="s">
        <v>385</v>
      </c>
      <c r="M5" s="127"/>
      <c r="N5" s="127" t="s">
        <v>5</v>
      </c>
      <c r="O5" s="127"/>
      <c r="P5" s="127" t="s">
        <v>6</v>
      </c>
      <c r="Q5" s="127"/>
      <c r="R5" s="125" t="s">
        <v>46</v>
      </c>
      <c r="S5" s="126"/>
      <c r="T5" s="13"/>
    </row>
    <row r="6" spans="1:20" x14ac:dyDescent="0.25">
      <c r="A6" s="18" t="s">
        <v>7</v>
      </c>
      <c r="B6" s="122"/>
      <c r="C6" s="122"/>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c r="T6" s="13"/>
    </row>
    <row r="7" spans="1:20" x14ac:dyDescent="0.25">
      <c r="A7" s="29"/>
      <c r="B7" s="6"/>
      <c r="C7" s="6"/>
      <c r="D7" s="6"/>
      <c r="E7" s="6"/>
      <c r="F7" s="6"/>
      <c r="G7" s="6"/>
      <c r="H7" s="6"/>
      <c r="I7" s="6"/>
      <c r="J7" s="6"/>
      <c r="K7" s="6"/>
      <c r="L7" s="6"/>
      <c r="M7" s="6"/>
      <c r="N7" s="6"/>
      <c r="O7" s="6"/>
      <c r="P7" s="6"/>
      <c r="Q7" s="6"/>
      <c r="R7" s="6"/>
      <c r="S7" s="30"/>
    </row>
    <row r="8" spans="1:20" x14ac:dyDescent="0.25">
      <c r="A8" s="67" t="s">
        <v>266</v>
      </c>
      <c r="B8" s="68">
        <f>VLOOKUP($A8,'Return Data'!$A$7:$R$526,2,0)</f>
        <v>43983</v>
      </c>
      <c r="C8" s="69">
        <f>VLOOKUP($A8,'Return Data'!$A$7:$R$526,3,0)</f>
        <v>34</v>
      </c>
      <c r="D8" s="69">
        <f>VLOOKUP($A8,'Return Data'!$A$7:$R$526,11,0)</f>
        <v>0</v>
      </c>
      <c r="E8" s="70">
        <f t="shared" ref="E8:E39" si="0">RANK(D8,D$8:D$73,0)</f>
        <v>1</v>
      </c>
      <c r="F8" s="69">
        <f>VLOOKUP($A8,'Return Data'!$A$7:$R$526,12,0)</f>
        <v>0</v>
      </c>
      <c r="G8" s="70">
        <f t="shared" ref="G8:G29" si="1">RANK(F8,F$8:F$73,0)</f>
        <v>1</v>
      </c>
      <c r="H8" s="69">
        <f>VLOOKUP($A8,'Return Data'!$A$7:$R$526,13,0)</f>
        <v>0</v>
      </c>
      <c r="I8" s="70">
        <f t="shared" ref="I8:I29" si="2">RANK(H8,H$8:H$73,0)</f>
        <v>1</v>
      </c>
      <c r="J8" s="69">
        <f>VLOOKUP($A8,'Return Data'!$A$7:$R$526,14,0)</f>
        <v>-13.6526711778017</v>
      </c>
      <c r="K8" s="70">
        <f t="shared" ref="K8:K29" si="3">RANK(J8,J$8:J$73,0)</f>
        <v>18</v>
      </c>
      <c r="L8" s="69">
        <f>VLOOKUP($A8,'Return Data'!$A$7:$R$526,18,0)</f>
        <v>0</v>
      </c>
      <c r="M8" s="70">
        <f t="shared" ref="M8:M13" si="4">RANK(L8,L$8:L$73,0)</f>
        <v>1</v>
      </c>
      <c r="N8" s="69">
        <f>VLOOKUP($A8,'Return Data'!$A$7:$R$526,15,0)</f>
        <v>0.27653669982942702</v>
      </c>
      <c r="O8" s="70">
        <f>RANK(N8,N$8:N$73,0)</f>
        <v>13</v>
      </c>
      <c r="P8" s="69">
        <f>VLOOKUP($A8,'Return Data'!$A$7:$R$526,16,0)</f>
        <v>4.9578560136056797</v>
      </c>
      <c r="Q8" s="70">
        <f>RANK(P8,P$8:P$73,0)</f>
        <v>12</v>
      </c>
      <c r="R8" s="69">
        <f>VLOOKUP($A8,'Return Data'!$A$7:$R$526,17,0)</f>
        <v>17.555110220440898</v>
      </c>
      <c r="S8" s="71">
        <f t="shared" ref="S8:S39" si="5">RANK(R8,R$8:R$73,0)</f>
        <v>29</v>
      </c>
    </row>
    <row r="9" spans="1:20" x14ac:dyDescent="0.25">
      <c r="A9" s="67" t="s">
        <v>267</v>
      </c>
      <c r="B9" s="68">
        <f>VLOOKUP($A9,'Return Data'!$A$7:$R$526,2,0)</f>
        <v>43983</v>
      </c>
      <c r="C9" s="69">
        <f>VLOOKUP($A9,'Return Data'!$A$7:$R$526,3,0)</f>
        <v>27.77</v>
      </c>
      <c r="D9" s="69">
        <f>VLOOKUP($A9,'Return Data'!$A$7:$R$526,11,0)</f>
        <v>0</v>
      </c>
      <c r="E9" s="70">
        <f t="shared" si="0"/>
        <v>1</v>
      </c>
      <c r="F9" s="69">
        <f>VLOOKUP($A9,'Return Data'!$A$7:$R$526,12,0)</f>
        <v>0</v>
      </c>
      <c r="G9" s="70">
        <f t="shared" si="1"/>
        <v>1</v>
      </c>
      <c r="H9" s="69">
        <f>VLOOKUP($A9,'Return Data'!$A$7:$R$526,13,0)</f>
        <v>0</v>
      </c>
      <c r="I9" s="70">
        <f t="shared" si="2"/>
        <v>1</v>
      </c>
      <c r="J9" s="69">
        <f>VLOOKUP($A9,'Return Data'!$A$7:$R$526,14,0)</f>
        <v>-12.3573907611297</v>
      </c>
      <c r="K9" s="70">
        <f t="shared" si="3"/>
        <v>15</v>
      </c>
      <c r="L9" s="69">
        <f>VLOOKUP($A9,'Return Data'!$A$7:$R$526,18,0)</f>
        <v>0</v>
      </c>
      <c r="M9" s="70">
        <f t="shared" si="4"/>
        <v>1</v>
      </c>
      <c r="N9" s="69">
        <f>VLOOKUP($A9,'Return Data'!$A$7:$R$526,15,0)</f>
        <v>1.1026636361661499</v>
      </c>
      <c r="O9" s="70">
        <f>RANK(N9,N$8:N$73,0)</f>
        <v>10</v>
      </c>
      <c r="P9" s="69">
        <f>VLOOKUP($A9,'Return Data'!$A$7:$R$526,16,0)</f>
        <v>5.8141768813629504</v>
      </c>
      <c r="Q9" s="70">
        <f>RANK(P9,P$8:P$73,0)</f>
        <v>10</v>
      </c>
      <c r="R9" s="69">
        <f>VLOOKUP($A9,'Return Data'!$A$7:$R$526,17,0)</f>
        <v>14.798835465804601</v>
      </c>
      <c r="S9" s="71">
        <f t="shared" si="5"/>
        <v>31</v>
      </c>
    </row>
    <row r="10" spans="1:20" x14ac:dyDescent="0.25">
      <c r="A10" s="67" t="s">
        <v>268</v>
      </c>
      <c r="B10" s="68">
        <f>VLOOKUP($A10,'Return Data'!$A$7:$R$526,2,0)</f>
        <v>43983</v>
      </c>
      <c r="C10" s="69">
        <f>VLOOKUP($A10,'Return Data'!$A$7:$R$526,3,0)</f>
        <v>42.066200000000002</v>
      </c>
      <c r="D10" s="69">
        <f>VLOOKUP($A10,'Return Data'!$A$7:$R$526,11,0)</f>
        <v>0</v>
      </c>
      <c r="E10" s="70">
        <f t="shared" si="0"/>
        <v>1</v>
      </c>
      <c r="F10" s="69">
        <f>VLOOKUP($A10,'Return Data'!$A$7:$R$526,12,0)</f>
        <v>0</v>
      </c>
      <c r="G10" s="70">
        <f t="shared" si="1"/>
        <v>1</v>
      </c>
      <c r="H10" s="69">
        <f>VLOOKUP($A10,'Return Data'!$A$7:$R$526,13,0)</f>
        <v>0</v>
      </c>
      <c r="I10" s="70">
        <f t="shared" si="2"/>
        <v>1</v>
      </c>
      <c r="J10" s="69">
        <f>VLOOKUP($A10,'Return Data'!$A$7:$R$526,14,0)</f>
        <v>-8.7313531904149198</v>
      </c>
      <c r="K10" s="70">
        <f t="shared" si="3"/>
        <v>8</v>
      </c>
      <c r="L10" s="69">
        <f>VLOOKUP($A10,'Return Data'!$A$7:$R$526,18,0)</f>
        <v>0</v>
      </c>
      <c r="M10" s="70">
        <f t="shared" si="4"/>
        <v>1</v>
      </c>
      <c r="N10" s="69">
        <f>VLOOKUP($A10,'Return Data'!$A$7:$R$526,15,0)</f>
        <v>5.3808066317342096</v>
      </c>
      <c r="O10" s="70">
        <f>RANK(N10,N$8:N$73,0)</f>
        <v>3</v>
      </c>
      <c r="P10" s="69">
        <f>VLOOKUP($A10,'Return Data'!$A$7:$R$526,16,0)</f>
        <v>7.3732425141387798</v>
      </c>
      <c r="Q10" s="70">
        <f>RANK(P10,P$8:P$73,0)</f>
        <v>4</v>
      </c>
      <c r="R10" s="69">
        <f>VLOOKUP($A10,'Return Data'!$A$7:$R$526,17,0)</f>
        <v>30.7437956396112</v>
      </c>
      <c r="S10" s="71">
        <f t="shared" si="5"/>
        <v>15</v>
      </c>
    </row>
    <row r="11" spans="1:20" x14ac:dyDescent="0.25">
      <c r="A11" s="67" t="s">
        <v>269</v>
      </c>
      <c r="B11" s="68">
        <f>VLOOKUP($A11,'Return Data'!$A$7:$R$526,2,0)</f>
        <v>43983</v>
      </c>
      <c r="C11" s="69">
        <f>VLOOKUP($A11,'Return Data'!$A$7:$R$526,3,0)</f>
        <v>37.14</v>
      </c>
      <c r="D11" s="69">
        <f>VLOOKUP($A11,'Return Data'!$A$7:$R$526,11,0)</f>
        <v>0</v>
      </c>
      <c r="E11" s="70">
        <f t="shared" si="0"/>
        <v>1</v>
      </c>
      <c r="F11" s="69">
        <f>VLOOKUP($A11,'Return Data'!$A$7:$R$526,12,0)</f>
        <v>0</v>
      </c>
      <c r="G11" s="70">
        <f t="shared" si="1"/>
        <v>1</v>
      </c>
      <c r="H11" s="69">
        <f>VLOOKUP($A11,'Return Data'!$A$7:$R$526,13,0)</f>
        <v>0</v>
      </c>
      <c r="I11" s="70">
        <f t="shared" si="2"/>
        <v>1</v>
      </c>
      <c r="J11" s="69">
        <f>VLOOKUP($A11,'Return Data'!$A$7:$R$526,14,0)</f>
        <v>-17.115312428250899</v>
      </c>
      <c r="K11" s="70">
        <f t="shared" si="3"/>
        <v>34</v>
      </c>
      <c r="L11" s="69">
        <f>VLOOKUP($A11,'Return Data'!$A$7:$R$526,18,0)</f>
        <v>0</v>
      </c>
      <c r="M11" s="70">
        <f t="shared" si="4"/>
        <v>1</v>
      </c>
      <c r="N11" s="69">
        <f>VLOOKUP($A11,'Return Data'!$A$7:$R$526,15,0)</f>
        <v>-4.7970326843784896</v>
      </c>
      <c r="O11" s="70">
        <f>RANK(N11,N$8:N$73,0)</f>
        <v>42</v>
      </c>
      <c r="P11" s="69">
        <f>VLOOKUP($A11,'Return Data'!$A$7:$R$526,16,0)</f>
        <v>0.35587199288165799</v>
      </c>
      <c r="Q11" s="70">
        <f>RANK(P11,P$8:P$73,0)</f>
        <v>37</v>
      </c>
      <c r="R11" s="69">
        <f>VLOOKUP($A11,'Return Data'!$A$7:$R$526,17,0)</f>
        <v>-0.85166196784201798</v>
      </c>
      <c r="S11" s="71">
        <f t="shared" si="5"/>
        <v>48</v>
      </c>
    </row>
    <row r="12" spans="1:20" x14ac:dyDescent="0.25">
      <c r="A12" s="67" t="s">
        <v>270</v>
      </c>
      <c r="B12" s="68">
        <f>VLOOKUP($A12,'Return Data'!$A$7:$R$526,2,0)</f>
        <v>43983</v>
      </c>
      <c r="C12" s="69">
        <f>VLOOKUP($A12,'Return Data'!$A$7:$R$526,3,0)</f>
        <v>35.664999999999999</v>
      </c>
      <c r="D12" s="69">
        <f>VLOOKUP($A12,'Return Data'!$A$7:$R$526,11,0)</f>
        <v>0</v>
      </c>
      <c r="E12" s="70">
        <f t="shared" si="0"/>
        <v>1</v>
      </c>
      <c r="F12" s="69">
        <f>VLOOKUP($A12,'Return Data'!$A$7:$R$526,12,0)</f>
        <v>0</v>
      </c>
      <c r="G12" s="70">
        <f t="shared" si="1"/>
        <v>1</v>
      </c>
      <c r="H12" s="69">
        <f>VLOOKUP($A12,'Return Data'!$A$7:$R$526,13,0)</f>
        <v>0</v>
      </c>
      <c r="I12" s="70">
        <f t="shared" si="2"/>
        <v>1</v>
      </c>
      <c r="J12" s="69">
        <f>VLOOKUP($A12,'Return Data'!$A$7:$R$526,14,0)</f>
        <v>-9.1828796040867005</v>
      </c>
      <c r="K12" s="70">
        <f t="shared" si="3"/>
        <v>9</v>
      </c>
      <c r="L12" s="69">
        <f>VLOOKUP($A12,'Return Data'!$A$7:$R$526,18,0)</f>
        <v>0</v>
      </c>
      <c r="M12" s="70">
        <f t="shared" si="4"/>
        <v>1</v>
      </c>
      <c r="N12" s="69">
        <f>VLOOKUP($A12,'Return Data'!$A$7:$R$526,15,0)</f>
        <v>1.1235789843815001</v>
      </c>
      <c r="O12" s="70">
        <f>RANK(N12,N$8:N$73,0)</f>
        <v>9</v>
      </c>
      <c r="P12" s="69">
        <f>VLOOKUP($A12,'Return Data'!$A$7:$R$526,16,0)</f>
        <v>3.7780754936597001</v>
      </c>
      <c r="Q12" s="70">
        <f>RANK(P12,P$8:P$73,0)</f>
        <v>21</v>
      </c>
      <c r="R12" s="69">
        <f>VLOOKUP($A12,'Return Data'!$A$7:$R$526,17,0)</f>
        <v>17.8059779509599</v>
      </c>
      <c r="S12" s="71">
        <f t="shared" si="5"/>
        <v>27</v>
      </c>
    </row>
    <row r="13" spans="1:20" x14ac:dyDescent="0.25">
      <c r="A13" s="67" t="s">
        <v>271</v>
      </c>
      <c r="B13" s="68">
        <f>VLOOKUP($A13,'Return Data'!$A$7:$R$526,2,0)</f>
        <v>43983</v>
      </c>
      <c r="C13" s="69">
        <f>VLOOKUP($A13,'Return Data'!$A$7:$R$526,3,0)</f>
        <v>8.34</v>
      </c>
      <c r="D13" s="69">
        <f>VLOOKUP($A13,'Return Data'!$A$7:$R$526,11,0)</f>
        <v>0</v>
      </c>
      <c r="E13" s="70">
        <f t="shared" si="0"/>
        <v>1</v>
      </c>
      <c r="F13" s="69">
        <f>VLOOKUP($A13,'Return Data'!$A$7:$R$526,12,0)</f>
        <v>0</v>
      </c>
      <c r="G13" s="70">
        <f t="shared" si="1"/>
        <v>1</v>
      </c>
      <c r="H13" s="69">
        <f>VLOOKUP($A13,'Return Data'!$A$7:$R$526,13,0)</f>
        <v>0</v>
      </c>
      <c r="I13" s="70">
        <f t="shared" si="2"/>
        <v>1</v>
      </c>
      <c r="J13" s="69">
        <f>VLOOKUP($A13,'Return Data'!$A$7:$R$526,14,0)</f>
        <v>-4.3340499462540398</v>
      </c>
      <c r="K13" s="70">
        <f t="shared" si="3"/>
        <v>3</v>
      </c>
      <c r="L13" s="69">
        <f>VLOOKUP($A13,'Return Data'!$A$7:$R$526,18,0)</f>
        <v>0</v>
      </c>
      <c r="M13" s="70">
        <f t="shared" si="4"/>
        <v>1</v>
      </c>
      <c r="N13" s="69"/>
      <c r="O13" s="70"/>
      <c r="P13" s="69"/>
      <c r="Q13" s="70"/>
      <c r="R13" s="69">
        <f>VLOOKUP($A13,'Return Data'!$A$7:$R$526,17,0)</f>
        <v>-7.2737094837935201</v>
      </c>
      <c r="S13" s="71">
        <f t="shared" si="5"/>
        <v>55</v>
      </c>
    </row>
    <row r="14" spans="1:20" x14ac:dyDescent="0.25">
      <c r="A14" s="67" t="s">
        <v>272</v>
      </c>
      <c r="B14" s="68">
        <f>VLOOKUP($A14,'Return Data'!$A$7:$R$526,2,0)</f>
        <v>43983</v>
      </c>
      <c r="C14" s="69">
        <f>VLOOKUP($A14,'Return Data'!$A$7:$R$526,3,0)</f>
        <v>10.08</v>
      </c>
      <c r="D14" s="69">
        <f>VLOOKUP($A14,'Return Data'!$A$7:$R$526,11,0)</f>
        <v>0</v>
      </c>
      <c r="E14" s="70">
        <f t="shared" si="0"/>
        <v>1</v>
      </c>
      <c r="F14" s="69">
        <f>VLOOKUP($A14,'Return Data'!$A$7:$R$526,12,0)</f>
        <v>0</v>
      </c>
      <c r="G14" s="70">
        <f t="shared" si="1"/>
        <v>1</v>
      </c>
      <c r="H14" s="69">
        <f>VLOOKUP($A14,'Return Data'!$A$7:$R$526,13,0)</f>
        <v>0</v>
      </c>
      <c r="I14" s="70">
        <f t="shared" si="2"/>
        <v>1</v>
      </c>
      <c r="J14" s="69">
        <f>VLOOKUP($A14,'Return Data'!$A$7:$R$526,14,0)</f>
        <v>-7.3974823789042299</v>
      </c>
      <c r="K14" s="70">
        <f t="shared" si="3"/>
        <v>5</v>
      </c>
      <c r="L14" s="69"/>
      <c r="M14" s="70"/>
      <c r="N14" s="69"/>
      <c r="O14" s="70"/>
      <c r="P14" s="69"/>
      <c r="Q14" s="70"/>
      <c r="R14" s="69">
        <f>VLOOKUP($A14,'Return Data'!$A$7:$R$526,17,0)</f>
        <v>0.49407783417935802</v>
      </c>
      <c r="S14" s="71">
        <f t="shared" si="5"/>
        <v>46</v>
      </c>
    </row>
    <row r="15" spans="1:20" x14ac:dyDescent="0.25">
      <c r="A15" s="67" t="s">
        <v>273</v>
      </c>
      <c r="B15" s="68">
        <f>VLOOKUP($A15,'Return Data'!$A$7:$R$526,2,0)</f>
        <v>43983</v>
      </c>
      <c r="C15" s="69">
        <f>VLOOKUP($A15,'Return Data'!$A$7:$R$526,3,0)</f>
        <v>49.88</v>
      </c>
      <c r="D15" s="69">
        <f>VLOOKUP($A15,'Return Data'!$A$7:$R$526,11,0)</f>
        <v>0</v>
      </c>
      <c r="E15" s="70">
        <f t="shared" si="0"/>
        <v>1</v>
      </c>
      <c r="F15" s="69">
        <f>VLOOKUP($A15,'Return Data'!$A$7:$R$526,12,0)</f>
        <v>0</v>
      </c>
      <c r="G15" s="70">
        <f t="shared" si="1"/>
        <v>1</v>
      </c>
      <c r="H15" s="69">
        <f>VLOOKUP($A15,'Return Data'!$A$7:$R$526,13,0)</f>
        <v>0</v>
      </c>
      <c r="I15" s="70">
        <f t="shared" si="2"/>
        <v>1</v>
      </c>
      <c r="J15" s="69">
        <f>VLOOKUP($A15,'Return Data'!$A$7:$R$526,14,0)</f>
        <v>-4.23781556114578</v>
      </c>
      <c r="K15" s="70">
        <f t="shared" si="3"/>
        <v>2</v>
      </c>
      <c r="L15" s="69">
        <f>VLOOKUP($A15,'Return Data'!$A$7:$R$526,18,0)</f>
        <v>0</v>
      </c>
      <c r="M15" s="70">
        <f t="shared" ref="M15:M24" si="6">RANK(L15,L$8:L$73,0)</f>
        <v>1</v>
      </c>
      <c r="N15" s="69">
        <f>VLOOKUP($A15,'Return Data'!$A$7:$R$526,15,0)</f>
        <v>3.5623629159498602</v>
      </c>
      <c r="O15" s="70">
        <f t="shared" ref="O15:O24" si="7">RANK(N15,N$8:N$73,0)</f>
        <v>6</v>
      </c>
      <c r="P15" s="69">
        <f>VLOOKUP($A15,'Return Data'!$A$7:$R$526,16,0)</f>
        <v>6.0539715712129496</v>
      </c>
      <c r="Q15" s="70">
        <f>RANK(P15,P$8:P$73,0)</f>
        <v>9</v>
      </c>
      <c r="R15" s="69">
        <f>VLOOKUP($A15,'Return Data'!$A$7:$R$526,17,0)</f>
        <v>35.382109868740898</v>
      </c>
      <c r="S15" s="71">
        <f t="shared" si="5"/>
        <v>12</v>
      </c>
    </row>
    <row r="16" spans="1:20" x14ac:dyDescent="0.25">
      <c r="A16" s="67" t="s">
        <v>274</v>
      </c>
      <c r="B16" s="68">
        <f>VLOOKUP($A16,'Return Data'!$A$7:$R$526,2,0)</f>
        <v>43983</v>
      </c>
      <c r="C16" s="69">
        <f>VLOOKUP($A16,'Return Data'!$A$7:$R$526,3,0)</f>
        <v>60.95</v>
      </c>
      <c r="D16" s="69">
        <f>VLOOKUP($A16,'Return Data'!$A$7:$R$526,11,0)</f>
        <v>0</v>
      </c>
      <c r="E16" s="70">
        <f t="shared" si="0"/>
        <v>1</v>
      </c>
      <c r="F16" s="69">
        <f>VLOOKUP($A16,'Return Data'!$A$7:$R$526,12,0)</f>
        <v>0</v>
      </c>
      <c r="G16" s="70">
        <f t="shared" si="1"/>
        <v>1</v>
      </c>
      <c r="H16" s="69">
        <f>VLOOKUP($A16,'Return Data'!$A$7:$R$526,13,0)</f>
        <v>0</v>
      </c>
      <c r="I16" s="70">
        <f t="shared" si="2"/>
        <v>1</v>
      </c>
      <c r="J16" s="69">
        <f>VLOOKUP($A16,'Return Data'!$A$7:$R$526,14,0)</f>
        <v>-10.048186282784</v>
      </c>
      <c r="K16" s="70">
        <f t="shared" si="3"/>
        <v>11</v>
      </c>
      <c r="L16" s="69">
        <f>VLOOKUP($A16,'Return Data'!$A$7:$R$526,18,0)</f>
        <v>0</v>
      </c>
      <c r="M16" s="70">
        <f t="shared" si="6"/>
        <v>1</v>
      </c>
      <c r="N16" s="69">
        <f>VLOOKUP($A16,'Return Data'!$A$7:$R$526,15,0)</f>
        <v>3.9208645612607298</v>
      </c>
      <c r="O16" s="70">
        <f t="shared" si="7"/>
        <v>5</v>
      </c>
      <c r="P16" s="69">
        <f>VLOOKUP($A16,'Return Data'!$A$7:$R$526,16,0)</f>
        <v>6.1520563037508396</v>
      </c>
      <c r="Q16" s="70">
        <f>RANK(P16,P$8:P$73,0)</f>
        <v>8</v>
      </c>
      <c r="R16" s="69">
        <f>VLOOKUP($A16,'Return Data'!$A$7:$R$526,17,0)</f>
        <v>42.7847425299611</v>
      </c>
      <c r="S16" s="71">
        <f t="shared" si="5"/>
        <v>9</v>
      </c>
    </row>
    <row r="17" spans="1:19" x14ac:dyDescent="0.25">
      <c r="A17" s="67" t="s">
        <v>275</v>
      </c>
      <c r="B17" s="68">
        <f>VLOOKUP($A17,'Return Data'!$A$7:$R$526,2,0)</f>
        <v>43983</v>
      </c>
      <c r="C17" s="69">
        <f>VLOOKUP($A17,'Return Data'!$A$7:$R$526,3,0)</f>
        <v>42.338999999999999</v>
      </c>
      <c r="D17" s="69">
        <f>VLOOKUP($A17,'Return Data'!$A$7:$R$526,11,0)</f>
        <v>0</v>
      </c>
      <c r="E17" s="70">
        <f t="shared" si="0"/>
        <v>1</v>
      </c>
      <c r="F17" s="69">
        <f>VLOOKUP($A17,'Return Data'!$A$7:$R$526,12,0)</f>
        <v>0</v>
      </c>
      <c r="G17" s="70">
        <f t="shared" si="1"/>
        <v>1</v>
      </c>
      <c r="H17" s="69">
        <f>VLOOKUP($A17,'Return Data'!$A$7:$R$526,13,0)</f>
        <v>0</v>
      </c>
      <c r="I17" s="70">
        <f t="shared" si="2"/>
        <v>1</v>
      </c>
      <c r="J17" s="69">
        <f>VLOOKUP($A17,'Return Data'!$A$7:$R$526,14,0)</f>
        <v>-14.2225298307874</v>
      </c>
      <c r="K17" s="70">
        <f t="shared" si="3"/>
        <v>21</v>
      </c>
      <c r="L17" s="69">
        <f>VLOOKUP($A17,'Return Data'!$A$7:$R$526,18,0)</f>
        <v>0</v>
      </c>
      <c r="M17" s="70">
        <f t="shared" si="6"/>
        <v>1</v>
      </c>
      <c r="N17" s="69">
        <f>VLOOKUP($A17,'Return Data'!$A$7:$R$526,15,0)</f>
        <v>-0.29546810640346699</v>
      </c>
      <c r="O17" s="70">
        <f t="shared" si="7"/>
        <v>17</v>
      </c>
      <c r="P17" s="69">
        <f>VLOOKUP($A17,'Return Data'!$A$7:$R$526,16,0)</f>
        <v>6.41850590358891</v>
      </c>
      <c r="Q17" s="70">
        <f>RANK(P17,P$8:P$73,0)</f>
        <v>6</v>
      </c>
      <c r="R17" s="69">
        <f>VLOOKUP($A17,'Return Data'!$A$7:$R$526,17,0)</f>
        <v>24.173121032152402</v>
      </c>
      <c r="S17" s="71">
        <f t="shared" si="5"/>
        <v>22</v>
      </c>
    </row>
    <row r="18" spans="1:19" x14ac:dyDescent="0.25">
      <c r="A18" s="67" t="s">
        <v>276</v>
      </c>
      <c r="B18" s="68">
        <f>VLOOKUP($A18,'Return Data'!$A$7:$R$526,2,0)</f>
        <v>43983</v>
      </c>
      <c r="C18" s="69">
        <f>VLOOKUP($A18,'Return Data'!$A$7:$R$526,3,0)</f>
        <v>39.44</v>
      </c>
      <c r="D18" s="69">
        <f>VLOOKUP($A18,'Return Data'!$A$7:$R$526,11,0)</f>
        <v>0</v>
      </c>
      <c r="E18" s="70">
        <f t="shared" si="0"/>
        <v>1</v>
      </c>
      <c r="F18" s="69">
        <f>VLOOKUP($A18,'Return Data'!$A$7:$R$526,12,0)</f>
        <v>0</v>
      </c>
      <c r="G18" s="70">
        <f t="shared" si="1"/>
        <v>1</v>
      </c>
      <c r="H18" s="69">
        <f>VLOOKUP($A18,'Return Data'!$A$7:$R$526,13,0)</f>
        <v>0</v>
      </c>
      <c r="I18" s="70">
        <f t="shared" si="2"/>
        <v>1</v>
      </c>
      <c r="J18" s="69">
        <f>VLOOKUP($A18,'Return Data'!$A$7:$R$526,14,0)</f>
        <v>-17.377057779465499</v>
      </c>
      <c r="K18" s="70">
        <f t="shared" si="3"/>
        <v>36</v>
      </c>
      <c r="L18" s="69">
        <f>VLOOKUP($A18,'Return Data'!$A$7:$R$526,18,0)</f>
        <v>0</v>
      </c>
      <c r="M18" s="70">
        <f t="shared" si="6"/>
        <v>1</v>
      </c>
      <c r="N18" s="69">
        <f>VLOOKUP($A18,'Return Data'!$A$7:$R$526,15,0)</f>
        <v>-2.7144904279949298</v>
      </c>
      <c r="O18" s="70">
        <f t="shared" si="7"/>
        <v>31</v>
      </c>
      <c r="P18" s="69">
        <f>VLOOKUP($A18,'Return Data'!$A$7:$R$526,16,0)</f>
        <v>1.4041599733828201</v>
      </c>
      <c r="Q18" s="70">
        <f>RANK(P18,P$8:P$73,0)</f>
        <v>32</v>
      </c>
      <c r="R18" s="69">
        <f>VLOOKUP($A18,'Return Data'!$A$7:$R$526,17,0)</f>
        <v>25.762646847278798</v>
      </c>
      <c r="S18" s="71">
        <f t="shared" si="5"/>
        <v>19</v>
      </c>
    </row>
    <row r="19" spans="1:19" x14ac:dyDescent="0.25">
      <c r="A19" s="67" t="s">
        <v>277</v>
      </c>
      <c r="B19" s="68">
        <f>VLOOKUP($A19,'Return Data'!$A$7:$R$526,2,0)</f>
        <v>43983</v>
      </c>
      <c r="C19" s="69">
        <f>VLOOKUP($A19,'Return Data'!$A$7:$R$526,3,0)</f>
        <v>11.815200000000001</v>
      </c>
      <c r="D19" s="69">
        <f>VLOOKUP($A19,'Return Data'!$A$7:$R$526,11,0)</f>
        <v>0</v>
      </c>
      <c r="E19" s="70">
        <f t="shared" si="0"/>
        <v>1</v>
      </c>
      <c r="F19" s="69">
        <f>VLOOKUP($A19,'Return Data'!$A$7:$R$526,12,0)</f>
        <v>0</v>
      </c>
      <c r="G19" s="70">
        <f t="shared" si="1"/>
        <v>1</v>
      </c>
      <c r="H19" s="69">
        <f>VLOOKUP($A19,'Return Data'!$A$7:$R$526,13,0)</f>
        <v>0</v>
      </c>
      <c r="I19" s="70">
        <f t="shared" si="2"/>
        <v>1</v>
      </c>
      <c r="J19" s="69">
        <f>VLOOKUP($A19,'Return Data'!$A$7:$R$526,14,0)</f>
        <v>-19.974960321220902</v>
      </c>
      <c r="K19" s="70">
        <f t="shared" si="3"/>
        <v>46</v>
      </c>
      <c r="L19" s="69">
        <f>VLOOKUP($A19,'Return Data'!$A$7:$R$526,18,0)</f>
        <v>0</v>
      </c>
      <c r="M19" s="70">
        <f t="shared" si="6"/>
        <v>1</v>
      </c>
      <c r="N19" s="69">
        <f>VLOOKUP($A19,'Return Data'!$A$7:$R$526,15,0)</f>
        <v>-3.2382291615426499</v>
      </c>
      <c r="O19" s="70">
        <f t="shared" si="7"/>
        <v>33</v>
      </c>
      <c r="P19" s="69"/>
      <c r="Q19" s="70"/>
      <c r="R19" s="69">
        <f>VLOOKUP($A19,'Return Data'!$A$7:$R$526,17,0)</f>
        <v>4.1024643962848302</v>
      </c>
      <c r="S19" s="71">
        <f t="shared" si="5"/>
        <v>39</v>
      </c>
    </row>
    <row r="20" spans="1:19" x14ac:dyDescent="0.25">
      <c r="A20" s="67" t="s">
        <v>278</v>
      </c>
      <c r="B20" s="68">
        <f>VLOOKUP($A20,'Return Data'!$A$7:$R$526,2,0)</f>
        <v>43983</v>
      </c>
      <c r="C20" s="69">
        <f>VLOOKUP($A20,'Return Data'!$A$7:$R$526,3,0)</f>
        <v>442.28870000000001</v>
      </c>
      <c r="D20" s="69">
        <f>VLOOKUP($A20,'Return Data'!$A$7:$R$526,11,0)</f>
        <v>0</v>
      </c>
      <c r="E20" s="70">
        <f t="shared" si="0"/>
        <v>1</v>
      </c>
      <c r="F20" s="69">
        <f>VLOOKUP($A20,'Return Data'!$A$7:$R$526,12,0)</f>
        <v>0</v>
      </c>
      <c r="G20" s="70">
        <f t="shared" si="1"/>
        <v>1</v>
      </c>
      <c r="H20" s="69">
        <f>VLOOKUP($A20,'Return Data'!$A$7:$R$526,13,0)</f>
        <v>0</v>
      </c>
      <c r="I20" s="70">
        <f t="shared" si="2"/>
        <v>1</v>
      </c>
      <c r="J20" s="69">
        <f>VLOOKUP($A20,'Return Data'!$A$7:$R$526,14,0)</f>
        <v>-23.430743814585998</v>
      </c>
      <c r="K20" s="70">
        <f t="shared" si="3"/>
        <v>51</v>
      </c>
      <c r="L20" s="69">
        <f>VLOOKUP($A20,'Return Data'!$A$7:$R$526,18,0)</f>
        <v>0</v>
      </c>
      <c r="M20" s="70">
        <f t="shared" si="6"/>
        <v>1</v>
      </c>
      <c r="N20" s="69">
        <f>VLOOKUP($A20,'Return Data'!$A$7:$R$526,15,0)</f>
        <v>-4.3539157624036298</v>
      </c>
      <c r="O20" s="70">
        <f t="shared" si="7"/>
        <v>39</v>
      </c>
      <c r="P20" s="69">
        <f>VLOOKUP($A20,'Return Data'!$A$7:$R$526,16,0)</f>
        <v>0.73020309831529195</v>
      </c>
      <c r="Q20" s="70">
        <f>RANK(P20,P$8:P$73,0)</f>
        <v>36</v>
      </c>
      <c r="R20" s="69">
        <f>VLOOKUP($A20,'Return Data'!$A$7:$R$526,17,0)</f>
        <v>204.305807976175</v>
      </c>
      <c r="S20" s="71">
        <f t="shared" si="5"/>
        <v>2</v>
      </c>
    </row>
    <row r="21" spans="1:19" x14ac:dyDescent="0.25">
      <c r="A21" s="67" t="s">
        <v>279</v>
      </c>
      <c r="B21" s="68">
        <f>VLOOKUP($A21,'Return Data'!$A$7:$R$526,2,0)</f>
        <v>43983</v>
      </c>
      <c r="C21" s="69">
        <f>VLOOKUP($A21,'Return Data'!$A$7:$R$526,3,0)</f>
        <v>292.19200000000001</v>
      </c>
      <c r="D21" s="69">
        <f>VLOOKUP($A21,'Return Data'!$A$7:$R$526,11,0)</f>
        <v>0</v>
      </c>
      <c r="E21" s="70">
        <f t="shared" si="0"/>
        <v>1</v>
      </c>
      <c r="F21" s="69">
        <f>VLOOKUP($A21,'Return Data'!$A$7:$R$526,12,0)</f>
        <v>0</v>
      </c>
      <c r="G21" s="70">
        <f t="shared" si="1"/>
        <v>1</v>
      </c>
      <c r="H21" s="69">
        <f>VLOOKUP($A21,'Return Data'!$A$7:$R$526,13,0)</f>
        <v>0</v>
      </c>
      <c r="I21" s="70">
        <f t="shared" si="2"/>
        <v>1</v>
      </c>
      <c r="J21" s="69">
        <f>VLOOKUP($A21,'Return Data'!$A$7:$R$526,14,0)</f>
        <v>-21.276744379329202</v>
      </c>
      <c r="K21" s="70">
        <f t="shared" si="3"/>
        <v>48</v>
      </c>
      <c r="L21" s="69">
        <f>VLOOKUP($A21,'Return Data'!$A$7:$R$526,18,0)</f>
        <v>0</v>
      </c>
      <c r="M21" s="70">
        <f t="shared" si="6"/>
        <v>1</v>
      </c>
      <c r="N21" s="69">
        <f>VLOOKUP($A21,'Return Data'!$A$7:$R$526,15,0)</f>
        <v>-1.88471385975183</v>
      </c>
      <c r="O21" s="70">
        <f t="shared" si="7"/>
        <v>25</v>
      </c>
      <c r="P21" s="69">
        <f>VLOOKUP($A21,'Return Data'!$A$7:$R$526,16,0)</f>
        <v>4.7149682752693396</v>
      </c>
      <c r="Q21" s="70">
        <f>RANK(P21,P$8:P$73,0)</f>
        <v>16</v>
      </c>
      <c r="R21" s="69">
        <f>VLOOKUP($A21,'Return Data'!$A$7:$R$526,17,0)</f>
        <v>145.27514809591</v>
      </c>
      <c r="S21" s="71">
        <f t="shared" si="5"/>
        <v>5</v>
      </c>
    </row>
    <row r="22" spans="1:19" x14ac:dyDescent="0.25">
      <c r="A22" s="67" t="s">
        <v>280</v>
      </c>
      <c r="B22" s="68">
        <f>VLOOKUP($A22,'Return Data'!$A$7:$R$526,2,0)</f>
        <v>43983</v>
      </c>
      <c r="C22" s="69">
        <f>VLOOKUP($A22,'Return Data'!$A$7:$R$526,3,0)</f>
        <v>404.09699999999998</v>
      </c>
      <c r="D22" s="69">
        <f>VLOOKUP($A22,'Return Data'!$A$7:$R$526,11,0)</f>
        <v>0</v>
      </c>
      <c r="E22" s="70">
        <f t="shared" si="0"/>
        <v>1</v>
      </c>
      <c r="F22" s="69">
        <f>VLOOKUP($A22,'Return Data'!$A$7:$R$526,12,0)</f>
        <v>0</v>
      </c>
      <c r="G22" s="70">
        <f t="shared" si="1"/>
        <v>1</v>
      </c>
      <c r="H22" s="69">
        <f>VLOOKUP($A22,'Return Data'!$A$7:$R$526,13,0)</f>
        <v>0</v>
      </c>
      <c r="I22" s="70">
        <f t="shared" si="2"/>
        <v>1</v>
      </c>
      <c r="J22" s="69">
        <f>VLOOKUP($A22,'Return Data'!$A$7:$R$526,14,0)</f>
        <v>-24.413339535345798</v>
      </c>
      <c r="K22" s="70">
        <f t="shared" si="3"/>
        <v>55</v>
      </c>
      <c r="L22" s="69">
        <f>VLOOKUP($A22,'Return Data'!$A$7:$R$526,18,0)</f>
        <v>0</v>
      </c>
      <c r="M22" s="70">
        <f t="shared" si="6"/>
        <v>1</v>
      </c>
      <c r="N22" s="69">
        <f>VLOOKUP($A22,'Return Data'!$A$7:$R$526,15,0)</f>
        <v>-5.9394867862595602</v>
      </c>
      <c r="O22" s="70">
        <f t="shared" si="7"/>
        <v>46</v>
      </c>
      <c r="P22" s="69">
        <f>VLOOKUP($A22,'Return Data'!$A$7:$R$526,16,0)</f>
        <v>0.322266411798382</v>
      </c>
      <c r="Q22" s="70">
        <f>RANK(P22,P$8:P$73,0)</f>
        <v>38</v>
      </c>
      <c r="R22" s="69">
        <f>VLOOKUP($A22,'Return Data'!$A$7:$R$526,17,0)</f>
        <v>541.02327344734897</v>
      </c>
      <c r="S22" s="71">
        <f t="shared" si="5"/>
        <v>1</v>
      </c>
    </row>
    <row r="23" spans="1:19" x14ac:dyDescent="0.25">
      <c r="A23" s="67" t="s">
        <v>281</v>
      </c>
      <c r="B23" s="68">
        <f>VLOOKUP($A23,'Return Data'!$A$7:$R$526,2,0)</f>
        <v>43983</v>
      </c>
      <c r="C23" s="69">
        <f>VLOOKUP($A23,'Return Data'!$A$7:$R$526,3,0)</f>
        <v>30.416899999999998</v>
      </c>
      <c r="D23" s="69">
        <f>VLOOKUP($A23,'Return Data'!$A$7:$R$526,11,0)</f>
        <v>0</v>
      </c>
      <c r="E23" s="70">
        <f t="shared" si="0"/>
        <v>1</v>
      </c>
      <c r="F23" s="69">
        <f>VLOOKUP($A23,'Return Data'!$A$7:$R$526,12,0)</f>
        <v>0</v>
      </c>
      <c r="G23" s="70">
        <f t="shared" si="1"/>
        <v>1</v>
      </c>
      <c r="H23" s="69">
        <f>VLOOKUP($A23,'Return Data'!$A$7:$R$526,13,0)</f>
        <v>0</v>
      </c>
      <c r="I23" s="70">
        <f t="shared" si="2"/>
        <v>1</v>
      </c>
      <c r="J23" s="69">
        <f>VLOOKUP($A23,'Return Data'!$A$7:$R$526,14,0)</f>
        <v>-18.983614926862</v>
      </c>
      <c r="K23" s="70">
        <f t="shared" si="3"/>
        <v>43</v>
      </c>
      <c r="L23" s="69">
        <f>VLOOKUP($A23,'Return Data'!$A$7:$R$526,18,0)</f>
        <v>0</v>
      </c>
      <c r="M23" s="70">
        <f t="shared" si="6"/>
        <v>1</v>
      </c>
      <c r="N23" s="69">
        <f>VLOOKUP($A23,'Return Data'!$A$7:$R$526,15,0)</f>
        <v>-4.3647605903349103</v>
      </c>
      <c r="O23" s="70">
        <f t="shared" si="7"/>
        <v>40</v>
      </c>
      <c r="P23" s="69">
        <f>VLOOKUP($A23,'Return Data'!$A$7:$R$526,16,0)</f>
        <v>2.7894182721449798</v>
      </c>
      <c r="Q23" s="70">
        <f>RANK(P23,P$8:P$73,0)</f>
        <v>25</v>
      </c>
      <c r="R23" s="69">
        <f>VLOOKUP($A23,'Return Data'!$A$7:$R$526,17,0)</f>
        <v>15.2209323937909</v>
      </c>
      <c r="S23" s="71">
        <f t="shared" si="5"/>
        <v>30</v>
      </c>
    </row>
    <row r="24" spans="1:19" x14ac:dyDescent="0.25">
      <c r="A24" s="67" t="s">
        <v>282</v>
      </c>
      <c r="B24" s="68">
        <f>VLOOKUP($A24,'Return Data'!$A$7:$R$526,2,0)</f>
        <v>43983</v>
      </c>
      <c r="C24" s="69">
        <f>VLOOKUP($A24,'Return Data'!$A$7:$R$526,3,0)</f>
        <v>319.91000000000003</v>
      </c>
      <c r="D24" s="69">
        <f>VLOOKUP($A24,'Return Data'!$A$7:$R$526,11,0)</f>
        <v>0</v>
      </c>
      <c r="E24" s="70">
        <f t="shared" si="0"/>
        <v>1</v>
      </c>
      <c r="F24" s="69">
        <f>VLOOKUP($A24,'Return Data'!$A$7:$R$526,12,0)</f>
        <v>0</v>
      </c>
      <c r="G24" s="70">
        <f t="shared" si="1"/>
        <v>1</v>
      </c>
      <c r="H24" s="69">
        <f>VLOOKUP($A24,'Return Data'!$A$7:$R$526,13,0)</f>
        <v>0</v>
      </c>
      <c r="I24" s="70">
        <f t="shared" si="2"/>
        <v>1</v>
      </c>
      <c r="J24" s="69">
        <f>VLOOKUP($A24,'Return Data'!$A$7:$R$526,14,0)</f>
        <v>-17.377179646724102</v>
      </c>
      <c r="K24" s="70">
        <f t="shared" si="3"/>
        <v>37</v>
      </c>
      <c r="L24" s="69">
        <f>VLOOKUP($A24,'Return Data'!$A$7:$R$526,18,0)</f>
        <v>0</v>
      </c>
      <c r="M24" s="70">
        <f t="shared" si="6"/>
        <v>1</v>
      </c>
      <c r="N24" s="69">
        <f>VLOOKUP($A24,'Return Data'!$A$7:$R$526,15,0)</f>
        <v>-0.43966962691743899</v>
      </c>
      <c r="O24" s="70">
        <f t="shared" si="7"/>
        <v>18</v>
      </c>
      <c r="P24" s="69">
        <f>VLOOKUP($A24,'Return Data'!$A$7:$R$526,16,0)</f>
        <v>3.9017172705503498</v>
      </c>
      <c r="Q24" s="70">
        <f>RANK(P24,P$8:P$73,0)</f>
        <v>20</v>
      </c>
      <c r="R24" s="69">
        <f>VLOOKUP($A24,'Return Data'!$A$7:$R$526,17,0)</f>
        <v>148.99519230769201</v>
      </c>
      <c r="S24" s="71">
        <f t="shared" si="5"/>
        <v>4</v>
      </c>
    </row>
    <row r="25" spans="1:19" x14ac:dyDescent="0.25">
      <c r="A25" s="67" t="s">
        <v>283</v>
      </c>
      <c r="B25" s="68">
        <f>VLOOKUP($A25,'Return Data'!$A$7:$R$526,2,0)</f>
        <v>43983</v>
      </c>
      <c r="C25" s="69">
        <f>VLOOKUP($A25,'Return Data'!$A$7:$R$526,3,0)</f>
        <v>8.6199999999999992</v>
      </c>
      <c r="D25" s="69">
        <f>VLOOKUP($A25,'Return Data'!$A$7:$R$526,11,0)</f>
        <v>0</v>
      </c>
      <c r="E25" s="70">
        <f t="shared" si="0"/>
        <v>1</v>
      </c>
      <c r="F25" s="69">
        <f>VLOOKUP($A25,'Return Data'!$A$7:$R$526,12,0)</f>
        <v>0</v>
      </c>
      <c r="G25" s="70">
        <f t="shared" si="1"/>
        <v>1</v>
      </c>
      <c r="H25" s="69">
        <f>VLOOKUP($A25,'Return Data'!$A$7:$R$526,13,0)</f>
        <v>0</v>
      </c>
      <c r="I25" s="70">
        <f t="shared" si="2"/>
        <v>1</v>
      </c>
      <c r="J25" s="69">
        <f>VLOOKUP($A25,'Return Data'!$A$7:$R$526,14,0)</f>
        <v>-21.730430507829801</v>
      </c>
      <c r="K25" s="70">
        <f t="shared" si="3"/>
        <v>50</v>
      </c>
      <c r="L25" s="69"/>
      <c r="M25" s="70"/>
      <c r="N25" s="69"/>
      <c r="O25" s="70"/>
      <c r="P25" s="69"/>
      <c r="Q25" s="70"/>
      <c r="R25" s="69">
        <f>VLOOKUP($A25,'Return Data'!$A$7:$R$526,17,0)</f>
        <v>-6.28838951310862</v>
      </c>
      <c r="S25" s="71">
        <f t="shared" si="5"/>
        <v>54</v>
      </c>
    </row>
    <row r="26" spans="1:19" x14ac:dyDescent="0.25">
      <c r="A26" s="67" t="s">
        <v>284</v>
      </c>
      <c r="B26" s="68">
        <f>VLOOKUP($A26,'Return Data'!$A$7:$R$526,2,0)</f>
        <v>43983</v>
      </c>
      <c r="C26" s="69">
        <f>VLOOKUP($A26,'Return Data'!$A$7:$R$526,3,0)</f>
        <v>23.6</v>
      </c>
      <c r="D26" s="69">
        <f>VLOOKUP($A26,'Return Data'!$A$7:$R$526,11,0)</f>
        <v>0</v>
      </c>
      <c r="E26" s="70">
        <f t="shared" si="0"/>
        <v>1</v>
      </c>
      <c r="F26" s="69">
        <f>VLOOKUP($A26,'Return Data'!$A$7:$R$526,12,0)</f>
        <v>0</v>
      </c>
      <c r="G26" s="70">
        <f t="shared" si="1"/>
        <v>1</v>
      </c>
      <c r="H26" s="69">
        <f>VLOOKUP($A26,'Return Data'!$A$7:$R$526,13,0)</f>
        <v>0</v>
      </c>
      <c r="I26" s="70">
        <f t="shared" si="2"/>
        <v>1</v>
      </c>
      <c r="J26" s="69">
        <f>VLOOKUP($A26,'Return Data'!$A$7:$R$526,14,0)</f>
        <v>-9.9379178903305991</v>
      </c>
      <c r="K26" s="70">
        <f t="shared" si="3"/>
        <v>10</v>
      </c>
      <c r="L26" s="69">
        <f>VLOOKUP($A26,'Return Data'!$A$7:$R$526,18,0)</f>
        <v>0</v>
      </c>
      <c r="M26" s="70">
        <f>RANK(L26,L$8:L$73,0)</f>
        <v>1</v>
      </c>
      <c r="N26" s="69">
        <f>VLOOKUP($A26,'Return Data'!$A$7:$R$526,15,0)</f>
        <v>-0.25208265548550202</v>
      </c>
      <c r="O26" s="70">
        <f>RANK(N26,N$8:N$73,0)</f>
        <v>16</v>
      </c>
      <c r="P26" s="69">
        <f>VLOOKUP($A26,'Return Data'!$A$7:$R$526,16,0)</f>
        <v>3.0435396141215101</v>
      </c>
      <c r="Q26" s="70">
        <f>RANK(P26,P$8:P$73,0)</f>
        <v>24</v>
      </c>
      <c r="R26" s="69">
        <f>VLOOKUP($A26,'Return Data'!$A$7:$R$526,17,0)</f>
        <v>20.211726384364798</v>
      </c>
      <c r="S26" s="71">
        <f t="shared" si="5"/>
        <v>24</v>
      </c>
    </row>
    <row r="27" spans="1:19" x14ac:dyDescent="0.25">
      <c r="A27" s="67" t="s">
        <v>285</v>
      </c>
      <c r="B27" s="68">
        <f>VLOOKUP($A27,'Return Data'!$A$7:$R$526,2,0)</f>
        <v>43983</v>
      </c>
      <c r="C27" s="69">
        <f>VLOOKUP($A27,'Return Data'!$A$7:$R$526,3,0)</f>
        <v>43.4</v>
      </c>
      <c r="D27" s="69">
        <f>VLOOKUP($A27,'Return Data'!$A$7:$R$526,11,0)</f>
        <v>0</v>
      </c>
      <c r="E27" s="70">
        <f t="shared" si="0"/>
        <v>1</v>
      </c>
      <c r="F27" s="69">
        <f>VLOOKUP($A27,'Return Data'!$A$7:$R$526,12,0)</f>
        <v>0</v>
      </c>
      <c r="G27" s="70">
        <f t="shared" si="1"/>
        <v>1</v>
      </c>
      <c r="H27" s="69">
        <f>VLOOKUP($A27,'Return Data'!$A$7:$R$526,13,0)</f>
        <v>0</v>
      </c>
      <c r="I27" s="70">
        <f t="shared" si="2"/>
        <v>1</v>
      </c>
      <c r="J27" s="69">
        <f>VLOOKUP($A27,'Return Data'!$A$7:$R$526,14,0)</f>
        <v>-24.583422938856302</v>
      </c>
      <c r="K27" s="70">
        <f t="shared" si="3"/>
        <v>56</v>
      </c>
      <c r="L27" s="69">
        <f>VLOOKUP($A27,'Return Data'!$A$7:$R$526,18,0)</f>
        <v>0</v>
      </c>
      <c r="M27" s="70">
        <f>RANK(L27,L$8:L$73,0)</f>
        <v>1</v>
      </c>
      <c r="N27" s="69">
        <f>VLOOKUP($A27,'Return Data'!$A$7:$R$526,15,0)</f>
        <v>-4.2830982961677204</v>
      </c>
      <c r="O27" s="70">
        <f>RANK(N27,N$8:N$73,0)</f>
        <v>38</v>
      </c>
      <c r="P27" s="69">
        <f>VLOOKUP($A27,'Return Data'!$A$7:$R$526,16,0)</f>
        <v>1.7073011103075</v>
      </c>
      <c r="Q27" s="70">
        <f>RANK(P27,P$8:P$73,0)</f>
        <v>31</v>
      </c>
      <c r="R27" s="69">
        <f>VLOOKUP($A27,'Return Data'!$A$7:$R$526,17,0)</f>
        <v>29.2</v>
      </c>
      <c r="S27" s="71">
        <f t="shared" si="5"/>
        <v>16</v>
      </c>
    </row>
    <row r="28" spans="1:19" x14ac:dyDescent="0.25">
      <c r="A28" s="67" t="s">
        <v>286</v>
      </c>
      <c r="B28" s="68">
        <f>VLOOKUP($A28,'Return Data'!$A$7:$R$526,2,0)</f>
        <v>43983</v>
      </c>
      <c r="C28" s="69">
        <f>VLOOKUP($A28,'Return Data'!$A$7:$R$526,3,0)</f>
        <v>8.19</v>
      </c>
      <c r="D28" s="69">
        <f>VLOOKUP($A28,'Return Data'!$A$7:$R$526,11,0)</f>
        <v>0</v>
      </c>
      <c r="E28" s="70">
        <f t="shared" si="0"/>
        <v>1</v>
      </c>
      <c r="F28" s="69">
        <f>VLOOKUP($A28,'Return Data'!$A$7:$R$526,12,0)</f>
        <v>0</v>
      </c>
      <c r="G28" s="70">
        <f t="shared" si="1"/>
        <v>1</v>
      </c>
      <c r="H28" s="69">
        <f>VLOOKUP($A28,'Return Data'!$A$7:$R$526,13,0)</f>
        <v>0</v>
      </c>
      <c r="I28" s="70">
        <f t="shared" si="2"/>
        <v>1</v>
      </c>
      <c r="J28" s="69">
        <f>VLOOKUP($A28,'Return Data'!$A$7:$R$526,14,0)</f>
        <v>-16.9285175952229</v>
      </c>
      <c r="K28" s="70">
        <f t="shared" si="3"/>
        <v>31</v>
      </c>
      <c r="L28" s="69">
        <f>VLOOKUP($A28,'Return Data'!$A$7:$R$526,18,0)</f>
        <v>0</v>
      </c>
      <c r="M28" s="70">
        <f>RANK(L28,L$8:L$73,0)</f>
        <v>1</v>
      </c>
      <c r="N28" s="69"/>
      <c r="O28" s="70"/>
      <c r="P28" s="69"/>
      <c r="Q28" s="70"/>
      <c r="R28" s="69">
        <f>VLOOKUP($A28,'Return Data'!$A$7:$R$526,17,0)</f>
        <v>-7.4565462753950396</v>
      </c>
      <c r="S28" s="71">
        <f t="shared" si="5"/>
        <v>56</v>
      </c>
    </row>
    <row r="29" spans="1:19" x14ac:dyDescent="0.25">
      <c r="A29" s="67" t="s">
        <v>287</v>
      </c>
      <c r="B29" s="68">
        <f>VLOOKUP($A29,'Return Data'!$A$7:$R$526,2,0)</f>
        <v>43983</v>
      </c>
      <c r="C29" s="69">
        <f>VLOOKUP($A29,'Return Data'!$A$7:$R$526,3,0)</f>
        <v>45.89</v>
      </c>
      <c r="D29" s="69">
        <f>VLOOKUP($A29,'Return Data'!$A$7:$R$526,11,0)</f>
        <v>0</v>
      </c>
      <c r="E29" s="70">
        <f t="shared" si="0"/>
        <v>1</v>
      </c>
      <c r="F29" s="69">
        <f>VLOOKUP($A29,'Return Data'!$A$7:$R$526,12,0)</f>
        <v>0</v>
      </c>
      <c r="G29" s="70">
        <f t="shared" si="1"/>
        <v>1</v>
      </c>
      <c r="H29" s="69">
        <f>VLOOKUP($A29,'Return Data'!$A$7:$R$526,13,0)</f>
        <v>0</v>
      </c>
      <c r="I29" s="70">
        <f t="shared" si="2"/>
        <v>1</v>
      </c>
      <c r="J29" s="69">
        <f>VLOOKUP($A29,'Return Data'!$A$7:$R$526,14,0)</f>
        <v>-11.4320548427528</v>
      </c>
      <c r="K29" s="70">
        <f t="shared" si="3"/>
        <v>13</v>
      </c>
      <c r="L29" s="69">
        <f>VLOOKUP($A29,'Return Data'!$A$7:$R$526,18,0)</f>
        <v>0</v>
      </c>
      <c r="M29" s="70">
        <f>RANK(L29,L$8:L$73,0)</f>
        <v>1</v>
      </c>
      <c r="N29" s="69">
        <f>VLOOKUP($A29,'Return Data'!$A$7:$R$526,15,0)</f>
        <v>2.0983076582311599</v>
      </c>
      <c r="O29" s="70">
        <f>RANK(N29,N$8:N$73,0)</f>
        <v>8</v>
      </c>
      <c r="P29" s="69">
        <f>VLOOKUP($A29,'Return Data'!$A$7:$R$526,16,0)</f>
        <v>5.76011090735481</v>
      </c>
      <c r="Q29" s="70">
        <f>RANK(P29,P$8:P$73,0)</f>
        <v>11</v>
      </c>
      <c r="R29" s="69">
        <f>VLOOKUP($A29,'Return Data'!$A$7:$R$526,17,0)</f>
        <v>26.7180297776871</v>
      </c>
      <c r="S29" s="71">
        <f t="shared" si="5"/>
        <v>18</v>
      </c>
    </row>
    <row r="30" spans="1:19" x14ac:dyDescent="0.25">
      <c r="A30" s="67" t="s">
        <v>288</v>
      </c>
      <c r="B30" s="68">
        <f>VLOOKUP($A30,'Return Data'!$A$7:$R$526,2,0)</f>
        <v>43983</v>
      </c>
      <c r="C30" s="69">
        <f>VLOOKUP($A30,'Return Data'!$A$7:$R$526,3,0)</f>
        <v>8.5184999999999995</v>
      </c>
      <c r="D30" s="69">
        <f>VLOOKUP($A30,'Return Data'!$A$7:$R$526,11,0)</f>
        <v>0</v>
      </c>
      <c r="E30" s="70">
        <f t="shared" si="0"/>
        <v>1</v>
      </c>
      <c r="F30" s="69"/>
      <c r="G30" s="70"/>
      <c r="H30" s="69"/>
      <c r="I30" s="70"/>
      <c r="J30" s="69"/>
      <c r="K30" s="70"/>
      <c r="L30" s="69"/>
      <c r="M30" s="70"/>
      <c r="N30" s="69"/>
      <c r="O30" s="70"/>
      <c r="P30" s="69"/>
      <c r="Q30" s="70"/>
      <c r="R30" s="69">
        <f>VLOOKUP($A30,'Return Data'!$A$7:$R$526,17,0)</f>
        <v>-23.821475770925101</v>
      </c>
      <c r="S30" s="71">
        <f t="shared" si="5"/>
        <v>66</v>
      </c>
    </row>
    <row r="31" spans="1:19" x14ac:dyDescent="0.25">
      <c r="A31" s="67" t="s">
        <v>289</v>
      </c>
      <c r="B31" s="68">
        <f>VLOOKUP($A31,'Return Data'!$A$7:$R$526,2,0)</f>
        <v>43983</v>
      </c>
      <c r="C31" s="69">
        <f>VLOOKUP($A31,'Return Data'!$A$7:$R$526,3,0)</f>
        <v>14.729900000000001</v>
      </c>
      <c r="D31" s="69">
        <f>VLOOKUP($A31,'Return Data'!$A$7:$R$526,11,0)</f>
        <v>0</v>
      </c>
      <c r="E31" s="70">
        <f t="shared" si="0"/>
        <v>1</v>
      </c>
      <c r="F31" s="69">
        <f>VLOOKUP($A31,'Return Data'!$A$7:$R$526,12,0)</f>
        <v>0</v>
      </c>
      <c r="G31" s="70">
        <f t="shared" ref="G31:G73" si="8">RANK(F31,F$8:F$73,0)</f>
        <v>1</v>
      </c>
      <c r="H31" s="69">
        <f>VLOOKUP($A31,'Return Data'!$A$7:$R$526,13,0)</f>
        <v>0</v>
      </c>
      <c r="I31" s="70">
        <f t="shared" ref="I31:I38" si="9">RANK(H31,H$8:H$73,0)</f>
        <v>1</v>
      </c>
      <c r="J31" s="69">
        <f>VLOOKUP($A31,'Return Data'!$A$7:$R$526,14,0)</f>
        <v>-16.008478983800899</v>
      </c>
      <c r="K31" s="70">
        <f t="shared" ref="K31:K38" si="10">RANK(J31,J$8:J$73,0)</f>
        <v>28</v>
      </c>
      <c r="L31" s="69">
        <f>VLOOKUP($A31,'Return Data'!$A$7:$R$526,18,0)</f>
        <v>0</v>
      </c>
      <c r="M31" s="70">
        <f t="shared" ref="M31:M38" si="11">RANK(L31,L$8:L$73,0)</f>
        <v>1</v>
      </c>
      <c r="N31" s="69">
        <f>VLOOKUP($A31,'Return Data'!$A$7:$R$526,15,0)</f>
        <v>-0.590733243242202</v>
      </c>
      <c r="O31" s="70">
        <f t="shared" ref="O31:O38" si="12">RANK(N31,N$8:N$73,0)</f>
        <v>22</v>
      </c>
      <c r="P31" s="69">
        <f>VLOOKUP($A31,'Return Data'!$A$7:$R$526,16,0)</f>
        <v>4.8793931852275998</v>
      </c>
      <c r="Q31" s="70">
        <f>RANK(P31,P$8:P$73,0)</f>
        <v>14</v>
      </c>
      <c r="R31" s="69">
        <f>VLOOKUP($A31,'Return Data'!$A$7:$R$526,17,0)</f>
        <v>3.8839448818897599</v>
      </c>
      <c r="S31" s="71">
        <f t="shared" si="5"/>
        <v>41</v>
      </c>
    </row>
    <row r="32" spans="1:19" x14ac:dyDescent="0.25">
      <c r="A32" s="67" t="s">
        <v>290</v>
      </c>
      <c r="B32" s="68">
        <f>VLOOKUP($A32,'Return Data'!$A$7:$R$526,2,0)</f>
        <v>43983</v>
      </c>
      <c r="C32" s="69">
        <f>VLOOKUP($A32,'Return Data'!$A$7:$R$526,3,0)</f>
        <v>38.728000000000002</v>
      </c>
      <c r="D32" s="69">
        <f>VLOOKUP($A32,'Return Data'!$A$7:$R$526,11,0)</f>
        <v>0</v>
      </c>
      <c r="E32" s="70">
        <f t="shared" si="0"/>
        <v>1</v>
      </c>
      <c r="F32" s="69">
        <f>VLOOKUP($A32,'Return Data'!$A$7:$R$526,12,0)</f>
        <v>0</v>
      </c>
      <c r="G32" s="70">
        <f t="shared" si="8"/>
        <v>1</v>
      </c>
      <c r="H32" s="69">
        <f>VLOOKUP($A32,'Return Data'!$A$7:$R$526,13,0)</f>
        <v>0</v>
      </c>
      <c r="I32" s="70">
        <f t="shared" si="9"/>
        <v>1</v>
      </c>
      <c r="J32" s="69">
        <f>VLOOKUP($A32,'Return Data'!$A$7:$R$526,14,0)</f>
        <v>-15.274190191390799</v>
      </c>
      <c r="K32" s="70">
        <f t="shared" si="10"/>
        <v>25</v>
      </c>
      <c r="L32" s="69">
        <f>VLOOKUP($A32,'Return Data'!$A$7:$R$526,18,0)</f>
        <v>0</v>
      </c>
      <c r="M32" s="70">
        <f t="shared" si="11"/>
        <v>1</v>
      </c>
      <c r="N32" s="69">
        <f>VLOOKUP($A32,'Return Data'!$A$7:$R$526,15,0)</f>
        <v>-0.49306281531602802</v>
      </c>
      <c r="O32" s="70">
        <f t="shared" si="12"/>
        <v>20</v>
      </c>
      <c r="P32" s="69">
        <f>VLOOKUP($A32,'Return Data'!$A$7:$R$526,16,0)</f>
        <v>4.8338777912915898</v>
      </c>
      <c r="Q32" s="70">
        <f>RANK(P32,P$8:P$73,0)</f>
        <v>15</v>
      </c>
      <c r="R32" s="69">
        <f>VLOOKUP($A32,'Return Data'!$A$7:$R$526,17,0)</f>
        <v>19.769457013574701</v>
      </c>
      <c r="S32" s="71">
        <f t="shared" si="5"/>
        <v>26</v>
      </c>
    </row>
    <row r="33" spans="1:19" x14ac:dyDescent="0.25">
      <c r="A33" s="67" t="s">
        <v>291</v>
      </c>
      <c r="B33" s="68">
        <f>VLOOKUP($A33,'Return Data'!$A$7:$R$526,2,0)</f>
        <v>43983</v>
      </c>
      <c r="C33" s="69">
        <f>VLOOKUP($A33,'Return Data'!$A$7:$R$526,3,0)</f>
        <v>45.091999999999999</v>
      </c>
      <c r="D33" s="69">
        <f>VLOOKUP($A33,'Return Data'!$A$7:$R$526,11,0)</f>
        <v>0</v>
      </c>
      <c r="E33" s="70">
        <f t="shared" si="0"/>
        <v>1</v>
      </c>
      <c r="F33" s="69">
        <f>VLOOKUP($A33,'Return Data'!$A$7:$R$526,12,0)</f>
        <v>0</v>
      </c>
      <c r="G33" s="70">
        <f t="shared" si="8"/>
        <v>1</v>
      </c>
      <c r="H33" s="69">
        <f>VLOOKUP($A33,'Return Data'!$A$7:$R$526,13,0)</f>
        <v>0</v>
      </c>
      <c r="I33" s="70">
        <f t="shared" si="9"/>
        <v>1</v>
      </c>
      <c r="J33" s="69">
        <f>VLOOKUP($A33,'Return Data'!$A$7:$R$526,14,0)</f>
        <v>-17.809492099045102</v>
      </c>
      <c r="K33" s="70">
        <f t="shared" si="10"/>
        <v>40</v>
      </c>
      <c r="L33" s="69">
        <f>VLOOKUP($A33,'Return Data'!$A$7:$R$526,18,0)</f>
        <v>0</v>
      </c>
      <c r="M33" s="70">
        <f t="shared" si="11"/>
        <v>1</v>
      </c>
      <c r="N33" s="69">
        <f>VLOOKUP($A33,'Return Data'!$A$7:$R$526,15,0)</f>
        <v>-3.30441283664838</v>
      </c>
      <c r="O33" s="70">
        <f t="shared" si="12"/>
        <v>35</v>
      </c>
      <c r="P33" s="69">
        <f>VLOOKUP($A33,'Return Data'!$A$7:$R$526,16,0)</f>
        <v>3.9171925973352799</v>
      </c>
      <c r="Q33" s="70">
        <f>RANK(P33,P$8:P$73,0)</f>
        <v>19</v>
      </c>
      <c r="R33" s="69">
        <f>VLOOKUP($A33,'Return Data'!$A$7:$R$526,17,0)</f>
        <v>24.594047619047601</v>
      </c>
      <c r="S33" s="71">
        <f t="shared" si="5"/>
        <v>21</v>
      </c>
    </row>
    <row r="34" spans="1:19" x14ac:dyDescent="0.25">
      <c r="A34" s="67" t="s">
        <v>292</v>
      </c>
      <c r="B34" s="68">
        <f>VLOOKUP($A34,'Return Data'!$A$7:$R$526,2,0)</f>
        <v>43983</v>
      </c>
      <c r="C34" s="69">
        <f>VLOOKUP($A34,'Return Data'!$A$7:$R$526,3,0)</f>
        <v>56.793100000000003</v>
      </c>
      <c r="D34" s="69">
        <f>VLOOKUP($A34,'Return Data'!$A$7:$R$526,11,0)</f>
        <v>0</v>
      </c>
      <c r="E34" s="70">
        <f t="shared" si="0"/>
        <v>1</v>
      </c>
      <c r="F34" s="69">
        <f>VLOOKUP($A34,'Return Data'!$A$7:$R$526,12,0)</f>
        <v>0</v>
      </c>
      <c r="G34" s="70">
        <f t="shared" si="8"/>
        <v>1</v>
      </c>
      <c r="H34" s="69">
        <f>VLOOKUP($A34,'Return Data'!$A$7:$R$526,13,0)</f>
        <v>0</v>
      </c>
      <c r="I34" s="70">
        <f t="shared" si="9"/>
        <v>1</v>
      </c>
      <c r="J34" s="69">
        <f>VLOOKUP($A34,'Return Data'!$A$7:$R$526,14,0)</f>
        <v>-15.9699361047502</v>
      </c>
      <c r="K34" s="70">
        <f t="shared" si="10"/>
        <v>27</v>
      </c>
      <c r="L34" s="69">
        <f>VLOOKUP($A34,'Return Data'!$A$7:$R$526,18,0)</f>
        <v>0</v>
      </c>
      <c r="M34" s="70">
        <f t="shared" si="11"/>
        <v>1</v>
      </c>
      <c r="N34" s="69">
        <f>VLOOKUP($A34,'Return Data'!$A$7:$R$526,15,0)</f>
        <v>-0.46858210985698101</v>
      </c>
      <c r="O34" s="70">
        <f t="shared" si="12"/>
        <v>19</v>
      </c>
      <c r="P34" s="69">
        <f>VLOOKUP($A34,'Return Data'!$A$7:$R$526,16,0)</f>
        <v>2.3455237433503102</v>
      </c>
      <c r="Q34" s="70">
        <f>RANK(P34,P$8:P$73,0)</f>
        <v>26</v>
      </c>
      <c r="R34" s="69">
        <f>VLOOKUP($A34,'Return Data'!$A$7:$R$526,17,0)</f>
        <v>20.273230252734098</v>
      </c>
      <c r="S34" s="71">
        <f t="shared" si="5"/>
        <v>23</v>
      </c>
    </row>
    <row r="35" spans="1:19" x14ac:dyDescent="0.25">
      <c r="A35" s="67" t="s">
        <v>293</v>
      </c>
      <c r="B35" s="68">
        <f>VLOOKUP($A35,'Return Data'!$A$7:$R$526,2,0)</f>
        <v>43983</v>
      </c>
      <c r="C35" s="69">
        <f>VLOOKUP($A35,'Return Data'!$A$7:$R$526,3,0)</f>
        <v>9.7373999999999992</v>
      </c>
      <c r="D35" s="69">
        <f>VLOOKUP($A35,'Return Data'!$A$7:$R$526,11,0)</f>
        <v>0</v>
      </c>
      <c r="E35" s="70">
        <f t="shared" si="0"/>
        <v>1</v>
      </c>
      <c r="F35" s="69">
        <f>VLOOKUP($A35,'Return Data'!$A$7:$R$526,12,0)</f>
        <v>0</v>
      </c>
      <c r="G35" s="70">
        <f t="shared" si="8"/>
        <v>1</v>
      </c>
      <c r="H35" s="69">
        <f>VLOOKUP($A35,'Return Data'!$A$7:$R$526,13,0)</f>
        <v>0</v>
      </c>
      <c r="I35" s="70">
        <f t="shared" si="9"/>
        <v>1</v>
      </c>
      <c r="J35" s="69">
        <f>VLOOKUP($A35,'Return Data'!$A$7:$R$526,14,0)</f>
        <v>-17.210156372030099</v>
      </c>
      <c r="K35" s="70">
        <f t="shared" si="10"/>
        <v>35</v>
      </c>
      <c r="L35" s="69">
        <f>VLOOKUP($A35,'Return Data'!$A$7:$R$526,18,0)</f>
        <v>0</v>
      </c>
      <c r="M35" s="70">
        <f t="shared" si="11"/>
        <v>1</v>
      </c>
      <c r="N35" s="69">
        <f>VLOOKUP($A35,'Return Data'!$A$7:$R$526,15,0)</f>
        <v>-4.7296413831284596</v>
      </c>
      <c r="O35" s="70">
        <f t="shared" si="12"/>
        <v>41</v>
      </c>
      <c r="P35" s="69"/>
      <c r="Q35" s="70"/>
      <c r="R35" s="69">
        <f>VLOOKUP($A35,'Return Data'!$A$7:$R$526,17,0)</f>
        <v>-0.72503025718608305</v>
      </c>
      <c r="S35" s="71">
        <f t="shared" si="5"/>
        <v>47</v>
      </c>
    </row>
    <row r="36" spans="1:19" x14ac:dyDescent="0.25">
      <c r="A36" s="67" t="s">
        <v>294</v>
      </c>
      <c r="B36" s="68">
        <f>VLOOKUP($A36,'Return Data'!$A$7:$R$526,2,0)</f>
        <v>43983</v>
      </c>
      <c r="C36" s="69">
        <f>VLOOKUP($A36,'Return Data'!$A$7:$R$526,3,0)</f>
        <v>15.634</v>
      </c>
      <c r="D36" s="69">
        <f>VLOOKUP($A36,'Return Data'!$A$7:$R$526,11,0)</f>
        <v>0</v>
      </c>
      <c r="E36" s="70">
        <f t="shared" si="0"/>
        <v>1</v>
      </c>
      <c r="F36" s="69">
        <f>VLOOKUP($A36,'Return Data'!$A$7:$R$526,12,0)</f>
        <v>0</v>
      </c>
      <c r="G36" s="70">
        <f t="shared" si="8"/>
        <v>1</v>
      </c>
      <c r="H36" s="69">
        <f>VLOOKUP($A36,'Return Data'!$A$7:$R$526,13,0)</f>
        <v>0</v>
      </c>
      <c r="I36" s="70">
        <f t="shared" si="9"/>
        <v>1</v>
      </c>
      <c r="J36" s="69">
        <f>VLOOKUP($A36,'Return Data'!$A$7:$R$526,14,0)</f>
        <v>-13.254790900107</v>
      </c>
      <c r="K36" s="70">
        <f t="shared" si="10"/>
        <v>17</v>
      </c>
      <c r="L36" s="69">
        <f>VLOOKUP($A36,'Return Data'!$A$7:$R$526,18,0)</f>
        <v>0</v>
      </c>
      <c r="M36" s="70">
        <f t="shared" si="11"/>
        <v>1</v>
      </c>
      <c r="N36" s="69">
        <f>VLOOKUP($A36,'Return Data'!$A$7:$R$526,15,0)</f>
        <v>2.6789632716064902</v>
      </c>
      <c r="O36" s="70">
        <f t="shared" si="12"/>
        <v>7</v>
      </c>
      <c r="P36" s="69"/>
      <c r="Q36" s="70"/>
      <c r="R36" s="69">
        <f>VLOOKUP($A36,'Return Data'!$A$7:$R$526,17,0)</f>
        <v>12.717439703154</v>
      </c>
      <c r="S36" s="71">
        <f t="shared" si="5"/>
        <v>33</v>
      </c>
    </row>
    <row r="37" spans="1:19" x14ac:dyDescent="0.25">
      <c r="A37" s="67" t="s">
        <v>295</v>
      </c>
      <c r="B37" s="68">
        <f>VLOOKUP($A37,'Return Data'!$A$7:$R$526,2,0)</f>
        <v>43983</v>
      </c>
      <c r="C37" s="69">
        <f>VLOOKUP($A37,'Return Data'!$A$7:$R$526,3,0)</f>
        <v>14.743499999999999</v>
      </c>
      <c r="D37" s="69">
        <f>VLOOKUP($A37,'Return Data'!$A$7:$R$526,11,0)</f>
        <v>0</v>
      </c>
      <c r="E37" s="70">
        <f t="shared" si="0"/>
        <v>1</v>
      </c>
      <c r="F37" s="69">
        <f>VLOOKUP($A37,'Return Data'!$A$7:$R$526,12,0)</f>
        <v>0</v>
      </c>
      <c r="G37" s="70">
        <f t="shared" si="8"/>
        <v>1</v>
      </c>
      <c r="H37" s="69">
        <f>VLOOKUP($A37,'Return Data'!$A$7:$R$526,13,0)</f>
        <v>0</v>
      </c>
      <c r="I37" s="70">
        <f t="shared" si="9"/>
        <v>1</v>
      </c>
      <c r="J37" s="69">
        <f>VLOOKUP($A37,'Return Data'!$A$7:$R$526,14,0)</f>
        <v>-14.6591840399708</v>
      </c>
      <c r="K37" s="70">
        <f t="shared" si="10"/>
        <v>23</v>
      </c>
      <c r="L37" s="69">
        <f>VLOOKUP($A37,'Return Data'!$A$7:$R$526,18,0)</f>
        <v>0</v>
      </c>
      <c r="M37" s="70">
        <f t="shared" si="11"/>
        <v>1</v>
      </c>
      <c r="N37" s="69">
        <f>VLOOKUP($A37,'Return Data'!$A$7:$R$526,15,0)</f>
        <v>-2.5110123270681699</v>
      </c>
      <c r="O37" s="70">
        <f t="shared" si="12"/>
        <v>28</v>
      </c>
      <c r="P37" s="69">
        <f>VLOOKUP($A37,'Return Data'!$A$7:$R$526,16,0)</f>
        <v>6.8023211910803898</v>
      </c>
      <c r="Q37" s="70">
        <f>RANK(P37,P$8:P$73,0)</f>
        <v>5</v>
      </c>
      <c r="R37" s="69">
        <f>VLOOKUP($A37,'Return Data'!$A$7:$R$526,17,0)</f>
        <v>8.8425817160367703</v>
      </c>
      <c r="S37" s="71">
        <f t="shared" si="5"/>
        <v>35</v>
      </c>
    </row>
    <row r="38" spans="1:19" x14ac:dyDescent="0.25">
      <c r="A38" s="67" t="s">
        <v>296</v>
      </c>
      <c r="B38" s="68">
        <f>VLOOKUP($A38,'Return Data'!$A$7:$R$526,2,0)</f>
        <v>43983</v>
      </c>
      <c r="C38" s="69">
        <f>VLOOKUP($A38,'Return Data'!$A$7:$R$526,3,0)</f>
        <v>39.3645</v>
      </c>
      <c r="D38" s="69">
        <f>VLOOKUP($A38,'Return Data'!$A$7:$R$526,11,0)</f>
        <v>0</v>
      </c>
      <c r="E38" s="70">
        <f t="shared" si="0"/>
        <v>1</v>
      </c>
      <c r="F38" s="69">
        <f>VLOOKUP($A38,'Return Data'!$A$7:$R$526,12,0)</f>
        <v>0</v>
      </c>
      <c r="G38" s="70">
        <f t="shared" si="8"/>
        <v>1</v>
      </c>
      <c r="H38" s="69">
        <f>VLOOKUP($A38,'Return Data'!$A$7:$R$526,13,0)</f>
        <v>0</v>
      </c>
      <c r="I38" s="70">
        <f t="shared" si="9"/>
        <v>1</v>
      </c>
      <c r="J38" s="69">
        <f>VLOOKUP($A38,'Return Data'!$A$7:$R$526,14,0)</f>
        <v>-30.689554026027899</v>
      </c>
      <c r="K38" s="70">
        <f t="shared" si="10"/>
        <v>58</v>
      </c>
      <c r="L38" s="69">
        <f>VLOOKUP($A38,'Return Data'!$A$7:$R$526,18,0)</f>
        <v>0</v>
      </c>
      <c r="M38" s="70">
        <f t="shared" si="11"/>
        <v>1</v>
      </c>
      <c r="N38" s="69">
        <f>VLOOKUP($A38,'Return Data'!$A$7:$R$526,15,0)</f>
        <v>-10.3700522293235</v>
      </c>
      <c r="O38" s="70">
        <f t="shared" si="12"/>
        <v>49</v>
      </c>
      <c r="P38" s="69">
        <f>VLOOKUP($A38,'Return Data'!$A$7:$R$526,16,0)</f>
        <v>-3.30787494428635</v>
      </c>
      <c r="Q38" s="70">
        <f>RANK(P38,P$8:P$73,0)</f>
        <v>39</v>
      </c>
      <c r="R38" s="69">
        <f>VLOOKUP($A38,'Return Data'!$A$7:$R$526,17,0)</f>
        <v>19.970267374697201</v>
      </c>
      <c r="S38" s="71">
        <f t="shared" si="5"/>
        <v>25</v>
      </c>
    </row>
    <row r="39" spans="1:19" x14ac:dyDescent="0.25">
      <c r="A39" s="67" t="s">
        <v>297</v>
      </c>
      <c r="B39" s="68">
        <f>VLOOKUP($A39,'Return Data'!$A$7:$R$526,2,0)</f>
        <v>43983</v>
      </c>
      <c r="C39" s="69">
        <f>VLOOKUP($A39,'Return Data'!$A$7:$R$526,3,0)</f>
        <v>9.7844999999999995</v>
      </c>
      <c r="D39" s="69">
        <f>VLOOKUP($A39,'Return Data'!$A$7:$R$526,11,0)</f>
        <v>0</v>
      </c>
      <c r="E39" s="70">
        <f t="shared" si="0"/>
        <v>1</v>
      </c>
      <c r="F39" s="69">
        <f>VLOOKUP($A39,'Return Data'!$A$7:$R$526,12,0)</f>
        <v>0</v>
      </c>
      <c r="G39" s="70">
        <f t="shared" si="8"/>
        <v>1</v>
      </c>
      <c r="H39" s="69"/>
      <c r="I39" s="70"/>
      <c r="J39" s="69"/>
      <c r="K39" s="70"/>
      <c r="L39" s="69"/>
      <c r="M39" s="70"/>
      <c r="N39" s="69"/>
      <c r="O39" s="70"/>
      <c r="P39" s="69"/>
      <c r="Q39" s="70"/>
      <c r="R39" s="69">
        <f>VLOOKUP($A39,'Return Data'!$A$7:$R$526,17,0)</f>
        <v>-2.51301916932908</v>
      </c>
      <c r="S39" s="71">
        <f t="shared" si="5"/>
        <v>50</v>
      </c>
    </row>
    <row r="40" spans="1:19" x14ac:dyDescent="0.25">
      <c r="A40" s="67" t="s">
        <v>298</v>
      </c>
      <c r="B40" s="68">
        <f>VLOOKUP($A40,'Return Data'!$A$7:$R$526,2,0)</f>
        <v>43983</v>
      </c>
      <c r="C40" s="69">
        <f>VLOOKUP($A40,'Return Data'!$A$7:$R$526,3,0)</f>
        <v>12.25</v>
      </c>
      <c r="D40" s="69">
        <f>VLOOKUP($A40,'Return Data'!$A$7:$R$526,11,0)</f>
        <v>0</v>
      </c>
      <c r="E40" s="70">
        <f t="shared" ref="E40:E71" si="13">RANK(D40,D$8:D$73,0)</f>
        <v>1</v>
      </c>
      <c r="F40" s="69">
        <f>VLOOKUP($A40,'Return Data'!$A$7:$R$526,12,0)</f>
        <v>0</v>
      </c>
      <c r="G40" s="70">
        <f t="shared" si="8"/>
        <v>1</v>
      </c>
      <c r="H40" s="69">
        <f>VLOOKUP($A40,'Return Data'!$A$7:$R$526,13,0)</f>
        <v>0</v>
      </c>
      <c r="I40" s="70">
        <f t="shared" ref="I40:I73" si="14">RANK(H40,H$8:H$73,0)</f>
        <v>1</v>
      </c>
      <c r="J40" s="69">
        <f>VLOOKUP($A40,'Return Data'!$A$7:$R$526,14,0)</f>
        <v>-16.912747465349302</v>
      </c>
      <c r="K40" s="70">
        <f t="shared" ref="K40:K73" si="15">RANK(J40,J$8:J$73,0)</f>
        <v>30</v>
      </c>
      <c r="L40" s="69">
        <f>VLOOKUP($A40,'Return Data'!$A$7:$R$526,18,0)</f>
        <v>0</v>
      </c>
      <c r="M40" s="70">
        <f t="shared" ref="M40:M49" si="16">RANK(L40,L$8:L$73,0)</f>
        <v>1</v>
      </c>
      <c r="N40" s="69">
        <f>VLOOKUP($A40,'Return Data'!$A$7:$R$526,15,0)</f>
        <v>-1.7270089941470299</v>
      </c>
      <c r="O40" s="70">
        <f t="shared" ref="O40:O48" si="17">RANK(N40,N$8:N$73,0)</f>
        <v>23</v>
      </c>
      <c r="P40" s="69"/>
      <c r="Q40" s="70"/>
      <c r="R40" s="69">
        <f>VLOOKUP($A40,'Return Data'!$A$7:$R$526,17,0)</f>
        <v>5.0260097919216697</v>
      </c>
      <c r="S40" s="71">
        <f t="shared" ref="S40:S71" si="18">RANK(R40,R$8:R$73,0)</f>
        <v>38</v>
      </c>
    </row>
    <row r="41" spans="1:19" x14ac:dyDescent="0.25">
      <c r="A41" s="67" t="s">
        <v>299</v>
      </c>
      <c r="B41" s="68">
        <f>VLOOKUP($A41,'Return Data'!$A$7:$R$526,2,0)</f>
        <v>43983</v>
      </c>
      <c r="C41" s="69">
        <f>VLOOKUP($A41,'Return Data'!$A$7:$R$526,3,0)</f>
        <v>161.68</v>
      </c>
      <c r="D41" s="69">
        <f>VLOOKUP($A41,'Return Data'!$A$7:$R$526,11,0)</f>
        <v>0</v>
      </c>
      <c r="E41" s="70">
        <f t="shared" si="13"/>
        <v>1</v>
      </c>
      <c r="F41" s="69">
        <f>VLOOKUP($A41,'Return Data'!$A$7:$R$526,12,0)</f>
        <v>0</v>
      </c>
      <c r="G41" s="70">
        <f t="shared" si="8"/>
        <v>1</v>
      </c>
      <c r="H41" s="69">
        <f>VLOOKUP($A41,'Return Data'!$A$7:$R$526,13,0)</f>
        <v>0</v>
      </c>
      <c r="I41" s="70">
        <f t="shared" si="14"/>
        <v>1</v>
      </c>
      <c r="J41" s="69">
        <f>VLOOKUP($A41,'Return Data'!$A$7:$R$526,14,0)</f>
        <v>-19.011341796571301</v>
      </c>
      <c r="K41" s="70">
        <f t="shared" si="15"/>
        <v>44</v>
      </c>
      <c r="L41" s="69">
        <f>VLOOKUP($A41,'Return Data'!$A$7:$R$526,18,0)</f>
        <v>0</v>
      </c>
      <c r="M41" s="70">
        <f t="shared" si="16"/>
        <v>1</v>
      </c>
      <c r="N41" s="69">
        <f>VLOOKUP($A41,'Return Data'!$A$7:$R$526,15,0)</f>
        <v>-4.1459583261363102</v>
      </c>
      <c r="O41" s="70">
        <f t="shared" si="17"/>
        <v>37</v>
      </c>
      <c r="P41" s="69">
        <f>VLOOKUP($A41,'Return Data'!$A$7:$R$526,16,0)</f>
        <v>1.0591493053662</v>
      </c>
      <c r="Q41" s="70">
        <f>RANK(P41,P$8:P$73,0)</f>
        <v>34</v>
      </c>
      <c r="R41" s="69">
        <f>VLOOKUP($A41,'Return Data'!$A$7:$R$526,17,0)</f>
        <v>193.89021541338701</v>
      </c>
      <c r="S41" s="71">
        <f t="shared" si="18"/>
        <v>3</v>
      </c>
    </row>
    <row r="42" spans="1:19" x14ac:dyDescent="0.25">
      <c r="A42" s="67" t="s">
        <v>300</v>
      </c>
      <c r="B42" s="68">
        <f>VLOOKUP($A42,'Return Data'!$A$7:$R$526,2,0)</f>
        <v>43983</v>
      </c>
      <c r="C42" s="69">
        <f>VLOOKUP($A42,'Return Data'!$A$7:$R$526,3,0)</f>
        <v>173.99</v>
      </c>
      <c r="D42" s="69">
        <f>VLOOKUP($A42,'Return Data'!$A$7:$R$526,11,0)</f>
        <v>0</v>
      </c>
      <c r="E42" s="70">
        <f t="shared" si="13"/>
        <v>1</v>
      </c>
      <c r="F42" s="69">
        <f>VLOOKUP($A42,'Return Data'!$A$7:$R$526,12,0)</f>
        <v>0</v>
      </c>
      <c r="G42" s="70">
        <f t="shared" si="8"/>
        <v>1</v>
      </c>
      <c r="H42" s="69">
        <f>VLOOKUP($A42,'Return Data'!$A$7:$R$526,13,0)</f>
        <v>0</v>
      </c>
      <c r="I42" s="70">
        <f t="shared" si="14"/>
        <v>1</v>
      </c>
      <c r="J42" s="69">
        <f>VLOOKUP($A42,'Return Data'!$A$7:$R$526,14,0)</f>
        <v>-18.2909575637361</v>
      </c>
      <c r="K42" s="70">
        <f t="shared" si="15"/>
        <v>42</v>
      </c>
      <c r="L42" s="69">
        <f>VLOOKUP($A42,'Return Data'!$A$7:$R$526,18,0)</f>
        <v>0</v>
      </c>
      <c r="M42" s="70">
        <f t="shared" si="16"/>
        <v>1</v>
      </c>
      <c r="N42" s="69">
        <f>VLOOKUP($A42,'Return Data'!$A$7:$R$526,15,0)</f>
        <v>-2.5684212197248901</v>
      </c>
      <c r="O42" s="70">
        <f t="shared" si="17"/>
        <v>30</v>
      </c>
      <c r="P42" s="69">
        <f>VLOOKUP($A42,'Return Data'!$A$7:$R$526,16,0)</f>
        <v>4.55598963041676</v>
      </c>
      <c r="Q42" s="70">
        <f>RANK(P42,P$8:P$73,0)</f>
        <v>17</v>
      </c>
      <c r="R42" s="69">
        <f>VLOOKUP($A42,'Return Data'!$A$7:$R$526,17,0)</f>
        <v>104.382821630633</v>
      </c>
      <c r="S42" s="71">
        <f t="shared" si="18"/>
        <v>7</v>
      </c>
    </row>
    <row r="43" spans="1:19" x14ac:dyDescent="0.25">
      <c r="A43" s="67" t="s">
        <v>301</v>
      </c>
      <c r="B43" s="68">
        <f>VLOOKUP($A43,'Return Data'!$A$7:$R$526,2,0)</f>
        <v>43983</v>
      </c>
      <c r="C43" s="69">
        <f>VLOOKUP($A43,'Return Data'!$A$7:$R$526,3,0)</f>
        <v>84.642099999999999</v>
      </c>
      <c r="D43" s="69">
        <f>VLOOKUP($A43,'Return Data'!$A$7:$R$526,11,0)</f>
        <v>0</v>
      </c>
      <c r="E43" s="70">
        <f t="shared" si="13"/>
        <v>1</v>
      </c>
      <c r="F43" s="69">
        <f>VLOOKUP($A43,'Return Data'!$A$7:$R$526,12,0)</f>
        <v>0</v>
      </c>
      <c r="G43" s="70">
        <f t="shared" si="8"/>
        <v>1</v>
      </c>
      <c r="H43" s="69">
        <f>VLOOKUP($A43,'Return Data'!$A$7:$R$526,13,0)</f>
        <v>0</v>
      </c>
      <c r="I43" s="70">
        <f t="shared" si="14"/>
        <v>1</v>
      </c>
      <c r="J43" s="69">
        <f>VLOOKUP($A43,'Return Data'!$A$7:$R$526,14,0)</f>
        <v>-11.8348503848826</v>
      </c>
      <c r="K43" s="70">
        <f t="shared" si="15"/>
        <v>14</v>
      </c>
      <c r="L43" s="69">
        <f>VLOOKUP($A43,'Return Data'!$A$7:$R$526,18,0)</f>
        <v>0</v>
      </c>
      <c r="M43" s="70">
        <f t="shared" si="16"/>
        <v>1</v>
      </c>
      <c r="N43" s="69">
        <f>VLOOKUP($A43,'Return Data'!$A$7:$R$526,15,0)</f>
        <v>0.33341427268247198</v>
      </c>
      <c r="O43" s="70">
        <f t="shared" si="17"/>
        <v>11</v>
      </c>
      <c r="P43" s="69">
        <f>VLOOKUP($A43,'Return Data'!$A$7:$R$526,16,0)</f>
        <v>8.6311283737188198</v>
      </c>
      <c r="Q43" s="70">
        <f>RANK(P43,P$8:P$73,0)</f>
        <v>3</v>
      </c>
      <c r="R43" s="69">
        <f>VLOOKUP($A43,'Return Data'!$A$7:$R$526,17,0)</f>
        <v>36.981629564273099</v>
      </c>
      <c r="S43" s="71">
        <f t="shared" si="18"/>
        <v>11</v>
      </c>
    </row>
    <row r="44" spans="1:19" x14ac:dyDescent="0.25">
      <c r="A44" s="67" t="s">
        <v>302</v>
      </c>
      <c r="B44" s="68">
        <f>VLOOKUP($A44,'Return Data'!$A$7:$R$526,2,0)</f>
        <v>43983</v>
      </c>
      <c r="C44" s="69">
        <f>VLOOKUP($A44,'Return Data'!$A$7:$R$526,3,0)</f>
        <v>42.21</v>
      </c>
      <c r="D44" s="69">
        <f>VLOOKUP($A44,'Return Data'!$A$7:$R$526,11,0)</f>
        <v>0</v>
      </c>
      <c r="E44" s="70">
        <f t="shared" si="13"/>
        <v>1</v>
      </c>
      <c r="F44" s="69">
        <f>VLOOKUP($A44,'Return Data'!$A$7:$R$526,12,0)</f>
        <v>0</v>
      </c>
      <c r="G44" s="70">
        <f t="shared" si="8"/>
        <v>1</v>
      </c>
      <c r="H44" s="69">
        <f>VLOOKUP($A44,'Return Data'!$A$7:$R$526,13,0)</f>
        <v>0</v>
      </c>
      <c r="I44" s="70">
        <f t="shared" si="14"/>
        <v>1</v>
      </c>
      <c r="J44" s="69">
        <f>VLOOKUP($A44,'Return Data'!$A$7:$R$526,14,0)</f>
        <v>-24.019330625674801</v>
      </c>
      <c r="K44" s="70">
        <f t="shared" si="15"/>
        <v>53</v>
      </c>
      <c r="L44" s="69">
        <f>VLOOKUP($A44,'Return Data'!$A$7:$R$526,18,0)</f>
        <v>0</v>
      </c>
      <c r="M44" s="70">
        <f t="shared" si="16"/>
        <v>1</v>
      </c>
      <c r="N44" s="69">
        <f>VLOOKUP($A44,'Return Data'!$A$7:$R$526,15,0)</f>
        <v>-4.9789978689014003</v>
      </c>
      <c r="O44" s="70">
        <f t="shared" si="17"/>
        <v>43</v>
      </c>
      <c r="P44" s="69">
        <f>VLOOKUP($A44,'Return Data'!$A$7:$R$526,16,0)</f>
        <v>1.92516295964572</v>
      </c>
      <c r="Q44" s="70">
        <f>RANK(P44,P$8:P$73,0)</f>
        <v>28</v>
      </c>
      <c r="R44" s="69">
        <f>VLOOKUP($A44,'Return Data'!$A$7:$R$526,17,0)</f>
        <v>27.380959636996</v>
      </c>
      <c r="S44" s="71">
        <f t="shared" si="18"/>
        <v>17</v>
      </c>
    </row>
    <row r="45" spans="1:19" x14ac:dyDescent="0.25">
      <c r="A45" s="67" t="s">
        <v>375</v>
      </c>
      <c r="B45" s="68">
        <f>VLOOKUP($A45,'Return Data'!$A$7:$R$526,2,0)</f>
        <v>43983</v>
      </c>
      <c r="C45" s="69">
        <f>VLOOKUP($A45,'Return Data'!$A$7:$R$526,3,0)</f>
        <v>120.18389999999999</v>
      </c>
      <c r="D45" s="69">
        <f>VLOOKUP($A45,'Return Data'!$A$7:$R$526,11,0)</f>
        <v>0</v>
      </c>
      <c r="E45" s="70">
        <f t="shared" si="13"/>
        <v>1</v>
      </c>
      <c r="F45" s="69">
        <f>VLOOKUP($A45,'Return Data'!$A$7:$R$526,12,0)</f>
        <v>0</v>
      </c>
      <c r="G45" s="70">
        <f t="shared" si="8"/>
        <v>1</v>
      </c>
      <c r="H45" s="69">
        <f>VLOOKUP($A45,'Return Data'!$A$7:$R$526,13,0)</f>
        <v>0</v>
      </c>
      <c r="I45" s="70">
        <f t="shared" si="14"/>
        <v>1</v>
      </c>
      <c r="J45" s="69">
        <f>VLOOKUP($A45,'Return Data'!$A$7:$R$526,14,0)</f>
        <v>-17.630174281606902</v>
      </c>
      <c r="K45" s="70">
        <f t="shared" si="15"/>
        <v>39</v>
      </c>
      <c r="L45" s="69">
        <f>VLOOKUP($A45,'Return Data'!$A$7:$R$526,18,0)</f>
        <v>0</v>
      </c>
      <c r="M45" s="70">
        <f t="shared" si="16"/>
        <v>1</v>
      </c>
      <c r="N45" s="69">
        <f>VLOOKUP($A45,'Return Data'!$A$7:$R$526,15,0)</f>
        <v>-3.2111607150451902</v>
      </c>
      <c r="O45" s="70">
        <f t="shared" si="17"/>
        <v>32</v>
      </c>
      <c r="P45" s="69">
        <f>VLOOKUP($A45,'Return Data'!$A$7:$R$526,16,0)</f>
        <v>0.95838202877503598</v>
      </c>
      <c r="Q45" s="70">
        <f>RANK(P45,P$8:P$73,0)</f>
        <v>35</v>
      </c>
      <c r="R45" s="69">
        <f>VLOOKUP($A45,'Return Data'!$A$7:$R$526,17,0)</f>
        <v>133.58082560767599</v>
      </c>
      <c r="S45" s="71">
        <f t="shared" si="18"/>
        <v>6</v>
      </c>
    </row>
    <row r="46" spans="1:19" x14ac:dyDescent="0.25">
      <c r="A46" s="67" t="s">
        <v>304</v>
      </c>
      <c r="B46" s="68">
        <f>VLOOKUP($A46,'Return Data'!$A$7:$R$526,2,0)</f>
        <v>43983</v>
      </c>
      <c r="C46" s="69">
        <f>VLOOKUP($A46,'Return Data'!$A$7:$R$526,3,0)</f>
        <v>11.6129</v>
      </c>
      <c r="D46" s="69">
        <f>VLOOKUP($A46,'Return Data'!$A$7:$R$526,11,0)</f>
        <v>0</v>
      </c>
      <c r="E46" s="70">
        <f t="shared" si="13"/>
        <v>1</v>
      </c>
      <c r="F46" s="69">
        <f>VLOOKUP($A46,'Return Data'!$A$7:$R$526,12,0)</f>
        <v>0</v>
      </c>
      <c r="G46" s="70">
        <f t="shared" si="8"/>
        <v>1</v>
      </c>
      <c r="H46" s="69">
        <f>VLOOKUP($A46,'Return Data'!$A$7:$R$526,13,0)</f>
        <v>0</v>
      </c>
      <c r="I46" s="70">
        <f t="shared" si="14"/>
        <v>1</v>
      </c>
      <c r="J46" s="69">
        <f>VLOOKUP($A46,'Return Data'!$A$7:$R$526,14,0)</f>
        <v>-15.364274845615199</v>
      </c>
      <c r="K46" s="70">
        <f t="shared" si="15"/>
        <v>26</v>
      </c>
      <c r="L46" s="69">
        <f>VLOOKUP($A46,'Return Data'!$A$7:$R$526,18,0)</f>
        <v>0</v>
      </c>
      <c r="M46" s="70">
        <f t="shared" si="16"/>
        <v>1</v>
      </c>
      <c r="N46" s="69">
        <f>VLOOKUP($A46,'Return Data'!$A$7:$R$526,15,0)</f>
        <v>-1.86623906478588</v>
      </c>
      <c r="O46" s="70">
        <f t="shared" si="17"/>
        <v>24</v>
      </c>
      <c r="P46" s="69"/>
      <c r="Q46" s="70"/>
      <c r="R46" s="69">
        <f>VLOOKUP($A46,'Return Data'!$A$7:$R$526,17,0)</f>
        <v>3.8654530531844999</v>
      </c>
      <c r="S46" s="71">
        <f t="shared" si="18"/>
        <v>42</v>
      </c>
    </row>
    <row r="47" spans="1:19" x14ac:dyDescent="0.25">
      <c r="A47" s="67" t="s">
        <v>305</v>
      </c>
      <c r="B47" s="68">
        <f>VLOOKUP($A47,'Return Data'!$A$7:$R$526,2,0)</f>
        <v>43983</v>
      </c>
      <c r="C47" s="69">
        <f>VLOOKUP($A47,'Return Data'!$A$7:$R$526,3,0)</f>
        <v>12.048500000000001</v>
      </c>
      <c r="D47" s="69">
        <f>VLOOKUP($A47,'Return Data'!$A$7:$R$526,11,0)</f>
        <v>0</v>
      </c>
      <c r="E47" s="70">
        <f t="shared" si="13"/>
        <v>1</v>
      </c>
      <c r="F47" s="69">
        <f>VLOOKUP($A47,'Return Data'!$A$7:$R$526,12,0)</f>
        <v>0</v>
      </c>
      <c r="G47" s="70">
        <f t="shared" si="8"/>
        <v>1</v>
      </c>
      <c r="H47" s="69">
        <f>VLOOKUP($A47,'Return Data'!$A$7:$R$526,13,0)</f>
        <v>0</v>
      </c>
      <c r="I47" s="70">
        <f t="shared" si="14"/>
        <v>1</v>
      </c>
      <c r="J47" s="69">
        <f>VLOOKUP($A47,'Return Data'!$A$7:$R$526,14,0)</f>
        <v>-14.4450336396027</v>
      </c>
      <c r="K47" s="70">
        <f t="shared" si="15"/>
        <v>22</v>
      </c>
      <c r="L47" s="69">
        <f>VLOOKUP($A47,'Return Data'!$A$7:$R$526,18,0)</f>
        <v>0</v>
      </c>
      <c r="M47" s="70">
        <f t="shared" si="16"/>
        <v>1</v>
      </c>
      <c r="N47" s="69">
        <f>VLOOKUP($A47,'Return Data'!$A$7:$R$526,15,0)</f>
        <v>-2.2086156309238998</v>
      </c>
      <c r="O47" s="70">
        <f t="shared" si="17"/>
        <v>26</v>
      </c>
      <c r="P47" s="69">
        <f>VLOOKUP($A47,'Return Data'!$A$7:$R$526,16,0)</f>
        <v>4.5030642807077799</v>
      </c>
      <c r="Q47" s="70">
        <f t="shared" ref="Q47" si="19">RANK(P47,P$8:P$73,0)</f>
        <v>18</v>
      </c>
      <c r="R47" s="69">
        <f>VLOOKUP($A47,'Return Data'!$A$7:$R$526,17,0)</f>
        <v>3.9042877005399999</v>
      </c>
      <c r="S47" s="71">
        <f t="shared" si="18"/>
        <v>40</v>
      </c>
    </row>
    <row r="48" spans="1:19" x14ac:dyDescent="0.25">
      <c r="A48" s="67" t="s">
        <v>306</v>
      </c>
      <c r="B48" s="68">
        <f>VLOOKUP($A48,'Return Data'!$A$7:$R$526,2,0)</f>
        <v>43983</v>
      </c>
      <c r="C48" s="69">
        <f>VLOOKUP($A48,'Return Data'!$A$7:$R$526,3,0)</f>
        <v>11.2225</v>
      </c>
      <c r="D48" s="69">
        <f>VLOOKUP($A48,'Return Data'!$A$7:$R$526,11,0)</f>
        <v>0</v>
      </c>
      <c r="E48" s="70">
        <f t="shared" si="13"/>
        <v>1</v>
      </c>
      <c r="F48" s="69">
        <f>VLOOKUP($A48,'Return Data'!$A$7:$R$526,12,0)</f>
        <v>0</v>
      </c>
      <c r="G48" s="70">
        <f t="shared" si="8"/>
        <v>1</v>
      </c>
      <c r="H48" s="69">
        <f>VLOOKUP($A48,'Return Data'!$A$7:$R$526,13,0)</f>
        <v>0</v>
      </c>
      <c r="I48" s="70">
        <f t="shared" si="14"/>
        <v>1</v>
      </c>
      <c r="J48" s="69">
        <f>VLOOKUP($A48,'Return Data'!$A$7:$R$526,14,0)</f>
        <v>-17.619821044289498</v>
      </c>
      <c r="K48" s="70">
        <f t="shared" si="15"/>
        <v>38</v>
      </c>
      <c r="L48" s="69">
        <f>VLOOKUP($A48,'Return Data'!$A$7:$R$526,18,0)</f>
        <v>0</v>
      </c>
      <c r="M48" s="70">
        <f t="shared" si="16"/>
        <v>1</v>
      </c>
      <c r="N48" s="69">
        <f>VLOOKUP($A48,'Return Data'!$A$7:$R$526,15,0)</f>
        <v>-3.8540089333697698</v>
      </c>
      <c r="O48" s="70">
        <f t="shared" si="17"/>
        <v>36</v>
      </c>
      <c r="P48" s="69">
        <f>VLOOKUP($A48,'Return Data'!$A$7:$R$526,16,0)</f>
        <v>1.9010335637328599</v>
      </c>
      <c r="Q48" s="70">
        <f>RANK(P48,P$8:P$73,0)</f>
        <v>29</v>
      </c>
      <c r="R48" s="69">
        <f>VLOOKUP($A48,'Return Data'!$A$7:$R$526,17,0)</f>
        <v>2.38322724154661</v>
      </c>
      <c r="S48" s="71">
        <f t="shared" si="18"/>
        <v>44</v>
      </c>
    </row>
    <row r="49" spans="1:19" x14ac:dyDescent="0.25">
      <c r="A49" s="67" t="s">
        <v>307</v>
      </c>
      <c r="B49" s="68">
        <f>VLOOKUP($A49,'Return Data'!$A$7:$R$526,2,0)</f>
        <v>43983</v>
      </c>
      <c r="C49" s="69">
        <f>VLOOKUP($A49,'Return Data'!$A$7:$R$526,3,0)</f>
        <v>11.999499999999999</v>
      </c>
      <c r="D49" s="69">
        <f>VLOOKUP($A49,'Return Data'!$A$7:$R$526,11,0)</f>
        <v>0</v>
      </c>
      <c r="E49" s="70">
        <f t="shared" si="13"/>
        <v>1</v>
      </c>
      <c r="F49" s="69">
        <f>VLOOKUP($A49,'Return Data'!$A$7:$R$526,12,0)</f>
        <v>0</v>
      </c>
      <c r="G49" s="70">
        <f t="shared" si="8"/>
        <v>1</v>
      </c>
      <c r="H49" s="69">
        <f>VLOOKUP($A49,'Return Data'!$A$7:$R$526,13,0)</f>
        <v>0</v>
      </c>
      <c r="I49" s="70">
        <f t="shared" si="14"/>
        <v>1</v>
      </c>
      <c r="J49" s="69">
        <f>VLOOKUP($A49,'Return Data'!$A$7:$R$526,14,0)</f>
        <v>-7.7846669469217904</v>
      </c>
      <c r="K49" s="70">
        <f t="shared" si="15"/>
        <v>6</v>
      </c>
      <c r="L49" s="69">
        <f>VLOOKUP($A49,'Return Data'!$A$7:$R$526,18,0)</f>
        <v>0</v>
      </c>
      <c r="M49" s="70">
        <f t="shared" si="16"/>
        <v>1</v>
      </c>
      <c r="N49" s="69">
        <f>VLOOKUP($A49,'Return Data'!$A$7:$R$526,15,0)</f>
        <v>5.6352347158175098</v>
      </c>
      <c r="O49" s="70">
        <f t="shared" ref="O49" si="20">RANK(N49,N$8:N$73,0)</f>
        <v>2</v>
      </c>
      <c r="P49" s="69"/>
      <c r="Q49" s="70"/>
      <c r="R49" s="69">
        <f>VLOOKUP($A49,'Return Data'!$A$7:$R$526,17,0)</f>
        <v>6.3023963730569896</v>
      </c>
      <c r="S49" s="71">
        <f t="shared" si="18"/>
        <v>36</v>
      </c>
    </row>
    <row r="50" spans="1:19" x14ac:dyDescent="0.25">
      <c r="A50" s="67" t="s">
        <v>308</v>
      </c>
      <c r="B50" s="68">
        <f>VLOOKUP($A50,'Return Data'!$A$7:$R$526,2,0)</f>
        <v>43983</v>
      </c>
      <c r="C50" s="69">
        <f>VLOOKUP($A50,'Return Data'!$A$7:$R$526,3,0)</f>
        <v>9.3414999999999999</v>
      </c>
      <c r="D50" s="69">
        <f>VLOOKUP($A50,'Return Data'!$A$7:$R$526,11,0)</f>
        <v>0</v>
      </c>
      <c r="E50" s="70">
        <f t="shared" si="13"/>
        <v>1</v>
      </c>
      <c r="F50" s="69">
        <f>VLOOKUP($A50,'Return Data'!$A$7:$R$526,12,0)</f>
        <v>0</v>
      </c>
      <c r="G50" s="70">
        <f t="shared" si="8"/>
        <v>1</v>
      </c>
      <c r="H50" s="69">
        <f>VLOOKUP($A50,'Return Data'!$A$7:$R$526,13,0)</f>
        <v>0</v>
      </c>
      <c r="I50" s="70">
        <f t="shared" si="14"/>
        <v>1</v>
      </c>
      <c r="J50" s="69">
        <f>VLOOKUP($A50,'Return Data'!$A$7:$R$526,14,0)</f>
        <v>-14.1255223876376</v>
      </c>
      <c r="K50" s="70">
        <f t="shared" si="15"/>
        <v>20</v>
      </c>
      <c r="L50" s="69"/>
      <c r="M50" s="70"/>
      <c r="N50" s="69"/>
      <c r="O50" s="70"/>
      <c r="P50" s="69"/>
      <c r="Q50" s="70"/>
      <c r="R50" s="69">
        <f>VLOOKUP($A50,'Return Data'!$A$7:$R$526,17,0)</f>
        <v>-3.50879562043795</v>
      </c>
      <c r="S50" s="71">
        <f t="shared" si="18"/>
        <v>51</v>
      </c>
    </row>
    <row r="51" spans="1:19" x14ac:dyDescent="0.25">
      <c r="A51" s="67" t="s">
        <v>309</v>
      </c>
      <c r="B51" s="68">
        <f>VLOOKUP($A51,'Return Data'!$A$7:$R$526,2,0)</f>
        <v>43983</v>
      </c>
      <c r="C51" s="69">
        <f>VLOOKUP($A51,'Return Data'!$A$7:$R$526,3,0)</f>
        <v>8.9337999999999997</v>
      </c>
      <c r="D51" s="69">
        <f>VLOOKUP($A51,'Return Data'!$A$7:$R$526,11,0)</f>
        <v>0</v>
      </c>
      <c r="E51" s="70">
        <f t="shared" si="13"/>
        <v>1</v>
      </c>
      <c r="F51" s="69">
        <f>VLOOKUP($A51,'Return Data'!$A$7:$R$526,12,0)</f>
        <v>0</v>
      </c>
      <c r="G51" s="70">
        <f t="shared" si="8"/>
        <v>1</v>
      </c>
      <c r="H51" s="69">
        <f>VLOOKUP($A51,'Return Data'!$A$7:$R$526,13,0)</f>
        <v>0</v>
      </c>
      <c r="I51" s="70">
        <f t="shared" si="14"/>
        <v>1</v>
      </c>
      <c r="J51" s="69">
        <f>VLOOKUP($A51,'Return Data'!$A$7:$R$526,14,0)</f>
        <v>-14.0631230487816</v>
      </c>
      <c r="K51" s="70">
        <f t="shared" si="15"/>
        <v>19</v>
      </c>
      <c r="L51" s="69"/>
      <c r="M51" s="70"/>
      <c r="N51" s="69"/>
      <c r="O51" s="70"/>
      <c r="P51" s="69"/>
      <c r="Q51" s="70"/>
      <c r="R51" s="69">
        <f>VLOOKUP($A51,'Return Data'!$A$7:$R$526,17,0)</f>
        <v>-4.8828481806775397</v>
      </c>
      <c r="S51" s="71">
        <f t="shared" si="18"/>
        <v>52</v>
      </c>
    </row>
    <row r="52" spans="1:19" x14ac:dyDescent="0.25">
      <c r="A52" s="67" t="s">
        <v>310</v>
      </c>
      <c r="B52" s="68">
        <f>VLOOKUP($A52,'Return Data'!$A$7:$R$526,2,0)</f>
        <v>43983</v>
      </c>
      <c r="C52" s="69">
        <f>VLOOKUP($A52,'Return Data'!$A$7:$R$526,3,0)</f>
        <v>35.389299999999999</v>
      </c>
      <c r="D52" s="69">
        <f>VLOOKUP($A52,'Return Data'!$A$7:$R$526,11,0)</f>
        <v>0</v>
      </c>
      <c r="E52" s="70">
        <f t="shared" si="13"/>
        <v>1</v>
      </c>
      <c r="F52" s="69">
        <f>VLOOKUP($A52,'Return Data'!$A$7:$R$526,12,0)</f>
        <v>0</v>
      </c>
      <c r="G52" s="70">
        <f t="shared" si="8"/>
        <v>1</v>
      </c>
      <c r="H52" s="69">
        <f>VLOOKUP($A52,'Return Data'!$A$7:$R$526,13,0)</f>
        <v>0</v>
      </c>
      <c r="I52" s="70">
        <f t="shared" si="14"/>
        <v>1</v>
      </c>
      <c r="J52" s="69">
        <f>VLOOKUP($A52,'Return Data'!$A$7:$R$526,14,0)</f>
        <v>-5.56155464581638</v>
      </c>
      <c r="K52" s="70">
        <f t="shared" si="15"/>
        <v>4</v>
      </c>
      <c r="L52" s="69">
        <f>VLOOKUP($A52,'Return Data'!$A$7:$R$526,18,0)</f>
        <v>0</v>
      </c>
      <c r="M52" s="70">
        <f>RANK(L52,L$8:L$73,0)</f>
        <v>1</v>
      </c>
      <c r="N52" s="69">
        <f>VLOOKUP($A52,'Return Data'!$A$7:$R$526,15,0)</f>
        <v>4.81694213104387</v>
      </c>
      <c r="O52" s="70">
        <f>RANK(N52,N$8:N$73,0)</f>
        <v>4</v>
      </c>
      <c r="P52" s="69">
        <f>VLOOKUP($A52,'Return Data'!$A$7:$R$526,16,0)</f>
        <v>10.6471323031185</v>
      </c>
      <c r="Q52" s="70">
        <f>RANK(P52,P$8:P$73,0)</f>
        <v>2</v>
      </c>
      <c r="R52" s="69">
        <f>VLOOKUP($A52,'Return Data'!$A$7:$R$526,17,0)</f>
        <v>31.0351456798392</v>
      </c>
      <c r="S52" s="71">
        <f t="shared" si="18"/>
        <v>14</v>
      </c>
    </row>
    <row r="53" spans="1:19" x14ac:dyDescent="0.25">
      <c r="A53" s="67" t="s">
        <v>311</v>
      </c>
      <c r="B53" s="68">
        <f>VLOOKUP($A53,'Return Data'!$A$7:$R$526,2,0)</f>
        <v>43983</v>
      </c>
      <c r="C53" s="69">
        <f>VLOOKUP($A53,'Return Data'!$A$7:$R$526,3,0)</f>
        <v>25.431899999999999</v>
      </c>
      <c r="D53" s="69">
        <f>VLOOKUP($A53,'Return Data'!$A$7:$R$526,11,0)</f>
        <v>0</v>
      </c>
      <c r="E53" s="70">
        <f t="shared" si="13"/>
        <v>1</v>
      </c>
      <c r="F53" s="69">
        <f>VLOOKUP($A53,'Return Data'!$A$7:$R$526,12,0)</f>
        <v>0</v>
      </c>
      <c r="G53" s="70">
        <f t="shared" si="8"/>
        <v>1</v>
      </c>
      <c r="H53" s="69">
        <f>VLOOKUP($A53,'Return Data'!$A$7:$R$526,13,0)</f>
        <v>0</v>
      </c>
      <c r="I53" s="70">
        <f t="shared" si="14"/>
        <v>1</v>
      </c>
      <c r="J53" s="69">
        <f>VLOOKUP($A53,'Return Data'!$A$7:$R$526,14,0)</f>
        <v>-1.8076661213891601</v>
      </c>
      <c r="K53" s="70">
        <f t="shared" si="15"/>
        <v>1</v>
      </c>
      <c r="L53" s="69">
        <f>VLOOKUP($A53,'Return Data'!$A$7:$R$526,18,0)</f>
        <v>0</v>
      </c>
      <c r="M53" s="70">
        <f>RANK(L53,L$8:L$73,0)</f>
        <v>1</v>
      </c>
      <c r="N53" s="69">
        <f>VLOOKUP($A53,'Return Data'!$A$7:$R$526,15,0)</f>
        <v>8.8925807215514006</v>
      </c>
      <c r="O53" s="70">
        <f>RANK(N53,N$8:N$73,0)</f>
        <v>1</v>
      </c>
      <c r="P53" s="69">
        <f>VLOOKUP($A53,'Return Data'!$A$7:$R$526,16,0)</f>
        <v>10.864228393949601</v>
      </c>
      <c r="Q53" s="70">
        <f>RANK(P53,P$8:P$73,0)</f>
        <v>1</v>
      </c>
      <c r="R53" s="69">
        <f>VLOOKUP($A53,'Return Data'!$A$7:$R$526,17,0)</f>
        <v>24.956329198050501</v>
      </c>
      <c r="S53" s="71">
        <f t="shared" si="18"/>
        <v>20</v>
      </c>
    </row>
    <row r="54" spans="1:19" x14ac:dyDescent="0.25">
      <c r="A54" s="67" t="s">
        <v>312</v>
      </c>
      <c r="B54" s="68">
        <f>VLOOKUP($A54,'Return Data'!$A$7:$R$526,2,0)</f>
        <v>43983</v>
      </c>
      <c r="C54" s="69">
        <f>VLOOKUP($A54,'Return Data'!$A$7:$R$526,3,0)</f>
        <v>9.7167999999999992</v>
      </c>
      <c r="D54" s="69">
        <f>VLOOKUP($A54,'Return Data'!$A$7:$R$526,11,0)</f>
        <v>0</v>
      </c>
      <c r="E54" s="70">
        <f t="shared" si="13"/>
        <v>1</v>
      </c>
      <c r="F54" s="69">
        <f>VLOOKUP($A54,'Return Data'!$A$7:$R$526,12,0)</f>
        <v>0</v>
      </c>
      <c r="G54" s="70">
        <f t="shared" si="8"/>
        <v>1</v>
      </c>
      <c r="H54" s="69">
        <f>VLOOKUP($A54,'Return Data'!$A$7:$R$526,13,0)</f>
        <v>0</v>
      </c>
      <c r="I54" s="70">
        <f t="shared" si="14"/>
        <v>1</v>
      </c>
      <c r="J54" s="69">
        <f>VLOOKUP($A54,'Return Data'!$A$7:$R$526,14,0)</f>
        <v>-8.3700204524680704</v>
      </c>
      <c r="K54" s="70">
        <f t="shared" si="15"/>
        <v>7</v>
      </c>
      <c r="L54" s="69"/>
      <c r="M54" s="70"/>
      <c r="N54" s="69"/>
      <c r="O54" s="70"/>
      <c r="P54" s="69"/>
      <c r="Q54" s="70"/>
      <c r="R54" s="69">
        <f>VLOOKUP($A54,'Return Data'!$A$7:$R$526,17,0)</f>
        <v>-2.09671399594321</v>
      </c>
      <c r="S54" s="71">
        <f t="shared" si="18"/>
        <v>49</v>
      </c>
    </row>
    <row r="55" spans="1:19" x14ac:dyDescent="0.25">
      <c r="A55" s="67" t="s">
        <v>313</v>
      </c>
      <c r="B55" s="68">
        <f>VLOOKUP($A55,'Return Data'!$A$7:$R$526,2,0)</f>
        <v>43983</v>
      </c>
      <c r="C55" s="69">
        <f>VLOOKUP($A55,'Return Data'!$A$7:$R$526,3,0)</f>
        <v>79.593199999999996</v>
      </c>
      <c r="D55" s="69">
        <f>VLOOKUP($A55,'Return Data'!$A$7:$R$526,11,0)</f>
        <v>0</v>
      </c>
      <c r="E55" s="70">
        <f t="shared" si="13"/>
        <v>1</v>
      </c>
      <c r="F55" s="69">
        <f>VLOOKUP($A55,'Return Data'!$A$7:$R$526,12,0)</f>
        <v>0</v>
      </c>
      <c r="G55" s="70">
        <f t="shared" si="8"/>
        <v>1</v>
      </c>
      <c r="H55" s="69">
        <f>VLOOKUP($A55,'Return Data'!$A$7:$R$526,13,0)</f>
        <v>0</v>
      </c>
      <c r="I55" s="70">
        <f t="shared" si="14"/>
        <v>1</v>
      </c>
      <c r="J55" s="69">
        <f>VLOOKUP($A55,'Return Data'!$A$7:$R$526,14,0)</f>
        <v>-23.956514809424998</v>
      </c>
      <c r="K55" s="70">
        <f t="shared" si="15"/>
        <v>52</v>
      </c>
      <c r="L55" s="69">
        <f>VLOOKUP($A55,'Return Data'!$A$7:$R$526,18,0)</f>
        <v>0</v>
      </c>
      <c r="M55" s="70">
        <f>RANK(L55,L$8:L$73,0)</f>
        <v>1</v>
      </c>
      <c r="N55" s="69">
        <f>VLOOKUP($A55,'Return Data'!$A$7:$R$526,15,0)</f>
        <v>-5.8311984240418999</v>
      </c>
      <c r="O55" s="70">
        <f>RANK(N55,N$8:N$73,0)</f>
        <v>45</v>
      </c>
      <c r="P55" s="69">
        <f>VLOOKUP($A55,'Return Data'!$A$7:$R$526,16,0)</f>
        <v>1.7574240627245601</v>
      </c>
      <c r="Q55" s="70">
        <f>RANK(P55,P$8:P$73,0)</f>
        <v>30</v>
      </c>
      <c r="R55" s="69">
        <f>VLOOKUP($A55,'Return Data'!$A$7:$R$526,17,0)</f>
        <v>33.311052317953397</v>
      </c>
      <c r="S55" s="71">
        <f t="shared" si="18"/>
        <v>13</v>
      </c>
    </row>
    <row r="56" spans="1:19" x14ac:dyDescent="0.25">
      <c r="A56" s="67" t="s">
        <v>314</v>
      </c>
      <c r="B56" s="68">
        <f>VLOOKUP($A56,'Return Data'!$A$7:$R$526,2,0)</f>
        <v>43983</v>
      </c>
      <c r="C56" s="69">
        <f>VLOOKUP($A56,'Return Data'!$A$7:$R$526,3,0)</f>
        <v>6.9862000000000002</v>
      </c>
      <c r="D56" s="69">
        <f>VLOOKUP($A56,'Return Data'!$A$7:$R$526,11,0)</f>
        <v>0</v>
      </c>
      <c r="E56" s="70">
        <f t="shared" si="13"/>
        <v>1</v>
      </c>
      <c r="F56" s="69">
        <f>VLOOKUP($A56,'Return Data'!$A$7:$R$526,12,0)</f>
        <v>0</v>
      </c>
      <c r="G56" s="70">
        <f t="shared" si="8"/>
        <v>1</v>
      </c>
      <c r="H56" s="69">
        <f>VLOOKUP($A56,'Return Data'!$A$7:$R$526,13,0)</f>
        <v>0</v>
      </c>
      <c r="I56" s="70">
        <f t="shared" si="14"/>
        <v>1</v>
      </c>
      <c r="J56" s="69">
        <f>VLOOKUP($A56,'Return Data'!$A$7:$R$526,14,0)</f>
        <v>-34.384867285413897</v>
      </c>
      <c r="K56" s="70">
        <f t="shared" si="15"/>
        <v>61</v>
      </c>
      <c r="L56" s="69">
        <f>VLOOKUP($A56,'Return Data'!$A$7:$R$526,18,0)</f>
        <v>0</v>
      </c>
      <c r="M56" s="70">
        <f>RANK(L56,L$8:L$73,0)</f>
        <v>1</v>
      </c>
      <c r="N56" s="69">
        <f>VLOOKUP($A56,'Return Data'!$A$7:$R$526,15,0)</f>
        <v>-13.8970496195968</v>
      </c>
      <c r="O56" s="70">
        <f>RANK(N56,N$8:N$73,0)</f>
        <v>50</v>
      </c>
      <c r="P56" s="69"/>
      <c r="Q56" s="70"/>
      <c r="R56" s="69">
        <f>VLOOKUP($A56,'Return Data'!$A$7:$R$526,17,0)</f>
        <v>-8.5208133230054202</v>
      </c>
      <c r="S56" s="71">
        <f t="shared" si="18"/>
        <v>58</v>
      </c>
    </row>
    <row r="57" spans="1:19" x14ac:dyDescent="0.25">
      <c r="A57" s="67" t="s">
        <v>315</v>
      </c>
      <c r="B57" s="68">
        <f>VLOOKUP($A57,'Return Data'!$A$7:$R$526,2,0)</f>
        <v>43983</v>
      </c>
      <c r="C57" s="69">
        <f>VLOOKUP($A57,'Return Data'!$A$7:$R$526,3,0)</f>
        <v>5.9097999999999997</v>
      </c>
      <c r="D57" s="69">
        <f>VLOOKUP($A57,'Return Data'!$A$7:$R$526,11,0)</f>
        <v>0</v>
      </c>
      <c r="E57" s="70">
        <f t="shared" si="13"/>
        <v>1</v>
      </c>
      <c r="F57" s="69">
        <f>VLOOKUP($A57,'Return Data'!$A$7:$R$526,12,0)</f>
        <v>0</v>
      </c>
      <c r="G57" s="70">
        <f t="shared" si="8"/>
        <v>1</v>
      </c>
      <c r="H57" s="69">
        <f>VLOOKUP($A57,'Return Data'!$A$7:$R$526,13,0)</f>
        <v>0</v>
      </c>
      <c r="I57" s="70">
        <f t="shared" si="14"/>
        <v>1</v>
      </c>
      <c r="J57" s="69">
        <f>VLOOKUP($A57,'Return Data'!$A$7:$R$526,14,0)</f>
        <v>-34.276625029207601</v>
      </c>
      <c r="K57" s="70">
        <f t="shared" si="15"/>
        <v>60</v>
      </c>
      <c r="L57" s="69">
        <f>VLOOKUP($A57,'Return Data'!$A$7:$R$526,18,0)</f>
        <v>0</v>
      </c>
      <c r="M57" s="70">
        <f>RANK(L57,L$8:L$73,0)</f>
        <v>1</v>
      </c>
      <c r="N57" s="69">
        <f>VLOOKUP($A57,'Return Data'!$A$7:$R$526,15,0)</f>
        <v>-14.065558515306201</v>
      </c>
      <c r="O57" s="70">
        <f>RANK(N57,N$8:N$73,0)</f>
        <v>51</v>
      </c>
      <c r="P57" s="69"/>
      <c r="Q57" s="70"/>
      <c r="R57" s="69">
        <f>VLOOKUP($A57,'Return Data'!$A$7:$R$526,17,0)</f>
        <v>-12.814789699570801</v>
      </c>
      <c r="S57" s="71">
        <f t="shared" si="18"/>
        <v>61</v>
      </c>
    </row>
    <row r="58" spans="1:19" x14ac:dyDescent="0.25">
      <c r="A58" s="67" t="s">
        <v>316</v>
      </c>
      <c r="B58" s="68">
        <f>VLOOKUP($A58,'Return Data'!$A$7:$R$526,2,0)</f>
        <v>43983</v>
      </c>
      <c r="C58" s="69">
        <f>VLOOKUP($A58,'Return Data'!$A$7:$R$526,3,0)</f>
        <v>5.2294999999999998</v>
      </c>
      <c r="D58" s="69">
        <f>VLOOKUP($A58,'Return Data'!$A$7:$R$526,11,0)</f>
        <v>0</v>
      </c>
      <c r="E58" s="70">
        <f t="shared" si="13"/>
        <v>1</v>
      </c>
      <c r="F58" s="69">
        <f>VLOOKUP($A58,'Return Data'!$A$7:$R$526,12,0)</f>
        <v>0</v>
      </c>
      <c r="G58" s="70">
        <f t="shared" si="8"/>
        <v>1</v>
      </c>
      <c r="H58" s="69">
        <f>VLOOKUP($A58,'Return Data'!$A$7:$R$526,13,0)</f>
        <v>0</v>
      </c>
      <c r="I58" s="70">
        <f t="shared" si="14"/>
        <v>1</v>
      </c>
      <c r="J58" s="69">
        <f>VLOOKUP($A58,'Return Data'!$A$7:$R$526,14,0)</f>
        <v>-36.533105156119802</v>
      </c>
      <c r="K58" s="70">
        <f t="shared" si="15"/>
        <v>64</v>
      </c>
      <c r="L58" s="69">
        <f>VLOOKUP($A58,'Return Data'!$A$7:$R$526,18,0)</f>
        <v>0</v>
      </c>
      <c r="M58" s="70">
        <f>RANK(L58,L$8:L$73,0)</f>
        <v>1</v>
      </c>
      <c r="N58" s="69"/>
      <c r="O58" s="70"/>
      <c r="P58" s="69"/>
      <c r="Q58" s="70"/>
      <c r="R58" s="69">
        <f>VLOOKUP($A58,'Return Data'!$A$7:$R$526,17,0)</f>
        <v>-17.822236438075699</v>
      </c>
      <c r="S58" s="71">
        <f t="shared" si="18"/>
        <v>64</v>
      </c>
    </row>
    <row r="59" spans="1:19" x14ac:dyDescent="0.25">
      <c r="A59" s="67" t="s">
        <v>317</v>
      </c>
      <c r="B59" s="68">
        <f>VLOOKUP($A59,'Return Data'!$A$7:$R$526,2,0)</f>
        <v>43983</v>
      </c>
      <c r="C59" s="69">
        <f>VLOOKUP($A59,'Return Data'!$A$7:$R$526,3,0)</f>
        <v>5.7309999999999999</v>
      </c>
      <c r="D59" s="69">
        <f>VLOOKUP($A59,'Return Data'!$A$7:$R$526,11,0)</f>
        <v>0</v>
      </c>
      <c r="E59" s="70">
        <f t="shared" si="13"/>
        <v>1</v>
      </c>
      <c r="F59" s="69">
        <f>VLOOKUP($A59,'Return Data'!$A$7:$R$526,12,0)</f>
        <v>0</v>
      </c>
      <c r="G59" s="70">
        <f t="shared" si="8"/>
        <v>1</v>
      </c>
      <c r="H59" s="69">
        <f>VLOOKUP($A59,'Return Data'!$A$7:$R$526,13,0)</f>
        <v>0</v>
      </c>
      <c r="I59" s="70">
        <f t="shared" si="14"/>
        <v>1</v>
      </c>
      <c r="J59" s="69">
        <f>VLOOKUP($A59,'Return Data'!$A$7:$R$526,14,0)</f>
        <v>-34.665066762030698</v>
      </c>
      <c r="K59" s="70">
        <f t="shared" si="15"/>
        <v>63</v>
      </c>
      <c r="L59" s="69">
        <f>VLOOKUP($A59,'Return Data'!$A$7:$R$526,18,0)</f>
        <v>0</v>
      </c>
      <c r="M59" s="70">
        <f>RANK(L59,L$8:L$73,0)</f>
        <v>1</v>
      </c>
      <c r="N59" s="69"/>
      <c r="O59" s="70"/>
      <c r="P59" s="69"/>
      <c r="Q59" s="70"/>
      <c r="R59" s="69">
        <f>VLOOKUP($A59,'Return Data'!$A$7:$R$526,17,0)</f>
        <v>-14.672175141242899</v>
      </c>
      <c r="S59" s="71">
        <f t="shared" si="18"/>
        <v>62</v>
      </c>
    </row>
    <row r="60" spans="1:19" x14ac:dyDescent="0.25">
      <c r="A60" s="67" t="s">
        <v>318</v>
      </c>
      <c r="B60" s="68">
        <f>VLOOKUP($A60,'Return Data'!$A$7:$R$526,2,0)</f>
        <v>43983</v>
      </c>
      <c r="C60" s="69">
        <f>VLOOKUP($A60,'Return Data'!$A$7:$R$526,3,0)</f>
        <v>5.7496</v>
      </c>
      <c r="D60" s="69">
        <f>VLOOKUP($A60,'Return Data'!$A$7:$R$526,11,0)</f>
        <v>0</v>
      </c>
      <c r="E60" s="70">
        <f t="shared" si="13"/>
        <v>1</v>
      </c>
      <c r="F60" s="69">
        <f>VLOOKUP($A60,'Return Data'!$A$7:$R$526,12,0)</f>
        <v>0</v>
      </c>
      <c r="G60" s="70">
        <f t="shared" si="8"/>
        <v>1</v>
      </c>
      <c r="H60" s="69">
        <f>VLOOKUP($A60,'Return Data'!$A$7:$R$526,13,0)</f>
        <v>0</v>
      </c>
      <c r="I60" s="70">
        <f t="shared" si="14"/>
        <v>1</v>
      </c>
      <c r="J60" s="69">
        <f>VLOOKUP($A60,'Return Data'!$A$7:$R$526,14,0)</f>
        <v>-34.527118741236102</v>
      </c>
      <c r="K60" s="70">
        <f t="shared" si="15"/>
        <v>62</v>
      </c>
      <c r="L60" s="69"/>
      <c r="M60" s="70"/>
      <c r="N60" s="69"/>
      <c r="O60" s="70"/>
      <c r="P60" s="69"/>
      <c r="Q60" s="70"/>
      <c r="R60" s="69">
        <f>VLOOKUP($A60,'Return Data'!$A$7:$R$526,17,0)</f>
        <v>-19.4898994974874</v>
      </c>
      <c r="S60" s="71">
        <f t="shared" si="18"/>
        <v>65</v>
      </c>
    </row>
    <row r="61" spans="1:19" x14ac:dyDescent="0.25">
      <c r="A61" s="67" t="s">
        <v>319</v>
      </c>
      <c r="B61" s="68">
        <f>VLOOKUP($A61,'Return Data'!$A$7:$R$526,2,0)</f>
        <v>43983</v>
      </c>
      <c r="C61" s="69">
        <f>VLOOKUP($A61,'Return Data'!$A$7:$R$526,3,0)</f>
        <v>12.485300000000001</v>
      </c>
      <c r="D61" s="69">
        <f>VLOOKUP($A61,'Return Data'!$A$7:$R$526,11,0)</f>
        <v>0</v>
      </c>
      <c r="E61" s="70">
        <f t="shared" si="13"/>
        <v>1</v>
      </c>
      <c r="F61" s="69">
        <f>VLOOKUP($A61,'Return Data'!$A$7:$R$526,12,0)</f>
        <v>0</v>
      </c>
      <c r="G61" s="70">
        <f t="shared" si="8"/>
        <v>1</v>
      </c>
      <c r="H61" s="69">
        <f>VLOOKUP($A61,'Return Data'!$A$7:$R$526,13,0)</f>
        <v>0</v>
      </c>
      <c r="I61" s="70">
        <f t="shared" si="14"/>
        <v>1</v>
      </c>
      <c r="J61" s="69">
        <f>VLOOKUP($A61,'Return Data'!$A$7:$R$526,14,0)</f>
        <v>-16.751047838828001</v>
      </c>
      <c r="K61" s="70">
        <f t="shared" si="15"/>
        <v>29</v>
      </c>
      <c r="L61" s="69">
        <f>VLOOKUP($A61,'Return Data'!$A$7:$R$526,18,0)</f>
        <v>0</v>
      </c>
      <c r="M61" s="70">
        <f>RANK(L61,L$8:L$73,0)</f>
        <v>1</v>
      </c>
      <c r="N61" s="69">
        <f>VLOOKUP($A61,'Return Data'!$A$7:$R$526,15,0)</f>
        <v>-2.2259859110055999</v>
      </c>
      <c r="O61" s="70">
        <f>RANK(N61,N$8:N$73,0)</f>
        <v>27</v>
      </c>
      <c r="P61" s="69"/>
      <c r="Q61" s="70"/>
      <c r="R61" s="69">
        <f>VLOOKUP($A61,'Return Data'!$A$7:$R$526,17,0)</f>
        <v>5.9173809523809604</v>
      </c>
      <c r="S61" s="71">
        <f t="shared" si="18"/>
        <v>37</v>
      </c>
    </row>
    <row r="62" spans="1:19" x14ac:dyDescent="0.25">
      <c r="A62" s="67" t="s">
        <v>320</v>
      </c>
      <c r="B62" s="68">
        <f>VLOOKUP($A62,'Return Data'!$A$7:$R$526,2,0)</f>
        <v>43983</v>
      </c>
      <c r="C62" s="69">
        <f>VLOOKUP($A62,'Return Data'!$A$7:$R$526,3,0)</f>
        <v>11.349600000000001</v>
      </c>
      <c r="D62" s="69">
        <f>VLOOKUP($A62,'Return Data'!$A$7:$R$526,11,0)</f>
        <v>0</v>
      </c>
      <c r="E62" s="70">
        <f t="shared" si="13"/>
        <v>1</v>
      </c>
      <c r="F62" s="69">
        <f>VLOOKUP($A62,'Return Data'!$A$7:$R$526,12,0)</f>
        <v>0</v>
      </c>
      <c r="G62" s="70">
        <f t="shared" si="8"/>
        <v>1</v>
      </c>
      <c r="H62" s="69">
        <f>VLOOKUP($A62,'Return Data'!$A$7:$R$526,13,0)</f>
        <v>0</v>
      </c>
      <c r="I62" s="70">
        <f t="shared" si="14"/>
        <v>1</v>
      </c>
      <c r="J62" s="69">
        <f>VLOOKUP($A62,'Return Data'!$A$7:$R$526,14,0)</f>
        <v>-18.0637633812104</v>
      </c>
      <c r="K62" s="70">
        <f t="shared" si="15"/>
        <v>41</v>
      </c>
      <c r="L62" s="69">
        <f>VLOOKUP($A62,'Return Data'!$A$7:$R$526,18,0)</f>
        <v>0</v>
      </c>
      <c r="M62" s="70">
        <f>RANK(L62,L$8:L$73,0)</f>
        <v>1</v>
      </c>
      <c r="N62" s="69">
        <f>VLOOKUP($A62,'Return Data'!$A$7:$R$526,15,0)</f>
        <v>-3.2844295069198499</v>
      </c>
      <c r="O62" s="70">
        <f>RANK(N62,N$8:N$73,0)</f>
        <v>34</v>
      </c>
      <c r="P62" s="69">
        <f>VLOOKUP($A62,'Return Data'!$A$7:$R$526,16,0)</f>
        <v>2.3365332234634999</v>
      </c>
      <c r="Q62" s="70">
        <f>RANK(P62,P$8:P$73,0)</f>
        <v>27</v>
      </c>
      <c r="R62" s="69">
        <f>VLOOKUP($A62,'Return Data'!$A$7:$R$526,17,0)</f>
        <v>2.6008658922914498</v>
      </c>
      <c r="S62" s="71">
        <f t="shared" si="18"/>
        <v>43</v>
      </c>
    </row>
    <row r="63" spans="1:19" x14ac:dyDescent="0.25">
      <c r="A63" s="67" t="s">
        <v>321</v>
      </c>
      <c r="B63" s="68">
        <f>VLOOKUP($A63,'Return Data'!$A$7:$R$526,2,0)</f>
        <v>43983</v>
      </c>
      <c r="C63" s="69">
        <f>VLOOKUP($A63,'Return Data'!$A$7:$R$526,3,0)</f>
        <v>7.0209999999999999</v>
      </c>
      <c r="D63" s="69">
        <f>VLOOKUP($A63,'Return Data'!$A$7:$R$526,11,0)</f>
        <v>0</v>
      </c>
      <c r="E63" s="70">
        <f t="shared" si="13"/>
        <v>1</v>
      </c>
      <c r="F63" s="69">
        <f>VLOOKUP($A63,'Return Data'!$A$7:$R$526,12,0)</f>
        <v>0</v>
      </c>
      <c r="G63" s="70">
        <f t="shared" si="8"/>
        <v>1</v>
      </c>
      <c r="H63" s="69">
        <f>VLOOKUP($A63,'Return Data'!$A$7:$R$526,13,0)</f>
        <v>0</v>
      </c>
      <c r="I63" s="70">
        <f t="shared" si="14"/>
        <v>1</v>
      </c>
      <c r="J63" s="69">
        <f>VLOOKUP($A63,'Return Data'!$A$7:$R$526,14,0)</f>
        <v>-30.8522170804277</v>
      </c>
      <c r="K63" s="70">
        <f t="shared" si="15"/>
        <v>59</v>
      </c>
      <c r="L63" s="69"/>
      <c r="M63" s="70"/>
      <c r="N63" s="69"/>
      <c r="O63" s="70"/>
      <c r="P63" s="69"/>
      <c r="Q63" s="70"/>
      <c r="R63" s="69">
        <f>VLOOKUP($A63,'Return Data'!$A$7:$R$526,17,0)</f>
        <v>-15.467069701280201</v>
      </c>
      <c r="S63" s="71">
        <f t="shared" si="18"/>
        <v>63</v>
      </c>
    </row>
    <row r="64" spans="1:19" x14ac:dyDescent="0.25">
      <c r="A64" s="67" t="s">
        <v>322</v>
      </c>
      <c r="B64" s="68">
        <f>VLOOKUP($A64,'Return Data'!$A$7:$R$526,2,0)</f>
        <v>43983</v>
      </c>
      <c r="C64" s="69">
        <f>VLOOKUP($A64,'Return Data'!$A$7:$R$526,3,0)</f>
        <v>15.505599999999999</v>
      </c>
      <c r="D64" s="69">
        <f>VLOOKUP($A64,'Return Data'!$A$7:$R$526,11,0)</f>
        <v>0</v>
      </c>
      <c r="E64" s="70">
        <f t="shared" si="13"/>
        <v>1</v>
      </c>
      <c r="F64" s="69">
        <f>VLOOKUP($A64,'Return Data'!$A$7:$R$526,12,0)</f>
        <v>0</v>
      </c>
      <c r="G64" s="70">
        <f t="shared" si="8"/>
        <v>1</v>
      </c>
      <c r="H64" s="69">
        <f>VLOOKUP($A64,'Return Data'!$A$7:$R$526,13,0)</f>
        <v>0</v>
      </c>
      <c r="I64" s="70">
        <f t="shared" si="14"/>
        <v>1</v>
      </c>
      <c r="J64" s="69">
        <f>VLOOKUP($A64,'Return Data'!$A$7:$R$526,14,0)</f>
        <v>-17.084405790324599</v>
      </c>
      <c r="K64" s="70">
        <f t="shared" si="15"/>
        <v>32</v>
      </c>
      <c r="L64" s="69">
        <f>VLOOKUP($A64,'Return Data'!$A$7:$R$526,18,0)</f>
        <v>0</v>
      </c>
      <c r="M64" s="70">
        <f t="shared" ref="M64:M70" si="21">RANK(L64,L$8:L$73,0)</f>
        <v>1</v>
      </c>
      <c r="N64" s="69">
        <f>VLOOKUP($A64,'Return Data'!$A$7:$R$526,15,0)</f>
        <v>-0.249410572237621</v>
      </c>
      <c r="O64" s="70">
        <f t="shared" ref="O64:O69" si="22">RANK(N64,N$8:N$73,0)</f>
        <v>15</v>
      </c>
      <c r="P64" s="69">
        <f>VLOOKUP($A64,'Return Data'!$A$7:$R$526,16,0)</f>
        <v>6.2129859622298298</v>
      </c>
      <c r="Q64" s="70">
        <f>RANK(P64,P$8:P$73,0)</f>
        <v>7</v>
      </c>
      <c r="R64" s="69">
        <f>VLOOKUP($A64,'Return Data'!$A$7:$R$526,17,0)</f>
        <v>9.7645481049562708</v>
      </c>
      <c r="S64" s="71">
        <f t="shared" si="18"/>
        <v>34</v>
      </c>
    </row>
    <row r="65" spans="1:19" x14ac:dyDescent="0.25">
      <c r="A65" s="67" t="s">
        <v>323</v>
      </c>
      <c r="B65" s="68">
        <f>VLOOKUP($A65,'Return Data'!$A$7:$R$526,2,0)</f>
        <v>43983</v>
      </c>
      <c r="C65" s="69">
        <f>VLOOKUP($A65,'Return Data'!$A$7:$R$526,3,0)</f>
        <v>68.02</v>
      </c>
      <c r="D65" s="69">
        <f>VLOOKUP($A65,'Return Data'!$A$7:$R$526,11,0)</f>
        <v>0</v>
      </c>
      <c r="E65" s="70">
        <f t="shared" si="13"/>
        <v>1</v>
      </c>
      <c r="F65" s="69">
        <f>VLOOKUP($A65,'Return Data'!$A$7:$R$526,12,0)</f>
        <v>0</v>
      </c>
      <c r="G65" s="70">
        <f t="shared" si="8"/>
        <v>1</v>
      </c>
      <c r="H65" s="69">
        <f>VLOOKUP($A65,'Return Data'!$A$7:$R$526,13,0)</f>
        <v>0</v>
      </c>
      <c r="I65" s="70">
        <f t="shared" si="14"/>
        <v>1</v>
      </c>
      <c r="J65" s="69">
        <f>VLOOKUP($A65,'Return Data'!$A$7:$R$526,14,0)</f>
        <v>-15.093750435359</v>
      </c>
      <c r="K65" s="70">
        <f t="shared" si="15"/>
        <v>24</v>
      </c>
      <c r="L65" s="69">
        <f>VLOOKUP($A65,'Return Data'!$A$7:$R$526,18,0)</f>
        <v>0</v>
      </c>
      <c r="M65" s="70">
        <f t="shared" si="21"/>
        <v>1</v>
      </c>
      <c r="N65" s="69">
        <f>VLOOKUP($A65,'Return Data'!$A$7:$R$526,15,0)</f>
        <v>0.286413010537656</v>
      </c>
      <c r="O65" s="70">
        <f t="shared" si="22"/>
        <v>12</v>
      </c>
      <c r="P65" s="69">
        <f>VLOOKUP($A65,'Return Data'!$A$7:$R$526,16,0)</f>
        <v>4.9058121944861197</v>
      </c>
      <c r="Q65" s="70">
        <f>RANK(P65,P$8:P$73,0)</f>
        <v>13</v>
      </c>
      <c r="R65" s="69">
        <f>VLOOKUP($A65,'Return Data'!$A$7:$R$526,17,0)</f>
        <v>38.573661363263803</v>
      </c>
      <c r="S65" s="71">
        <f t="shared" si="18"/>
        <v>10</v>
      </c>
    </row>
    <row r="66" spans="1:19" x14ac:dyDescent="0.25">
      <c r="A66" s="67" t="s">
        <v>324</v>
      </c>
      <c r="B66" s="68">
        <f>VLOOKUP($A66,'Return Data'!$A$7:$R$526,2,0)</f>
        <v>43983</v>
      </c>
      <c r="C66" s="69">
        <f>VLOOKUP($A66,'Return Data'!$A$7:$R$526,3,0)</f>
        <v>22</v>
      </c>
      <c r="D66" s="69">
        <f>VLOOKUP($A66,'Return Data'!$A$7:$R$526,11,0)</f>
        <v>0</v>
      </c>
      <c r="E66" s="70">
        <f t="shared" si="13"/>
        <v>1</v>
      </c>
      <c r="F66" s="69">
        <f>VLOOKUP($A66,'Return Data'!$A$7:$R$526,12,0)</f>
        <v>0</v>
      </c>
      <c r="G66" s="70">
        <f t="shared" si="8"/>
        <v>1</v>
      </c>
      <c r="H66" s="69">
        <f>VLOOKUP($A66,'Return Data'!$A$7:$R$526,13,0)</f>
        <v>0</v>
      </c>
      <c r="I66" s="70">
        <f t="shared" si="14"/>
        <v>1</v>
      </c>
      <c r="J66" s="69">
        <f>VLOOKUP($A66,'Return Data'!$A$7:$R$526,14,0)</f>
        <v>-11.3708661866463</v>
      </c>
      <c r="K66" s="70">
        <f t="shared" si="15"/>
        <v>12</v>
      </c>
      <c r="L66" s="69">
        <f>VLOOKUP($A66,'Return Data'!$A$7:$R$526,18,0)</f>
        <v>0</v>
      </c>
      <c r="M66" s="70">
        <f t="shared" si="21"/>
        <v>1</v>
      </c>
      <c r="N66" s="69">
        <f>VLOOKUP($A66,'Return Data'!$A$7:$R$526,15,0)</f>
        <v>-0.12066275256532</v>
      </c>
      <c r="O66" s="70">
        <f t="shared" si="22"/>
        <v>14</v>
      </c>
      <c r="P66" s="69">
        <f>VLOOKUP($A66,'Return Data'!$A$7:$R$526,16,0)</f>
        <v>1.11202510434756</v>
      </c>
      <c r="Q66" s="70">
        <f>RANK(P66,P$8:P$73,0)</f>
        <v>33</v>
      </c>
      <c r="R66" s="69">
        <f>VLOOKUP($A66,'Return Data'!$A$7:$R$526,17,0)</f>
        <v>14.2069412909504</v>
      </c>
      <c r="S66" s="71">
        <f t="shared" si="18"/>
        <v>32</v>
      </c>
    </row>
    <row r="67" spans="1:19" x14ac:dyDescent="0.25">
      <c r="A67" s="67" t="s">
        <v>325</v>
      </c>
      <c r="B67" s="68">
        <f>VLOOKUP($A67,'Return Data'!$A$7:$R$526,2,0)</f>
        <v>43983</v>
      </c>
      <c r="C67" s="69">
        <f>VLOOKUP($A67,'Return Data'!$A$7:$R$526,3,0)</f>
        <v>10.9749</v>
      </c>
      <c r="D67" s="69">
        <f>VLOOKUP($A67,'Return Data'!$A$7:$R$526,11,0)</f>
        <v>0</v>
      </c>
      <c r="E67" s="70">
        <f t="shared" si="13"/>
        <v>1</v>
      </c>
      <c r="F67" s="69">
        <f>VLOOKUP($A67,'Return Data'!$A$7:$R$526,12,0)</f>
        <v>0</v>
      </c>
      <c r="G67" s="70">
        <f t="shared" si="8"/>
        <v>1</v>
      </c>
      <c r="H67" s="69">
        <f>VLOOKUP($A67,'Return Data'!$A$7:$R$526,13,0)</f>
        <v>0</v>
      </c>
      <c r="I67" s="70">
        <f t="shared" si="14"/>
        <v>1</v>
      </c>
      <c r="J67" s="69">
        <f>VLOOKUP($A67,'Return Data'!$A$7:$R$526,14,0)</f>
        <v>-21.447756341375499</v>
      </c>
      <c r="K67" s="70">
        <f t="shared" si="15"/>
        <v>49</v>
      </c>
      <c r="L67" s="69">
        <f>VLOOKUP($A67,'Return Data'!$A$7:$R$526,18,0)</f>
        <v>0</v>
      </c>
      <c r="M67" s="70">
        <f t="shared" si="21"/>
        <v>1</v>
      </c>
      <c r="N67" s="69">
        <f>VLOOKUP($A67,'Return Data'!$A$7:$R$526,15,0)</f>
        <v>-5.3563655803339403</v>
      </c>
      <c r="O67" s="70">
        <f t="shared" si="22"/>
        <v>44</v>
      </c>
      <c r="P67" s="69"/>
      <c r="Q67" s="70"/>
      <c r="R67" s="69">
        <f>VLOOKUP($A67,'Return Data'!$A$7:$R$526,17,0)</f>
        <v>2.3348982939632599</v>
      </c>
      <c r="S67" s="71">
        <f t="shared" si="18"/>
        <v>45</v>
      </c>
    </row>
    <row r="68" spans="1:19" x14ac:dyDescent="0.25">
      <c r="A68" s="67" t="s">
        <v>326</v>
      </c>
      <c r="B68" s="68">
        <f>VLOOKUP($A68,'Return Data'!$A$7:$R$526,2,0)</f>
        <v>43983</v>
      </c>
      <c r="C68" s="69">
        <f>VLOOKUP($A68,'Return Data'!$A$7:$R$526,3,0)</f>
        <v>8.0259999999999998</v>
      </c>
      <c r="D68" s="69">
        <f>VLOOKUP($A68,'Return Data'!$A$7:$R$526,11,0)</f>
        <v>0</v>
      </c>
      <c r="E68" s="70">
        <f t="shared" si="13"/>
        <v>1</v>
      </c>
      <c r="F68" s="69">
        <f>VLOOKUP($A68,'Return Data'!$A$7:$R$526,12,0)</f>
        <v>0</v>
      </c>
      <c r="G68" s="70">
        <f t="shared" si="8"/>
        <v>1</v>
      </c>
      <c r="H68" s="69">
        <f>VLOOKUP($A68,'Return Data'!$A$7:$R$526,13,0)</f>
        <v>0</v>
      </c>
      <c r="I68" s="70">
        <f t="shared" si="14"/>
        <v>1</v>
      </c>
      <c r="J68" s="69">
        <f>VLOOKUP($A68,'Return Data'!$A$7:$R$526,14,0)</f>
        <v>-26.500377114266701</v>
      </c>
      <c r="K68" s="70">
        <f t="shared" si="15"/>
        <v>57</v>
      </c>
      <c r="L68" s="69">
        <f>VLOOKUP($A68,'Return Data'!$A$7:$R$526,18,0)</f>
        <v>0</v>
      </c>
      <c r="M68" s="70">
        <f t="shared" si="21"/>
        <v>1</v>
      </c>
      <c r="N68" s="69">
        <f>VLOOKUP($A68,'Return Data'!$A$7:$R$526,15,0)</f>
        <v>-9.0508592817054101</v>
      </c>
      <c r="O68" s="70">
        <f t="shared" si="22"/>
        <v>48</v>
      </c>
      <c r="P68" s="69"/>
      <c r="Q68" s="70"/>
      <c r="R68" s="69">
        <f>VLOOKUP($A68,'Return Data'!$A$7:$R$526,17,0)</f>
        <v>-5.8913327882256796</v>
      </c>
      <c r="S68" s="71">
        <f t="shared" si="18"/>
        <v>53</v>
      </c>
    </row>
    <row r="69" spans="1:19" x14ac:dyDescent="0.25">
      <c r="A69" s="67" t="s">
        <v>327</v>
      </c>
      <c r="B69" s="68">
        <f>VLOOKUP($A69,'Return Data'!$A$7:$R$526,2,0)</f>
        <v>43983</v>
      </c>
      <c r="C69" s="69">
        <f>VLOOKUP($A69,'Return Data'!$A$7:$R$526,3,0)</f>
        <v>7.6031000000000004</v>
      </c>
      <c r="D69" s="69">
        <f>VLOOKUP($A69,'Return Data'!$A$7:$R$526,11,0)</f>
        <v>0</v>
      </c>
      <c r="E69" s="70">
        <f t="shared" si="13"/>
        <v>1</v>
      </c>
      <c r="F69" s="69">
        <f>VLOOKUP($A69,'Return Data'!$A$7:$R$526,12,0)</f>
        <v>0</v>
      </c>
      <c r="G69" s="70">
        <f t="shared" si="8"/>
        <v>1</v>
      </c>
      <c r="H69" s="69">
        <f>VLOOKUP($A69,'Return Data'!$A$7:$R$526,13,0)</f>
        <v>0</v>
      </c>
      <c r="I69" s="70">
        <f t="shared" si="14"/>
        <v>1</v>
      </c>
      <c r="J69" s="69">
        <f>VLOOKUP($A69,'Return Data'!$A$7:$R$526,14,0)</f>
        <v>-24.033719967735902</v>
      </c>
      <c r="K69" s="70">
        <f t="shared" si="15"/>
        <v>54</v>
      </c>
      <c r="L69" s="69">
        <f>VLOOKUP($A69,'Return Data'!$A$7:$R$526,18,0)</f>
        <v>0</v>
      </c>
      <c r="M69" s="70">
        <f t="shared" si="21"/>
        <v>1</v>
      </c>
      <c r="N69" s="69">
        <f>VLOOKUP($A69,'Return Data'!$A$7:$R$526,15,0)</f>
        <v>-7.6699104418629496</v>
      </c>
      <c r="O69" s="70">
        <f t="shared" si="22"/>
        <v>47</v>
      </c>
      <c r="P69" s="69"/>
      <c r="Q69" s="70"/>
      <c r="R69" s="69">
        <f>VLOOKUP($A69,'Return Data'!$A$7:$R$526,17,0)</f>
        <v>-7.5419698275862004</v>
      </c>
      <c r="S69" s="71">
        <f t="shared" si="18"/>
        <v>57</v>
      </c>
    </row>
    <row r="70" spans="1:19" x14ac:dyDescent="0.25">
      <c r="A70" s="67" t="s">
        <v>328</v>
      </c>
      <c r="B70" s="68">
        <f>VLOOKUP($A70,'Return Data'!$A$7:$R$526,2,0)</f>
        <v>43983</v>
      </c>
      <c r="C70" s="69">
        <f>VLOOKUP($A70,'Return Data'!$A$7:$R$526,3,0)</f>
        <v>7.1475999999999997</v>
      </c>
      <c r="D70" s="69">
        <f>VLOOKUP($A70,'Return Data'!$A$7:$R$526,11,0)</f>
        <v>0</v>
      </c>
      <c r="E70" s="70">
        <f t="shared" si="13"/>
        <v>1</v>
      </c>
      <c r="F70" s="69">
        <f>VLOOKUP($A70,'Return Data'!$A$7:$R$526,12,0)</f>
        <v>0</v>
      </c>
      <c r="G70" s="70">
        <f t="shared" si="8"/>
        <v>1</v>
      </c>
      <c r="H70" s="69">
        <f>VLOOKUP($A70,'Return Data'!$A$7:$R$526,13,0)</f>
        <v>0</v>
      </c>
      <c r="I70" s="70">
        <f t="shared" si="14"/>
        <v>1</v>
      </c>
      <c r="J70" s="69">
        <f>VLOOKUP($A70,'Return Data'!$A$7:$R$526,14,0)</f>
        <v>-19.031367364044598</v>
      </c>
      <c r="K70" s="70">
        <f t="shared" si="15"/>
        <v>45</v>
      </c>
      <c r="L70" s="69">
        <f>VLOOKUP($A70,'Return Data'!$A$7:$R$526,18,0)</f>
        <v>0</v>
      </c>
      <c r="M70" s="70">
        <f t="shared" si="21"/>
        <v>1</v>
      </c>
      <c r="N70" s="69"/>
      <c r="O70" s="70"/>
      <c r="P70" s="69"/>
      <c r="Q70" s="70"/>
      <c r="R70" s="69">
        <f>VLOOKUP($A70,'Return Data'!$A$7:$R$526,17,0)</f>
        <v>-12.036138728323699</v>
      </c>
      <c r="S70" s="71">
        <f t="shared" si="18"/>
        <v>60</v>
      </c>
    </row>
    <row r="71" spans="1:19" x14ac:dyDescent="0.25">
      <c r="A71" s="67" t="s">
        <v>329</v>
      </c>
      <c r="B71" s="68">
        <f>VLOOKUP($A71,'Return Data'!$A$7:$R$526,2,0)</f>
        <v>43983</v>
      </c>
      <c r="C71" s="69">
        <f>VLOOKUP($A71,'Return Data'!$A$7:$R$526,3,0)</f>
        <v>7.5174000000000003</v>
      </c>
      <c r="D71" s="69">
        <f>VLOOKUP($A71,'Return Data'!$A$7:$R$526,11,0)</f>
        <v>0</v>
      </c>
      <c r="E71" s="70">
        <f t="shared" si="13"/>
        <v>1</v>
      </c>
      <c r="F71" s="69">
        <f>VLOOKUP($A71,'Return Data'!$A$7:$R$526,12,0)</f>
        <v>0</v>
      </c>
      <c r="G71" s="70">
        <f t="shared" si="8"/>
        <v>1</v>
      </c>
      <c r="H71" s="69">
        <f>VLOOKUP($A71,'Return Data'!$A$7:$R$526,13,0)</f>
        <v>0</v>
      </c>
      <c r="I71" s="70">
        <f t="shared" si="14"/>
        <v>1</v>
      </c>
      <c r="J71" s="69">
        <f>VLOOKUP($A71,'Return Data'!$A$7:$R$526,14,0)</f>
        <v>-17.099141657257601</v>
      </c>
      <c r="K71" s="70">
        <f t="shared" si="15"/>
        <v>33</v>
      </c>
      <c r="L71" s="69"/>
      <c r="M71" s="70"/>
      <c r="N71" s="69"/>
      <c r="O71" s="70"/>
      <c r="P71" s="69"/>
      <c r="Q71" s="70"/>
      <c r="R71" s="69">
        <f>VLOOKUP($A71,'Return Data'!$A$7:$R$526,17,0)</f>
        <v>-11.3694981179423</v>
      </c>
      <c r="S71" s="71">
        <f t="shared" si="18"/>
        <v>59</v>
      </c>
    </row>
    <row r="72" spans="1:19" x14ac:dyDescent="0.25">
      <c r="A72" s="67" t="s">
        <v>330</v>
      </c>
      <c r="B72" s="68">
        <f>VLOOKUP($A72,'Return Data'!$A$7:$R$526,2,0)</f>
        <v>43983</v>
      </c>
      <c r="C72" s="69">
        <f>VLOOKUP($A72,'Return Data'!$A$7:$R$526,3,0)</f>
        <v>77.331299999999999</v>
      </c>
      <c r="D72" s="69">
        <f>VLOOKUP($A72,'Return Data'!$A$7:$R$526,11,0)</f>
        <v>0</v>
      </c>
      <c r="E72" s="70">
        <f t="shared" ref="E72:E73" si="23">RANK(D72,D$8:D$73,0)</f>
        <v>1</v>
      </c>
      <c r="F72" s="69">
        <f>VLOOKUP($A72,'Return Data'!$A$7:$R$526,12,0)</f>
        <v>0</v>
      </c>
      <c r="G72" s="70">
        <f t="shared" si="8"/>
        <v>1</v>
      </c>
      <c r="H72" s="69">
        <f>VLOOKUP($A72,'Return Data'!$A$7:$R$526,13,0)</f>
        <v>0</v>
      </c>
      <c r="I72" s="70">
        <f t="shared" si="14"/>
        <v>1</v>
      </c>
      <c r="J72" s="69">
        <f>VLOOKUP($A72,'Return Data'!$A$7:$R$526,14,0)</f>
        <v>-12.4633498057068</v>
      </c>
      <c r="K72" s="70">
        <f t="shared" si="15"/>
        <v>16</v>
      </c>
      <c r="L72" s="69">
        <f>VLOOKUP($A72,'Return Data'!$A$7:$R$526,18,0)</f>
        <v>0</v>
      </c>
      <c r="M72" s="70">
        <f>RANK(L72,L$8:L$73,0)</f>
        <v>1</v>
      </c>
      <c r="N72" s="69">
        <f>VLOOKUP($A72,'Return Data'!$A$7:$R$526,15,0)</f>
        <v>-0.519740107692648</v>
      </c>
      <c r="O72" s="70">
        <f>RANK(N72,N$8:N$73,0)</f>
        <v>21</v>
      </c>
      <c r="P72" s="69">
        <f>VLOOKUP($A72,'Return Data'!$A$7:$R$526,16,0)</f>
        <v>3.7111527279780399</v>
      </c>
      <c r="Q72" s="70">
        <f>RANK(P72,P$8:P$73,0)</f>
        <v>22</v>
      </c>
      <c r="R72" s="69">
        <f>VLOOKUP($A72,'Return Data'!$A$7:$R$526,17,0)</f>
        <v>17.698738639251999</v>
      </c>
      <c r="S72" s="71">
        <f t="shared" ref="S72:S73" si="24">RANK(R72,R$8:R$73,0)</f>
        <v>28</v>
      </c>
    </row>
    <row r="73" spans="1:19" x14ac:dyDescent="0.25">
      <c r="A73" s="67" t="s">
        <v>331</v>
      </c>
      <c r="B73" s="68">
        <f>VLOOKUP($A73,'Return Data'!$A$7:$R$526,2,0)</f>
        <v>43983</v>
      </c>
      <c r="C73" s="69">
        <f>VLOOKUP($A73,'Return Data'!$A$7:$R$526,3,0)</f>
        <v>88.174999999999997</v>
      </c>
      <c r="D73" s="69">
        <f>VLOOKUP($A73,'Return Data'!$A$7:$R$526,11,0)</f>
        <v>0</v>
      </c>
      <c r="E73" s="70">
        <f t="shared" si="23"/>
        <v>1</v>
      </c>
      <c r="F73" s="69">
        <f>VLOOKUP($A73,'Return Data'!$A$7:$R$526,12,0)</f>
        <v>0</v>
      </c>
      <c r="G73" s="70">
        <f t="shared" si="8"/>
        <v>1</v>
      </c>
      <c r="H73" s="69">
        <f>VLOOKUP($A73,'Return Data'!$A$7:$R$526,13,0)</f>
        <v>0</v>
      </c>
      <c r="I73" s="70">
        <f t="shared" si="14"/>
        <v>1</v>
      </c>
      <c r="J73" s="69">
        <f>VLOOKUP($A73,'Return Data'!$A$7:$R$526,14,0)</f>
        <v>-20.0608526938437</v>
      </c>
      <c r="K73" s="70">
        <f t="shared" si="15"/>
        <v>47</v>
      </c>
      <c r="L73" s="69">
        <f>VLOOKUP($A73,'Return Data'!$A$7:$R$526,18,0)</f>
        <v>0</v>
      </c>
      <c r="M73" s="70">
        <f>RANK(L73,L$8:L$73,0)</f>
        <v>1</v>
      </c>
      <c r="N73" s="69">
        <f>VLOOKUP($A73,'Return Data'!$A$7:$R$526,15,0)</f>
        <v>-2.5620604084922798</v>
      </c>
      <c r="O73" s="70">
        <f>RANK(N73,N$8:N$73,0)</f>
        <v>29</v>
      </c>
      <c r="P73" s="69">
        <f>VLOOKUP($A73,'Return Data'!$A$7:$R$526,16,0)</f>
        <v>3.1743704843842102</v>
      </c>
      <c r="Q73" s="70">
        <f>RANK(P73,P$8:P$73,0)</f>
        <v>23</v>
      </c>
      <c r="R73" s="69">
        <f>VLOOKUP($A73,'Return Data'!$A$7:$R$526,17,0)</f>
        <v>67.880420244479893</v>
      </c>
      <c r="S73" s="71">
        <f t="shared" si="24"/>
        <v>8</v>
      </c>
    </row>
    <row r="74" spans="1:19" x14ac:dyDescent="0.25">
      <c r="A74" s="73"/>
      <c r="B74" s="74"/>
      <c r="C74" s="74"/>
      <c r="D74" s="75"/>
      <c r="E74" s="74"/>
      <c r="F74" s="75"/>
      <c r="G74" s="74"/>
      <c r="H74" s="75"/>
      <c r="I74" s="74"/>
      <c r="J74" s="75"/>
      <c r="K74" s="74"/>
      <c r="L74" s="75"/>
      <c r="M74" s="74"/>
      <c r="N74" s="75"/>
      <c r="O74" s="74"/>
      <c r="P74" s="75"/>
      <c r="Q74" s="74"/>
      <c r="R74" s="75"/>
      <c r="S74" s="76"/>
    </row>
    <row r="75" spans="1:19" x14ac:dyDescent="0.25">
      <c r="A75" s="77" t="s">
        <v>27</v>
      </c>
      <c r="B75" s="78"/>
      <c r="C75" s="78"/>
      <c r="D75" s="79">
        <f>AVERAGE(D8:D73)</f>
        <v>0</v>
      </c>
      <c r="E75" s="78"/>
      <c r="F75" s="79">
        <f>AVERAGE(F8:F73)</f>
        <v>0</v>
      </c>
      <c r="G75" s="78"/>
      <c r="H75" s="79">
        <f>AVERAGE(H8:H73)</f>
        <v>0</v>
      </c>
      <c r="I75" s="78"/>
      <c r="J75" s="79">
        <f>AVERAGE(J8:J73)</f>
        <v>-17.572475574187674</v>
      </c>
      <c r="K75" s="78"/>
      <c r="L75" s="79">
        <f>AVERAGE(L8:L73)</f>
        <v>0</v>
      </c>
      <c r="M75" s="78"/>
      <c r="N75" s="79">
        <f>AVERAGE(N8:N73)</f>
        <v>-2.04540034443581</v>
      </c>
      <c r="O75" s="78"/>
      <c r="P75" s="79">
        <f>AVERAGE(P8:P73)</f>
        <v>3.9231653787305221</v>
      </c>
      <c r="Q75" s="78"/>
      <c r="R75" s="79">
        <f>AVERAGE(R8:R73)</f>
        <v>30.841479624586892</v>
      </c>
      <c r="S75" s="80"/>
    </row>
    <row r="76" spans="1:19" x14ac:dyDescent="0.25">
      <c r="A76" s="77" t="s">
        <v>28</v>
      </c>
      <c r="B76" s="78"/>
      <c r="C76" s="78"/>
      <c r="D76" s="79">
        <f>MIN(D8:D73)</f>
        <v>0</v>
      </c>
      <c r="E76" s="78"/>
      <c r="F76" s="79">
        <f>MIN(F8:F73)</f>
        <v>0</v>
      </c>
      <c r="G76" s="78"/>
      <c r="H76" s="79">
        <f>MIN(H8:H73)</f>
        <v>0</v>
      </c>
      <c r="I76" s="78"/>
      <c r="J76" s="79">
        <f>MIN(J8:J73)</f>
        <v>-36.533105156119802</v>
      </c>
      <c r="K76" s="78"/>
      <c r="L76" s="79">
        <f>MIN(L8:L73)</f>
        <v>0</v>
      </c>
      <c r="M76" s="78"/>
      <c r="N76" s="79">
        <f>MIN(N8:N73)</f>
        <v>-14.065558515306201</v>
      </c>
      <c r="O76" s="78"/>
      <c r="P76" s="79">
        <f>MIN(P8:P73)</f>
        <v>-3.30787494428635</v>
      </c>
      <c r="Q76" s="78"/>
      <c r="R76" s="79">
        <f>MIN(R8:R73)</f>
        <v>-23.821475770925101</v>
      </c>
      <c r="S76" s="80"/>
    </row>
    <row r="77" spans="1:19" ht="15.75" thickBot="1" x14ac:dyDescent="0.3">
      <c r="A77" s="81" t="s">
        <v>29</v>
      </c>
      <c r="B77" s="82"/>
      <c r="C77" s="82"/>
      <c r="D77" s="83">
        <f>MAX(D8:D73)</f>
        <v>0</v>
      </c>
      <c r="E77" s="82"/>
      <c r="F77" s="83">
        <f>MAX(F8:F73)</f>
        <v>0</v>
      </c>
      <c r="G77" s="82"/>
      <c r="H77" s="83">
        <f>MAX(H8:H73)</f>
        <v>0</v>
      </c>
      <c r="I77" s="82"/>
      <c r="J77" s="83">
        <f>MAX(J8:J73)</f>
        <v>-1.8076661213891601</v>
      </c>
      <c r="K77" s="82"/>
      <c r="L77" s="83">
        <f>MAX(L8:L73)</f>
        <v>0</v>
      </c>
      <c r="M77" s="82"/>
      <c r="N77" s="83">
        <f>MAX(N8:N73)</f>
        <v>8.8925807215514006</v>
      </c>
      <c r="O77" s="82"/>
      <c r="P77" s="83">
        <f>MAX(P8:P73)</f>
        <v>10.864228393949601</v>
      </c>
      <c r="Q77" s="82"/>
      <c r="R77" s="83">
        <f>MAX(R8:R73)</f>
        <v>541.02327344734897</v>
      </c>
      <c r="S77" s="84"/>
    </row>
    <row r="79" spans="1:19" x14ac:dyDescent="0.25">
      <c r="A79" s="15" t="s">
        <v>342</v>
      </c>
    </row>
  </sheetData>
  <sheetProtection algorithmName="SHA-512" hashValue="SKVVVg1Ycq2ZYup15SoiFPpRw60xd6z79Pi8ot2cecOBBFUFmqpRlEhugvhBspiGo8Y+tV3JJzReEVgJkjxuTw==" saltValue="Cx7h1nPTQWJNFW2Zn737mA==" spinCount="100000" sheet="1" objects="1" scenarios="1"/>
  <sortState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18"/>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42.8554687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6384" width="9.140625" style="3"/>
  </cols>
  <sheetData>
    <row r="1" spans="1:14" ht="15.75" thickBot="1" x14ac:dyDescent="0.3"/>
    <row r="2" spans="1:14" x14ac:dyDescent="0.25">
      <c r="A2" s="123" t="s">
        <v>349</v>
      </c>
    </row>
    <row r="3" spans="1:14" ht="15.75" thickBot="1" x14ac:dyDescent="0.3">
      <c r="A3" s="124"/>
      <c r="B3" s="128"/>
      <c r="C3" s="128"/>
      <c r="D3" s="129"/>
      <c r="E3" s="129"/>
      <c r="F3" s="129"/>
      <c r="G3" s="129"/>
      <c r="H3" s="129"/>
      <c r="I3" s="129"/>
      <c r="J3" s="129"/>
      <c r="K3" s="129"/>
      <c r="L3" s="27"/>
      <c r="M3" s="28"/>
    </row>
    <row r="4" spans="1:14" ht="15.75" thickBot="1" x14ac:dyDescent="0.3">
      <c r="A4" s="27"/>
      <c r="B4" s="128"/>
      <c r="C4" s="128"/>
      <c r="D4" s="27"/>
      <c r="E4" s="27"/>
      <c r="F4" s="27"/>
      <c r="G4" s="27"/>
      <c r="H4" s="27"/>
      <c r="I4" s="27"/>
      <c r="J4" s="27"/>
      <c r="K4" s="27"/>
      <c r="L4" s="27"/>
      <c r="M4" s="27"/>
    </row>
    <row r="5" spans="1:14" x14ac:dyDescent="0.25">
      <c r="A5" s="32" t="s">
        <v>348</v>
      </c>
      <c r="B5" s="121" t="s">
        <v>8</v>
      </c>
      <c r="C5" s="121" t="s">
        <v>9</v>
      </c>
      <c r="D5" s="127" t="s">
        <v>47</v>
      </c>
      <c r="E5" s="127"/>
      <c r="F5" s="127" t="s">
        <v>48</v>
      </c>
      <c r="G5" s="127"/>
      <c r="H5" s="127" t="s">
        <v>1</v>
      </c>
      <c r="I5" s="127"/>
      <c r="J5" s="127" t="s">
        <v>2</v>
      </c>
      <c r="K5" s="127"/>
      <c r="L5" s="125" t="s">
        <v>46</v>
      </c>
      <c r="M5" s="126"/>
      <c r="N5" s="13"/>
    </row>
    <row r="6" spans="1:14" x14ac:dyDescent="0.25">
      <c r="A6" s="35" t="s">
        <v>7</v>
      </c>
      <c r="B6" s="122"/>
      <c r="C6" s="122"/>
      <c r="D6" s="36" t="s">
        <v>0</v>
      </c>
      <c r="E6" s="36" t="s">
        <v>10</v>
      </c>
      <c r="F6" s="36" t="s">
        <v>0</v>
      </c>
      <c r="G6" s="36" t="s">
        <v>10</v>
      </c>
      <c r="H6" s="36" t="s">
        <v>0</v>
      </c>
      <c r="I6" s="36" t="s">
        <v>10</v>
      </c>
      <c r="J6" s="36" t="s">
        <v>0</v>
      </c>
      <c r="K6" s="36" t="s">
        <v>10</v>
      </c>
      <c r="L6" s="36" t="s">
        <v>0</v>
      </c>
      <c r="M6" s="37" t="s">
        <v>10</v>
      </c>
      <c r="N6" s="13"/>
    </row>
    <row r="7" spans="1:14" x14ac:dyDescent="0.25">
      <c r="A7" s="38"/>
      <c r="B7" s="39"/>
      <c r="C7" s="39"/>
      <c r="D7" s="39"/>
      <c r="E7" s="39"/>
      <c r="F7" s="39"/>
      <c r="G7" s="39"/>
      <c r="H7" s="39"/>
      <c r="I7" s="39"/>
      <c r="J7" s="39"/>
      <c r="K7" s="39"/>
      <c r="L7" s="39"/>
      <c r="M7" s="40"/>
    </row>
    <row r="8" spans="1:14" x14ac:dyDescent="0.25">
      <c r="A8" s="67" t="s">
        <v>379</v>
      </c>
      <c r="B8" s="68">
        <f>VLOOKUP($A8,'Return Data'!$A$7:$R$526,2,0)</f>
        <v>43983</v>
      </c>
      <c r="C8" s="69">
        <f>VLOOKUP($A8,'Return Data'!$A$7:$R$526,3,0)</f>
        <v>9.69</v>
      </c>
      <c r="D8" s="69">
        <f>VLOOKUP($A8,'Return Data'!$A$7:$R$526,9,0)</f>
        <v>181.29139072847599</v>
      </c>
      <c r="E8" s="70">
        <f>RANK(D8,D$8:D$10,0)</f>
        <v>3</v>
      </c>
      <c r="F8" s="69">
        <f>VLOOKUP($A8,'Return Data'!$A$7:$R$526,10,0)</f>
        <v>-20.801671732522699</v>
      </c>
      <c r="G8" s="70">
        <f t="shared" ref="G8" si="0">RANK(F8,F$8:F$10,0)</f>
        <v>3</v>
      </c>
      <c r="H8" s="69"/>
      <c r="I8" s="70"/>
      <c r="J8" s="69"/>
      <c r="K8" s="70"/>
      <c r="L8" s="69">
        <f>VLOOKUP($A8,'Return Data'!$A$7:$R$526,17,0)</f>
        <v>-10.2863636363636</v>
      </c>
      <c r="M8" s="71">
        <f>RANK(L8,L$8:L$10,0)</f>
        <v>3</v>
      </c>
    </row>
    <row r="9" spans="1:14" x14ac:dyDescent="0.25">
      <c r="A9" s="67" t="s">
        <v>49</v>
      </c>
      <c r="B9" s="68">
        <f>VLOOKUP($A9,'Return Data'!$A$7:$R$526,2,0)</f>
        <v>43983</v>
      </c>
      <c r="C9" s="69">
        <f>VLOOKUP($A9,'Return Data'!$A$7:$R$526,3,0)</f>
        <v>9.2200000000000006</v>
      </c>
      <c r="D9" s="69">
        <f>VLOOKUP($A9,'Return Data'!$A$7:$R$526,9,0)</f>
        <v>268.19890635680201</v>
      </c>
      <c r="E9" s="70">
        <f t="shared" ref="E9:E10" si="1">RANK(D9,D$8:D$10,0)</f>
        <v>1</v>
      </c>
      <c r="F9" s="69">
        <f>VLOOKUP($A9,'Return Data'!$A$7:$R$526,10,0)</f>
        <v>25.2910199556541</v>
      </c>
      <c r="G9" s="70">
        <f t="shared" ref="G9" si="2">RANK(F9,F$8:F$10,0)</f>
        <v>1</v>
      </c>
      <c r="H9" s="69">
        <f>VLOOKUP($A9,'Return Data'!$A$7:$R$526,11,0)</f>
        <v>-34.881644998004703</v>
      </c>
      <c r="I9" s="70">
        <f t="shared" ref="I9:K10" si="3">RANK(H9,H$8:H$10,0)</f>
        <v>1</v>
      </c>
      <c r="J9" s="69">
        <f>VLOOKUP($A9,'Return Data'!$A$7:$R$526,12,0)</f>
        <v>-25.361467327440799</v>
      </c>
      <c r="K9" s="70">
        <f t="shared" si="3"/>
        <v>1</v>
      </c>
      <c r="L9" s="69">
        <f>VLOOKUP($A9,'Return Data'!$A$7:$R$526,17,0)</f>
        <v>-8.7599999999999891</v>
      </c>
      <c r="M9" s="71">
        <f t="shared" ref="M9:M10" si="4">RANK(L9,L$8:L$10,0)</f>
        <v>2</v>
      </c>
    </row>
    <row r="10" spans="1:14" x14ac:dyDescent="0.25">
      <c r="A10" s="67" t="s">
        <v>50</v>
      </c>
      <c r="B10" s="68">
        <f>VLOOKUP($A10,'Return Data'!$A$7:$R$526,2,0)</f>
        <v>43983</v>
      </c>
      <c r="C10" s="69">
        <f>VLOOKUP($A10,'Return Data'!$A$7:$R$526,3,0)</f>
        <v>96.305199999999999</v>
      </c>
      <c r="D10" s="69">
        <f>VLOOKUP($A10,'Return Data'!$A$7:$R$526,9,0)</f>
        <v>267.60913891067003</v>
      </c>
      <c r="E10" s="70">
        <f t="shared" si="1"/>
        <v>2</v>
      </c>
      <c r="F10" s="69">
        <f>VLOOKUP($A10,'Return Data'!$A$7:$R$526,10,0)</f>
        <v>-4.8741483015142899</v>
      </c>
      <c r="G10" s="70">
        <f t="shared" ref="G10" si="5">RANK(F10,F$8:F$10,0)</f>
        <v>2</v>
      </c>
      <c r="H10" s="69">
        <f>VLOOKUP($A10,'Return Data'!$A$7:$R$526,11,0)</f>
        <v>-57.349002180353203</v>
      </c>
      <c r="I10" s="70">
        <f t="shared" si="3"/>
        <v>2</v>
      </c>
      <c r="J10" s="69">
        <f>VLOOKUP($A10,'Return Data'!$A$7:$R$526,12,0)</f>
        <v>-36.488718960603997</v>
      </c>
      <c r="K10" s="70">
        <f t="shared" si="3"/>
        <v>2</v>
      </c>
      <c r="L10" s="69">
        <f>VLOOKUP($A10,'Return Data'!$A$7:$R$526,17,0)</f>
        <v>13.4353208453707</v>
      </c>
      <c r="M10" s="71">
        <f t="shared" si="4"/>
        <v>1</v>
      </c>
    </row>
    <row r="11" spans="1:14" x14ac:dyDescent="0.25">
      <c r="A11" s="73"/>
      <c r="B11" s="74"/>
      <c r="C11" s="74"/>
      <c r="D11" s="75"/>
      <c r="E11" s="74"/>
      <c r="F11" s="75"/>
      <c r="G11" s="74"/>
      <c r="H11" s="75"/>
      <c r="I11" s="74"/>
      <c r="J11" s="75"/>
      <c r="K11" s="74"/>
      <c r="L11" s="75"/>
      <c r="M11" s="76"/>
    </row>
    <row r="12" spans="1:14" x14ac:dyDescent="0.25">
      <c r="A12" s="77" t="s">
        <v>27</v>
      </c>
      <c r="B12" s="78"/>
      <c r="C12" s="78"/>
      <c r="D12" s="79">
        <f>AVERAGE(D8:D10)</f>
        <v>239.03314533198269</v>
      </c>
      <c r="E12" s="78"/>
      <c r="F12" s="79">
        <f>AVERAGE(F8:F10)</f>
        <v>-0.12826669279429628</v>
      </c>
      <c r="G12" s="78"/>
      <c r="H12" s="79">
        <f>AVERAGE(H8:H10)</f>
        <v>-46.115323589178956</v>
      </c>
      <c r="I12" s="78"/>
      <c r="J12" s="79">
        <f>AVERAGE(J8:J10)</f>
        <v>-30.925093144022398</v>
      </c>
      <c r="K12" s="78"/>
      <c r="L12" s="79">
        <f>AVERAGE(L8:L10)</f>
        <v>-1.8703475969976289</v>
      </c>
      <c r="M12" s="80"/>
    </row>
    <row r="13" spans="1:14" x14ac:dyDescent="0.25">
      <c r="A13" s="77" t="s">
        <v>28</v>
      </c>
      <c r="B13" s="78"/>
      <c r="C13" s="78"/>
      <c r="D13" s="79">
        <f>MIN(D8:D10)</f>
        <v>181.29139072847599</v>
      </c>
      <c r="E13" s="78"/>
      <c r="F13" s="79">
        <f>MIN(F8:F10)</f>
        <v>-20.801671732522699</v>
      </c>
      <c r="G13" s="78"/>
      <c r="H13" s="79">
        <f>MIN(H8:H10)</f>
        <v>-57.349002180353203</v>
      </c>
      <c r="I13" s="78"/>
      <c r="J13" s="79">
        <f>MIN(J8:J10)</f>
        <v>-36.488718960603997</v>
      </c>
      <c r="K13" s="78"/>
      <c r="L13" s="79">
        <f>MIN(L8:L10)</f>
        <v>-10.2863636363636</v>
      </c>
      <c r="M13" s="80"/>
    </row>
    <row r="14" spans="1:14" ht="15.75" thickBot="1" x14ac:dyDescent="0.3">
      <c r="A14" s="81" t="s">
        <v>29</v>
      </c>
      <c r="B14" s="82"/>
      <c r="C14" s="82"/>
      <c r="D14" s="83">
        <f>MAX(D8:D10)</f>
        <v>268.19890635680201</v>
      </c>
      <c r="E14" s="82"/>
      <c r="F14" s="83">
        <f>MAX(F8:F10)</f>
        <v>25.2910199556541</v>
      </c>
      <c r="G14" s="82"/>
      <c r="H14" s="83">
        <f>MAX(H8:H10)</f>
        <v>-34.881644998004703</v>
      </c>
      <c r="I14" s="82"/>
      <c r="J14" s="83">
        <f>MAX(J8:J10)</f>
        <v>-25.361467327440799</v>
      </c>
      <c r="K14" s="82"/>
      <c r="L14" s="83">
        <f>MAX(L8:L10)</f>
        <v>13.4353208453707</v>
      </c>
      <c r="M14" s="84"/>
    </row>
    <row r="16" spans="1:14" x14ac:dyDescent="0.25">
      <c r="A16" s="15" t="s">
        <v>342</v>
      </c>
    </row>
    <row r="18" ht="15" customHeight="1" x14ac:dyDescent="0.25"/>
  </sheetData>
  <sheetProtection algorithmName="SHA-512" hashValue="0WN4TLO/0x0PS0TaFIVFLa3bnDEaeXOILdotGMiRd4aqF58FNOBj0pBg+yhDivAbpH7kH42ZEPyWZCWCeOtLzA==" saltValue="c2t7JCF/xqkOrELa3WUNzQ==" spinCount="100000" sheet="1" objects="1" scenarios="1"/>
  <mergeCells count="14">
    <mergeCell ref="L5:M5"/>
    <mergeCell ref="B3:B4"/>
    <mergeCell ref="C3:C4"/>
    <mergeCell ref="D3:E3"/>
    <mergeCell ref="F3:G3"/>
    <mergeCell ref="H3:I3"/>
    <mergeCell ref="J3:K3"/>
    <mergeCell ref="A2:A3"/>
    <mergeCell ref="D5:E5"/>
    <mergeCell ref="F5:G5"/>
    <mergeCell ref="H5:I5"/>
    <mergeCell ref="J5:K5"/>
    <mergeCell ref="B5:B6"/>
    <mergeCell ref="C5:C6"/>
  </mergeCells>
  <hyperlinks>
    <hyperlink ref="A2" location="Index!A1" display="Back To Index"/>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16"/>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42.710937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6384" width="9.140625" style="3"/>
  </cols>
  <sheetData>
    <row r="1" spans="1:14" ht="15.75" thickBot="1" x14ac:dyDescent="0.3"/>
    <row r="2" spans="1:14" x14ac:dyDescent="0.25">
      <c r="A2" s="123" t="s">
        <v>349</v>
      </c>
    </row>
    <row r="3" spans="1:14" ht="15.75" thickBot="1" x14ac:dyDescent="0.3">
      <c r="A3" s="124"/>
      <c r="B3" s="128"/>
      <c r="C3" s="128"/>
      <c r="D3" s="129"/>
      <c r="E3" s="129"/>
      <c r="F3" s="129"/>
      <c r="G3" s="129"/>
      <c r="H3" s="129"/>
      <c r="I3" s="129"/>
      <c r="J3" s="129"/>
      <c r="K3" s="129"/>
      <c r="L3" s="27"/>
      <c r="M3" s="28"/>
    </row>
    <row r="4" spans="1:14" ht="15.75" thickBot="1" x14ac:dyDescent="0.3">
      <c r="A4" s="27"/>
      <c r="B4" s="128"/>
      <c r="C4" s="128"/>
      <c r="D4" s="27"/>
      <c r="E4" s="27"/>
      <c r="F4" s="27"/>
      <c r="G4" s="27"/>
      <c r="H4" s="27"/>
      <c r="I4" s="27"/>
      <c r="J4" s="27"/>
      <c r="K4" s="27"/>
      <c r="L4" s="27"/>
      <c r="M4" s="27"/>
    </row>
    <row r="5" spans="1:14" x14ac:dyDescent="0.25">
      <c r="A5" s="32" t="s">
        <v>347</v>
      </c>
      <c r="B5" s="121" t="s">
        <v>8</v>
      </c>
      <c r="C5" s="121" t="s">
        <v>9</v>
      </c>
      <c r="D5" s="127" t="s">
        <v>47</v>
      </c>
      <c r="E5" s="127"/>
      <c r="F5" s="127" t="s">
        <v>48</v>
      </c>
      <c r="G5" s="127"/>
      <c r="H5" s="127" t="s">
        <v>1</v>
      </c>
      <c r="I5" s="127"/>
      <c r="J5" s="127" t="s">
        <v>2</v>
      </c>
      <c r="K5" s="127"/>
      <c r="L5" s="125" t="s">
        <v>46</v>
      </c>
      <c r="M5" s="126"/>
      <c r="N5" s="13"/>
    </row>
    <row r="6" spans="1:14" x14ac:dyDescent="0.25">
      <c r="A6" s="35" t="s">
        <v>7</v>
      </c>
      <c r="B6" s="122"/>
      <c r="C6" s="122"/>
      <c r="D6" s="36" t="s">
        <v>0</v>
      </c>
      <c r="E6" s="36" t="s">
        <v>10</v>
      </c>
      <c r="F6" s="36" t="s">
        <v>0</v>
      </c>
      <c r="G6" s="36" t="s">
        <v>10</v>
      </c>
      <c r="H6" s="36" t="s">
        <v>0</v>
      </c>
      <c r="I6" s="36" t="s">
        <v>10</v>
      </c>
      <c r="J6" s="36" t="s">
        <v>0</v>
      </c>
      <c r="K6" s="36" t="s">
        <v>10</v>
      </c>
      <c r="L6" s="36" t="s">
        <v>0</v>
      </c>
      <c r="M6" s="37" t="s">
        <v>10</v>
      </c>
      <c r="N6" s="13"/>
    </row>
    <row r="7" spans="1:14" x14ac:dyDescent="0.25">
      <c r="A7" s="33"/>
      <c r="B7" s="31"/>
      <c r="C7" s="31"/>
      <c r="D7" s="31"/>
      <c r="E7" s="31"/>
      <c r="F7" s="31"/>
      <c r="G7" s="31"/>
      <c r="H7" s="31"/>
      <c r="I7" s="31"/>
      <c r="J7" s="31"/>
      <c r="K7" s="31"/>
      <c r="L7" s="31"/>
      <c r="M7" s="34"/>
    </row>
    <row r="8" spans="1:14" x14ac:dyDescent="0.25">
      <c r="A8" s="67" t="s">
        <v>381</v>
      </c>
      <c r="B8" s="68">
        <f>VLOOKUP($A8,'Return Data'!$A$7:$R$526,2,0)</f>
        <v>43983</v>
      </c>
      <c r="C8" s="69">
        <f>VLOOKUP($A8,'Return Data'!$A$7:$R$526,3,0)</f>
        <v>9.64</v>
      </c>
      <c r="D8" s="69">
        <f>VLOOKUP($A8,'Return Data'!$A$7:$R$526,9,0)</f>
        <v>179.204941400064</v>
      </c>
      <c r="E8" s="70">
        <f>RANK(D8,D$8:D$10,0)</f>
        <v>3</v>
      </c>
      <c r="F8" s="69">
        <f>VLOOKUP($A8,'Return Data'!$A$7:$R$526,10,0)</f>
        <v>-22.046668362156598</v>
      </c>
      <c r="G8" s="70">
        <f t="shared" ref="G8" si="0">RANK(F8,F$8:F$10,0)</f>
        <v>3</v>
      </c>
      <c r="H8" s="69"/>
      <c r="I8" s="70"/>
      <c r="J8" s="69"/>
      <c r="K8" s="70"/>
      <c r="L8" s="69">
        <f>VLOOKUP($A8,'Return Data'!$A$7:$R$526,17,0)</f>
        <v>-11.945454545454499</v>
      </c>
      <c r="M8" s="71">
        <f>RANK(L8,L$8:L$10,0)</f>
        <v>3</v>
      </c>
    </row>
    <row r="9" spans="1:14" x14ac:dyDescent="0.25">
      <c r="A9" s="67" t="s">
        <v>51</v>
      </c>
      <c r="B9" s="68">
        <f>VLOOKUP($A9,'Return Data'!$A$7:$R$526,2,0)</f>
        <v>43983</v>
      </c>
      <c r="C9" s="69">
        <f>VLOOKUP($A9,'Return Data'!$A$7:$R$526,3,0)</f>
        <v>9.17</v>
      </c>
      <c r="D9" s="69">
        <f>VLOOKUP($A9,'Return Data'!$A$7:$R$526,9,0)</f>
        <v>266.35473901098902</v>
      </c>
      <c r="E9" s="70">
        <f t="shared" ref="E9:E10" si="1">RANK(D9,D$8:D$10,0)</f>
        <v>2</v>
      </c>
      <c r="F9" s="69">
        <f>VLOOKUP($A9,'Return Data'!$A$7:$R$526,10,0)</f>
        <v>24.1334910913139</v>
      </c>
      <c r="G9" s="70">
        <f t="shared" ref="G9:G10" si="2">RANK(F9,F$8:F$10,0)</f>
        <v>1</v>
      </c>
      <c r="H9" s="69">
        <f>VLOOKUP($A9,'Return Data'!$A$7:$R$526,11,0)</f>
        <v>-35.404761402694902</v>
      </c>
      <c r="I9" s="70">
        <f t="shared" ref="I9:K10" si="3">RANK(H9,H$8:H$10,0)</f>
        <v>1</v>
      </c>
      <c r="J9" s="69">
        <f>VLOOKUP($A9,'Return Data'!$A$7:$R$526,12,0)</f>
        <v>-25.9700040950041</v>
      </c>
      <c r="K9" s="70">
        <f t="shared" si="3"/>
        <v>1</v>
      </c>
      <c r="L9" s="69">
        <f>VLOOKUP($A9,'Return Data'!$A$7:$R$526,17,0)</f>
        <v>-9.3215384615384593</v>
      </c>
      <c r="M9" s="71">
        <f t="shared" ref="M9:M10" si="4">RANK(L9,L$8:L$10,0)</f>
        <v>2</v>
      </c>
    </row>
    <row r="10" spans="1:14" x14ac:dyDescent="0.25">
      <c r="A10" s="67" t="s">
        <v>52</v>
      </c>
      <c r="B10" s="68">
        <f>VLOOKUP($A10,'Return Data'!$A$7:$R$526,2,0)</f>
        <v>43983</v>
      </c>
      <c r="C10" s="69">
        <f>VLOOKUP($A10,'Return Data'!$A$7:$R$526,3,0)</f>
        <v>91.006799999999998</v>
      </c>
      <c r="D10" s="69">
        <f>VLOOKUP($A10,'Return Data'!$A$7:$R$526,9,0)</f>
        <v>266.638569762305</v>
      </c>
      <c r="E10" s="70">
        <f t="shared" si="1"/>
        <v>1</v>
      </c>
      <c r="F10" s="69">
        <f>VLOOKUP($A10,'Return Data'!$A$7:$R$526,10,0)</f>
        <v>-5.7537414642460902</v>
      </c>
      <c r="G10" s="70">
        <f t="shared" si="2"/>
        <v>2</v>
      </c>
      <c r="H10" s="69">
        <f>VLOOKUP($A10,'Return Data'!$A$7:$R$526,11,0)</f>
        <v>-58.0623209874799</v>
      </c>
      <c r="I10" s="70">
        <f t="shared" si="3"/>
        <v>2</v>
      </c>
      <c r="J10" s="69">
        <f>VLOOKUP($A10,'Return Data'!$A$7:$R$526,12,0)</f>
        <v>-37.1664158104835</v>
      </c>
      <c r="K10" s="70">
        <f t="shared" si="3"/>
        <v>2</v>
      </c>
      <c r="L10" s="69">
        <f>VLOOKUP($A10,'Return Data'!$A$7:$R$526,17,0)</f>
        <v>133.035938824737</v>
      </c>
      <c r="M10" s="71">
        <f t="shared" si="4"/>
        <v>1</v>
      </c>
    </row>
    <row r="11" spans="1:14" x14ac:dyDescent="0.25">
      <c r="A11" s="73"/>
      <c r="B11" s="74"/>
      <c r="C11" s="74"/>
      <c r="D11" s="75"/>
      <c r="E11" s="74"/>
      <c r="F11" s="75"/>
      <c r="G11" s="74"/>
      <c r="H11" s="75"/>
      <c r="I11" s="74"/>
      <c r="J11" s="75"/>
      <c r="K11" s="74"/>
      <c r="L11" s="75"/>
      <c r="M11" s="76"/>
    </row>
    <row r="12" spans="1:14" x14ac:dyDescent="0.25">
      <c r="A12" s="77" t="s">
        <v>27</v>
      </c>
      <c r="B12" s="78"/>
      <c r="C12" s="78"/>
      <c r="D12" s="79">
        <f>AVERAGE(D8:D10)</f>
        <v>237.39941672445266</v>
      </c>
      <c r="E12" s="78"/>
      <c r="F12" s="79">
        <f>AVERAGE(F8:F10)</f>
        <v>-1.2223062450295963</v>
      </c>
      <c r="G12" s="78"/>
      <c r="H12" s="79">
        <f>AVERAGE(H8:H10)</f>
        <v>-46.733541195087398</v>
      </c>
      <c r="I12" s="78"/>
      <c r="J12" s="79">
        <f>AVERAGE(J8:J10)</f>
        <v>-31.5682099527438</v>
      </c>
      <c r="K12" s="78"/>
      <c r="L12" s="79">
        <f>AVERAGE(L8:L10)</f>
        <v>37.256315272581347</v>
      </c>
      <c r="M12" s="80"/>
    </row>
    <row r="13" spans="1:14" x14ac:dyDescent="0.25">
      <c r="A13" s="77" t="s">
        <v>28</v>
      </c>
      <c r="B13" s="78"/>
      <c r="C13" s="78"/>
      <c r="D13" s="79">
        <f>MIN(D8:D10)</f>
        <v>179.204941400064</v>
      </c>
      <c r="E13" s="78"/>
      <c r="F13" s="79">
        <f>MIN(F8:F10)</f>
        <v>-22.046668362156598</v>
      </c>
      <c r="G13" s="78"/>
      <c r="H13" s="79">
        <f>MIN(H8:H10)</f>
        <v>-58.0623209874799</v>
      </c>
      <c r="I13" s="78"/>
      <c r="J13" s="79">
        <f>MIN(J8:J10)</f>
        <v>-37.1664158104835</v>
      </c>
      <c r="K13" s="78"/>
      <c r="L13" s="79">
        <f>MIN(L8:L10)</f>
        <v>-11.945454545454499</v>
      </c>
      <c r="M13" s="80"/>
    </row>
    <row r="14" spans="1:14" ht="15.75" thickBot="1" x14ac:dyDescent="0.3">
      <c r="A14" s="81" t="s">
        <v>29</v>
      </c>
      <c r="B14" s="82"/>
      <c r="C14" s="82"/>
      <c r="D14" s="83">
        <f>MAX(D8:D10)</f>
        <v>266.638569762305</v>
      </c>
      <c r="E14" s="82"/>
      <c r="F14" s="83">
        <f>MAX(F8:F10)</f>
        <v>24.1334910913139</v>
      </c>
      <c r="G14" s="82"/>
      <c r="H14" s="83">
        <f>MAX(H8:H10)</f>
        <v>-35.404761402694902</v>
      </c>
      <c r="I14" s="82"/>
      <c r="J14" s="83">
        <f>MAX(J8:J10)</f>
        <v>-25.9700040950041</v>
      </c>
      <c r="K14" s="82"/>
      <c r="L14" s="83">
        <f>MAX(L8:L10)</f>
        <v>133.035938824737</v>
      </c>
      <c r="M14" s="84"/>
    </row>
    <row r="16" spans="1:14" x14ac:dyDescent="0.25">
      <c r="A16" s="15" t="s">
        <v>342</v>
      </c>
    </row>
  </sheetData>
  <sheetProtection algorithmName="SHA-512" hashValue="AK9ZZi6eCUOWX2BASdv5h3IABbslyxQyuTLpEnu/ZxcFs9jc/AV0wXGBd7F87/kt4NwTq41xhRbIjpvqcpP8VA==" saltValue="0FfKRDozrTwWiXcikZkTDg==" spinCount="100000" sheet="1" objects="1" scenarios="1"/>
  <mergeCells count="14">
    <mergeCell ref="J3:K3"/>
    <mergeCell ref="B5:B6"/>
    <mergeCell ref="C5:C6"/>
    <mergeCell ref="A2:A3"/>
    <mergeCell ref="L5:M5"/>
    <mergeCell ref="B3:B4"/>
    <mergeCell ref="C3:C4"/>
    <mergeCell ref="D3:E3"/>
    <mergeCell ref="F3:G3"/>
    <mergeCell ref="H3:I3"/>
    <mergeCell ref="D5:E5"/>
    <mergeCell ref="F5:G5"/>
    <mergeCell ref="H5:I5"/>
    <mergeCell ref="J5:K5"/>
  </mergeCells>
  <hyperlinks>
    <hyperlink ref="A2" location="Index!A1" display="Back To Inde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43"/>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67.42578125" style="4" bestFit="1" customWidth="1"/>
    <col min="2" max="2" width="12.140625" style="4" bestFit="1" customWidth="1"/>
    <col min="3" max="3" width="14.28515625" style="4" bestFit="1" customWidth="1"/>
    <col min="4" max="4" width="11" style="4" bestFit="1" customWidth="1"/>
    <col min="5" max="5" width="5.28515625" style="4" bestFit="1" customWidth="1"/>
    <col min="6" max="6" width="11" style="4" bestFit="1" customWidth="1"/>
    <col min="7" max="7" width="5.28515625" style="4" bestFit="1" customWidth="1"/>
    <col min="8" max="8" width="11" style="4" bestFit="1" customWidth="1"/>
    <col min="9" max="9" width="5.28515625" style="4" bestFit="1" customWidth="1"/>
    <col min="10" max="10" width="11" style="4" bestFit="1" customWidth="1"/>
    <col min="11" max="11" width="5.28515625" style="4" bestFit="1" customWidth="1"/>
    <col min="12" max="12" width="11" style="4" bestFit="1" customWidth="1"/>
    <col min="13" max="13" width="5.28515625" style="4" bestFit="1" customWidth="1"/>
    <col min="14" max="14" width="11" style="4" hidden="1" customWidth="1"/>
    <col min="15" max="15" width="5.28515625" style="4" hidden="1" customWidth="1"/>
    <col min="16" max="16" width="11" style="4" bestFit="1" customWidth="1"/>
    <col min="17" max="17" width="5.28515625" style="4" bestFit="1" customWidth="1"/>
    <col min="18" max="18" width="11" style="4" bestFit="1" customWidth="1"/>
    <col min="19" max="19" width="5.28515625" style="4" bestFit="1" customWidth="1"/>
    <col min="20" max="16384" width="9.140625" style="4"/>
  </cols>
  <sheetData>
    <row r="1" spans="1:19" ht="15.75" thickBot="1" x14ac:dyDescent="0.3">
      <c r="A1" s="3"/>
    </row>
    <row r="2" spans="1:19" x14ac:dyDescent="0.25">
      <c r="A2" s="123" t="s">
        <v>349</v>
      </c>
    </row>
    <row r="3" spans="1:19" ht="15.75" thickBot="1" x14ac:dyDescent="0.3">
      <c r="A3" s="124"/>
    </row>
    <row r="4" spans="1:19" ht="15.75" thickBot="1" x14ac:dyDescent="0.3"/>
    <row r="5" spans="1:19" x14ac:dyDescent="0.25">
      <c r="A5" s="32" t="s">
        <v>350</v>
      </c>
      <c r="B5" s="121" t="s">
        <v>8</v>
      </c>
      <c r="C5" s="121" t="s">
        <v>9</v>
      </c>
      <c r="D5" s="127" t="s">
        <v>48</v>
      </c>
      <c r="E5" s="127"/>
      <c r="F5" s="127" t="s">
        <v>1</v>
      </c>
      <c r="G5" s="127"/>
      <c r="H5" s="127" t="s">
        <v>2</v>
      </c>
      <c r="I5" s="127"/>
      <c r="J5" s="127" t="s">
        <v>3</v>
      </c>
      <c r="K5" s="127"/>
      <c r="L5" s="127" t="s">
        <v>4</v>
      </c>
      <c r="M5" s="127"/>
      <c r="N5" s="127" t="s">
        <v>385</v>
      </c>
      <c r="O5" s="127"/>
      <c r="P5" s="127" t="s">
        <v>5</v>
      </c>
      <c r="Q5" s="127"/>
      <c r="R5" s="127" t="s">
        <v>46</v>
      </c>
      <c r="S5" s="130"/>
    </row>
    <row r="6" spans="1:19" x14ac:dyDescent="0.25">
      <c r="A6" s="18" t="s">
        <v>7</v>
      </c>
      <c r="B6" s="122"/>
      <c r="C6" s="122"/>
      <c r="D6" s="14" t="s">
        <v>0</v>
      </c>
      <c r="E6" s="14" t="s">
        <v>10</v>
      </c>
      <c r="F6" s="14" t="s">
        <v>0</v>
      </c>
      <c r="G6" s="14" t="s">
        <v>10</v>
      </c>
      <c r="H6" s="14" t="s">
        <v>0</v>
      </c>
      <c r="I6" s="14" t="s">
        <v>10</v>
      </c>
      <c r="J6" s="14" t="s">
        <v>0</v>
      </c>
      <c r="K6" s="14" t="s">
        <v>10</v>
      </c>
      <c r="L6" s="14" t="s">
        <v>0</v>
      </c>
      <c r="M6" s="14" t="s">
        <v>10</v>
      </c>
      <c r="N6" s="61" t="s">
        <v>0</v>
      </c>
      <c r="O6" s="61" t="s">
        <v>10</v>
      </c>
      <c r="P6" s="14" t="s">
        <v>0</v>
      </c>
      <c r="Q6" s="14" t="s">
        <v>10</v>
      </c>
      <c r="R6" s="14" t="s">
        <v>0</v>
      </c>
      <c r="S6" s="19" t="s">
        <v>10</v>
      </c>
    </row>
    <row r="7" spans="1:19" x14ac:dyDescent="0.25">
      <c r="A7" s="44"/>
      <c r="B7" s="41"/>
      <c r="C7" s="42"/>
      <c r="D7" s="47"/>
      <c r="E7" s="43"/>
      <c r="F7" s="47"/>
      <c r="G7" s="43"/>
      <c r="H7" s="47"/>
      <c r="I7" s="43"/>
      <c r="J7" s="47"/>
      <c r="K7" s="43"/>
      <c r="L7" s="47"/>
      <c r="M7" s="43"/>
      <c r="N7" s="47"/>
      <c r="O7" s="43"/>
      <c r="P7" s="47"/>
      <c r="Q7" s="43"/>
      <c r="R7" s="47"/>
      <c r="S7" s="45"/>
    </row>
    <row r="8" spans="1:19" x14ac:dyDescent="0.25">
      <c r="A8" s="86" t="s">
        <v>53</v>
      </c>
      <c r="B8" s="68">
        <f>VLOOKUP($A8,'Return Data'!$A$7:$R$526,2,0)</f>
        <v>43983</v>
      </c>
      <c r="C8" s="69">
        <f>VLOOKUP($A8,'Return Data'!$A$7:$R$526,3,0)</f>
        <v>33.422199999999997</v>
      </c>
      <c r="D8" s="69">
        <f>VLOOKUP($A8,'Return Data'!$A$7:$R$526,10,0)</f>
        <v>29.920134165850399</v>
      </c>
      <c r="E8" s="70">
        <f>RANK(D8,D$8:D$37,0)</f>
        <v>2</v>
      </c>
      <c r="F8" s="69">
        <f>VLOOKUP($A8,'Return Data'!$A$7:$R$526,11,0)</f>
        <v>3.2356203566168902</v>
      </c>
      <c r="G8" s="70">
        <f>RANK(F8,F$8:F$37,0)</f>
        <v>25</v>
      </c>
      <c r="H8" s="69">
        <f>VLOOKUP($A8,'Return Data'!$A$7:$R$526,12,0)</f>
        <v>5.7158219756891704</v>
      </c>
      <c r="I8" s="70">
        <f>RANK(H8,H$8:H$37,0)</f>
        <v>25</v>
      </c>
      <c r="J8" s="69">
        <f>VLOOKUP($A8,'Return Data'!$A$7:$R$526,13,0)</f>
        <v>-2.9267190411629098</v>
      </c>
      <c r="K8" s="70">
        <f>RANK(J8,J$8:J$37,0)</f>
        <v>27</v>
      </c>
      <c r="L8" s="69">
        <f>VLOOKUP($A8,'Return Data'!$A$7:$R$526,14,0)</f>
        <v>1.0482689289329199</v>
      </c>
      <c r="M8" s="70">
        <f>RANK(L8,L$8:L$37,0)</f>
        <v>24</v>
      </c>
      <c r="N8" s="69">
        <f>VLOOKUP($A8,'Return Data'!$A$7:$R$526,18,0)</f>
        <v>0</v>
      </c>
      <c r="O8" s="70">
        <f>RANK(N8,N$8:N$37,0)</f>
        <v>1</v>
      </c>
      <c r="P8" s="69">
        <f>VLOOKUP($A8,'Return Data'!$A$7:$R$526,15,0)</f>
        <v>3.44278668023698</v>
      </c>
      <c r="Q8" s="70">
        <f>RANK(P8,P$8:P$37,0)</f>
        <v>24</v>
      </c>
      <c r="R8" s="69">
        <f>VLOOKUP($A8,'Return Data'!$A$7:$R$526,17,0)</f>
        <v>9.7037577778478106</v>
      </c>
      <c r="S8" s="71">
        <f>RANK(R8,R$8:R$37,0)</f>
        <v>22</v>
      </c>
    </row>
    <row r="9" spans="1:19" x14ac:dyDescent="0.25">
      <c r="A9" s="86" t="s">
        <v>54</v>
      </c>
      <c r="B9" s="68">
        <f>VLOOKUP($A9,'Return Data'!$A$7:$R$526,2,0)</f>
        <v>43983</v>
      </c>
      <c r="C9" s="69">
        <f>VLOOKUP($A9,'Return Data'!$A$7:$R$526,3,0)</f>
        <v>1.4522999999999999</v>
      </c>
      <c r="D9" s="69">
        <f>VLOOKUP($A9,'Return Data'!$A$7:$R$526,10,0)</f>
        <v>0</v>
      </c>
      <c r="E9" s="70">
        <f t="shared" ref="E9:G37" si="0">RANK(D9,D$8:D$37,0)</f>
        <v>28</v>
      </c>
      <c r="F9" s="69">
        <f>VLOOKUP($A9,'Return Data'!$A$7:$R$526,11,0)</f>
        <v>-99.963175541161803</v>
      </c>
      <c r="G9" s="70">
        <f t="shared" si="0"/>
        <v>29</v>
      </c>
      <c r="H9" s="69"/>
      <c r="I9" s="70"/>
      <c r="J9" s="69"/>
      <c r="K9" s="70"/>
      <c r="L9" s="69"/>
      <c r="M9" s="70"/>
      <c r="N9" s="69"/>
      <c r="O9" s="70"/>
      <c r="P9" s="69"/>
      <c r="Q9" s="70"/>
      <c r="R9" s="69">
        <f>VLOOKUP($A9,'Return Data'!$A$7:$R$526,17,0)</f>
        <v>-46.232285495928501</v>
      </c>
      <c r="S9" s="71">
        <f t="shared" ref="S9:S37" si="1">RANK(R9,R$8:R$37,0)</f>
        <v>30</v>
      </c>
    </row>
    <row r="10" spans="1:19" x14ac:dyDescent="0.25">
      <c r="A10" s="86" t="s">
        <v>55</v>
      </c>
      <c r="B10" s="68">
        <f>VLOOKUP($A10,'Return Data'!$A$7:$R$526,2,0)</f>
        <v>43983</v>
      </c>
      <c r="C10" s="69">
        <f>VLOOKUP($A10,'Return Data'!$A$7:$R$526,3,0)</f>
        <v>23.540299999999998</v>
      </c>
      <c r="D10" s="69">
        <f>VLOOKUP($A10,'Return Data'!$A$7:$R$526,10,0)</f>
        <v>28.5281656717132</v>
      </c>
      <c r="E10" s="70">
        <f t="shared" si="0"/>
        <v>3</v>
      </c>
      <c r="F10" s="69">
        <f>VLOOKUP($A10,'Return Data'!$A$7:$R$526,11,0)</f>
        <v>12.072176684138901</v>
      </c>
      <c r="G10" s="70">
        <f t="shared" si="0"/>
        <v>12</v>
      </c>
      <c r="H10" s="69">
        <f>VLOOKUP($A10,'Return Data'!$A$7:$R$526,12,0)</f>
        <v>13.6754100019054</v>
      </c>
      <c r="I10" s="70">
        <f t="shared" ref="I10" si="2">RANK(H10,H$8:H$37,0)</f>
        <v>6</v>
      </c>
      <c r="J10" s="69">
        <f>VLOOKUP($A10,'Return Data'!$A$7:$R$526,13,0)</f>
        <v>12.548526680371999</v>
      </c>
      <c r="K10" s="70">
        <f t="shared" ref="K10" si="3">RANK(J10,J$8:J$37,0)</f>
        <v>5</v>
      </c>
      <c r="L10" s="69">
        <f>VLOOKUP($A10,'Return Data'!$A$7:$R$526,14,0)</f>
        <v>13.050257072658599</v>
      </c>
      <c r="M10" s="70">
        <f t="shared" ref="M10" si="4">RANK(L10,L$8:L$37,0)</f>
        <v>5</v>
      </c>
      <c r="N10" s="69">
        <f>VLOOKUP($A10,'Return Data'!$A$7:$R$526,18,0)</f>
        <v>0</v>
      </c>
      <c r="O10" s="70">
        <f t="shared" ref="O10" si="5">RANK(N10,N$8:N$37,0)</f>
        <v>1</v>
      </c>
      <c r="P10" s="69">
        <f>VLOOKUP($A10,'Return Data'!$A$7:$R$526,15,0)</f>
        <v>10.100230544315201</v>
      </c>
      <c r="Q10" s="70">
        <f t="shared" ref="Q10" si="6">RANK(P10,P$8:P$37,0)</f>
        <v>4</v>
      </c>
      <c r="R10" s="69">
        <f>VLOOKUP($A10,'Return Data'!$A$7:$R$526,17,0)</f>
        <v>13.7472514999826</v>
      </c>
      <c r="S10" s="71">
        <f t="shared" si="1"/>
        <v>4</v>
      </c>
    </row>
    <row r="11" spans="1:19" x14ac:dyDescent="0.25">
      <c r="A11" s="86" t="s">
        <v>56</v>
      </c>
      <c r="B11" s="68">
        <f>VLOOKUP($A11,'Return Data'!$A$7:$R$526,2,0)</f>
        <v>43983</v>
      </c>
      <c r="C11" s="69">
        <f>VLOOKUP($A11,'Return Data'!$A$7:$R$526,3,0)</f>
        <v>18.131900000000002</v>
      </c>
      <c r="D11" s="69">
        <f>VLOOKUP($A11,'Return Data'!$A$7:$R$526,10,0)</f>
        <v>-10.1130624080986</v>
      </c>
      <c r="E11" s="70">
        <f t="shared" si="0"/>
        <v>29</v>
      </c>
      <c r="F11" s="69">
        <f>VLOOKUP($A11,'Return Data'!$A$7:$R$526,11,0)</f>
        <v>5.4242403582710699</v>
      </c>
      <c r="G11" s="70">
        <f t="shared" si="0"/>
        <v>24</v>
      </c>
      <c r="H11" s="69">
        <f>VLOOKUP($A11,'Return Data'!$A$7:$R$526,12,0)</f>
        <v>7.2526978347780098</v>
      </c>
      <c r="I11" s="70">
        <f t="shared" ref="I11" si="7">RANK(H11,H$8:H$37,0)</f>
        <v>20</v>
      </c>
      <c r="J11" s="69">
        <f>VLOOKUP($A11,'Return Data'!$A$7:$R$526,13,0)</f>
        <v>6.1409125935725104</v>
      </c>
      <c r="K11" s="70">
        <f t="shared" ref="K11" si="8">RANK(J11,J$8:J$37,0)</f>
        <v>24</v>
      </c>
      <c r="L11" s="69">
        <f>VLOOKUP($A11,'Return Data'!$A$7:$R$526,14,0)</f>
        <v>-0.79604515103039097</v>
      </c>
      <c r="M11" s="70">
        <f t="shared" ref="M11" si="9">RANK(L11,L$8:L$37,0)</f>
        <v>26</v>
      </c>
      <c r="N11" s="69">
        <f>VLOOKUP($A11,'Return Data'!$A$7:$R$526,18,0)</f>
        <v>0</v>
      </c>
      <c r="O11" s="70">
        <f t="shared" ref="O11" si="10">RANK(N11,N$8:N$37,0)</f>
        <v>1</v>
      </c>
      <c r="P11" s="69">
        <f>VLOOKUP($A11,'Return Data'!$A$7:$R$526,15,0)</f>
        <v>3.59813748823909</v>
      </c>
      <c r="Q11" s="70">
        <f t="shared" ref="Q11" si="11">RANK(P11,P$8:P$37,0)</f>
        <v>23</v>
      </c>
      <c r="R11" s="69">
        <f>VLOOKUP($A11,'Return Data'!$A$7:$R$526,17,0)</f>
        <v>9.7296817704745298</v>
      </c>
      <c r="S11" s="71">
        <f t="shared" si="1"/>
        <v>21</v>
      </c>
    </row>
    <row r="12" spans="1:19" x14ac:dyDescent="0.25">
      <c r="A12" s="86" t="s">
        <v>57</v>
      </c>
      <c r="B12" s="68">
        <f>VLOOKUP($A12,'Return Data'!$A$7:$R$526,2,0)</f>
        <v>43983</v>
      </c>
      <c r="C12" s="69">
        <f>VLOOKUP($A12,'Return Data'!$A$7:$R$526,3,0)</f>
        <v>37.141800000000003</v>
      </c>
      <c r="D12" s="69">
        <f>VLOOKUP($A12,'Return Data'!$A$7:$R$526,10,0)</f>
        <v>14.423411172910299</v>
      </c>
      <c r="E12" s="70">
        <f t="shared" si="0"/>
        <v>19</v>
      </c>
      <c r="F12" s="69">
        <f>VLOOKUP($A12,'Return Data'!$A$7:$R$526,11,0)</f>
        <v>12.106414168109399</v>
      </c>
      <c r="G12" s="70">
        <f t="shared" si="0"/>
        <v>11</v>
      </c>
      <c r="H12" s="69">
        <f>VLOOKUP($A12,'Return Data'!$A$7:$R$526,12,0)</f>
        <v>12.7076822196083</v>
      </c>
      <c r="I12" s="70">
        <f t="shared" ref="I12" si="12">RANK(H12,H$8:H$37,0)</f>
        <v>10</v>
      </c>
      <c r="J12" s="69">
        <f>VLOOKUP($A12,'Return Data'!$A$7:$R$526,13,0)</f>
        <v>10.603617321303799</v>
      </c>
      <c r="K12" s="70">
        <f t="shared" ref="K12" si="13">RANK(J12,J$8:J$37,0)</f>
        <v>8</v>
      </c>
      <c r="L12" s="69">
        <f>VLOOKUP($A12,'Return Data'!$A$7:$R$526,14,0)</f>
        <v>10.8605384603442</v>
      </c>
      <c r="M12" s="70">
        <f t="shared" ref="M12" si="14">RANK(L12,L$8:L$37,0)</f>
        <v>15</v>
      </c>
      <c r="N12" s="69">
        <f>VLOOKUP($A12,'Return Data'!$A$7:$R$526,18,0)</f>
        <v>0</v>
      </c>
      <c r="O12" s="70">
        <f t="shared" ref="O12" si="15">RANK(N12,N$8:N$37,0)</f>
        <v>1</v>
      </c>
      <c r="P12" s="69">
        <f>VLOOKUP($A12,'Return Data'!$A$7:$R$526,15,0)</f>
        <v>8.4028436721713895</v>
      </c>
      <c r="Q12" s="70">
        <f t="shared" ref="Q12" si="16">RANK(P12,P$8:P$37,0)</f>
        <v>11</v>
      </c>
      <c r="R12" s="69">
        <f>VLOOKUP($A12,'Return Data'!$A$7:$R$526,17,0)</f>
        <v>12.6109751544784</v>
      </c>
      <c r="S12" s="71">
        <f t="shared" si="1"/>
        <v>11</v>
      </c>
    </row>
    <row r="13" spans="1:19" x14ac:dyDescent="0.25">
      <c r="A13" s="86" t="s">
        <v>58</v>
      </c>
      <c r="B13" s="68">
        <f>VLOOKUP($A13,'Return Data'!$A$7:$R$526,2,0)</f>
        <v>43983</v>
      </c>
      <c r="C13" s="69">
        <f>VLOOKUP($A13,'Return Data'!$A$7:$R$526,3,0)</f>
        <v>24.338899999999999</v>
      </c>
      <c r="D13" s="69">
        <f>VLOOKUP($A13,'Return Data'!$A$7:$R$526,10,0)</f>
        <v>20.625776459220202</v>
      </c>
      <c r="E13" s="70">
        <f t="shared" si="0"/>
        <v>8</v>
      </c>
      <c r="F13" s="69">
        <f>VLOOKUP($A13,'Return Data'!$A$7:$R$526,11,0)</f>
        <v>16.081190819318699</v>
      </c>
      <c r="G13" s="70">
        <f t="shared" si="0"/>
        <v>6</v>
      </c>
      <c r="H13" s="69">
        <f>VLOOKUP($A13,'Return Data'!$A$7:$R$526,12,0)</f>
        <v>13.0132278304433</v>
      </c>
      <c r="I13" s="70">
        <f t="shared" ref="I13" si="17">RANK(H13,H$8:H$37,0)</f>
        <v>8</v>
      </c>
      <c r="J13" s="69">
        <f>VLOOKUP($A13,'Return Data'!$A$7:$R$526,13,0)</f>
        <v>10.210663011535001</v>
      </c>
      <c r="K13" s="70">
        <f t="shared" ref="K13" si="18">RANK(J13,J$8:J$37,0)</f>
        <v>12</v>
      </c>
      <c r="L13" s="69">
        <f>VLOOKUP($A13,'Return Data'!$A$7:$R$526,14,0)</f>
        <v>11.528897867849199</v>
      </c>
      <c r="M13" s="70">
        <f t="shared" ref="M13" si="19">RANK(L13,L$8:L$37,0)</f>
        <v>12</v>
      </c>
      <c r="N13" s="69">
        <f>VLOOKUP($A13,'Return Data'!$A$7:$R$526,18,0)</f>
        <v>0</v>
      </c>
      <c r="O13" s="70">
        <f t="shared" ref="O13" si="20">RANK(N13,N$8:N$37,0)</f>
        <v>1</v>
      </c>
      <c r="P13" s="69">
        <f>VLOOKUP($A13,'Return Data'!$A$7:$R$526,15,0)</f>
        <v>7.8721743953637198</v>
      </c>
      <c r="Q13" s="70">
        <f t="shared" ref="Q13" si="21">RANK(P13,P$8:P$37,0)</f>
        <v>16</v>
      </c>
      <c r="R13" s="69">
        <f>VLOOKUP($A13,'Return Data'!$A$7:$R$526,17,0)</f>
        <v>12.630585683773999</v>
      </c>
      <c r="S13" s="71">
        <f t="shared" si="1"/>
        <v>10</v>
      </c>
    </row>
    <row r="14" spans="1:19" x14ac:dyDescent="0.25">
      <c r="A14" s="86" t="s">
        <v>59</v>
      </c>
      <c r="B14" s="68">
        <f>VLOOKUP($A14,'Return Data'!$A$7:$R$526,2,0)</f>
        <v>43983</v>
      </c>
      <c r="C14" s="69">
        <f>VLOOKUP($A14,'Return Data'!$A$7:$R$526,3,0)</f>
        <v>2609.9861999999998</v>
      </c>
      <c r="D14" s="69">
        <f>VLOOKUP($A14,'Return Data'!$A$7:$R$526,10,0)</f>
        <v>19.002259245573899</v>
      </c>
      <c r="E14" s="70">
        <f t="shared" si="0"/>
        <v>12</v>
      </c>
      <c r="F14" s="69">
        <f>VLOOKUP($A14,'Return Data'!$A$7:$R$526,11,0)</f>
        <v>18.434045061950599</v>
      </c>
      <c r="G14" s="70">
        <f t="shared" si="0"/>
        <v>3</v>
      </c>
      <c r="H14" s="69">
        <f>VLOOKUP($A14,'Return Data'!$A$7:$R$526,12,0)</f>
        <v>17.187773996755599</v>
      </c>
      <c r="I14" s="70">
        <f t="shared" ref="I14" si="22">RANK(H14,H$8:H$37,0)</f>
        <v>1</v>
      </c>
      <c r="J14" s="69">
        <f>VLOOKUP($A14,'Return Data'!$A$7:$R$526,13,0)</f>
        <v>17.4558607285602</v>
      </c>
      <c r="K14" s="70">
        <f t="shared" ref="K14" si="23">RANK(J14,J$8:J$37,0)</f>
        <v>1</v>
      </c>
      <c r="L14" s="69">
        <f>VLOOKUP($A14,'Return Data'!$A$7:$R$526,14,0)</f>
        <v>15.8253724648409</v>
      </c>
      <c r="M14" s="70">
        <f t="shared" ref="M14" si="24">RANK(L14,L$8:L$37,0)</f>
        <v>1</v>
      </c>
      <c r="N14" s="69">
        <f>VLOOKUP($A14,'Return Data'!$A$7:$R$526,18,0)</f>
        <v>0</v>
      </c>
      <c r="O14" s="70">
        <f t="shared" ref="O14" si="25">RANK(N14,N$8:N$37,0)</f>
        <v>1</v>
      </c>
      <c r="P14" s="69">
        <f>VLOOKUP($A14,'Return Data'!$A$7:$R$526,15,0)</f>
        <v>9.7805722261553996</v>
      </c>
      <c r="Q14" s="70">
        <f t="shared" ref="Q14" si="26">RANK(P14,P$8:P$37,0)</f>
        <v>7</v>
      </c>
      <c r="R14" s="69">
        <f>VLOOKUP($A14,'Return Data'!$A$7:$R$526,17,0)</f>
        <v>12.889476280241499</v>
      </c>
      <c r="S14" s="71">
        <f t="shared" si="1"/>
        <v>9</v>
      </c>
    </row>
    <row r="15" spans="1:19" x14ac:dyDescent="0.25">
      <c r="A15" s="86" t="s">
        <v>60</v>
      </c>
      <c r="B15" s="68">
        <f>VLOOKUP($A15,'Return Data'!$A$7:$R$526,2,0)</f>
        <v>43983</v>
      </c>
      <c r="C15" s="69">
        <f>VLOOKUP($A15,'Return Data'!$A$7:$R$526,3,0)</f>
        <v>23.5929</v>
      </c>
      <c r="D15" s="69">
        <f>VLOOKUP($A15,'Return Data'!$A$7:$R$526,10,0)</f>
        <v>7.8960242331640096</v>
      </c>
      <c r="E15" s="70">
        <f t="shared" si="0"/>
        <v>23</v>
      </c>
      <c r="F15" s="69">
        <f>VLOOKUP($A15,'Return Data'!$A$7:$R$526,11,0)</f>
        <v>9.7500473789064408</v>
      </c>
      <c r="G15" s="70">
        <f t="shared" si="0"/>
        <v>16</v>
      </c>
      <c r="H15" s="69">
        <f>VLOOKUP($A15,'Return Data'!$A$7:$R$526,12,0)</f>
        <v>9.4161791531030499</v>
      </c>
      <c r="I15" s="70">
        <f t="shared" ref="I15" si="27">RANK(H15,H$8:H$37,0)</f>
        <v>18</v>
      </c>
      <c r="J15" s="69">
        <f>VLOOKUP($A15,'Return Data'!$A$7:$R$526,13,0)</f>
        <v>8.6574425594236892</v>
      </c>
      <c r="K15" s="70">
        <f t="shared" ref="K15" si="28">RANK(J15,J$8:J$37,0)</f>
        <v>18</v>
      </c>
      <c r="L15" s="69">
        <f>VLOOKUP($A15,'Return Data'!$A$7:$R$526,14,0)</f>
        <v>10.8309086666262</v>
      </c>
      <c r="M15" s="70">
        <f t="shared" ref="M15" si="29">RANK(L15,L$8:L$37,0)</f>
        <v>16</v>
      </c>
      <c r="N15" s="69">
        <f>VLOOKUP($A15,'Return Data'!$A$7:$R$526,18,0)</f>
        <v>0</v>
      </c>
      <c r="O15" s="70">
        <f t="shared" ref="O15" si="30">RANK(N15,N$8:N$37,0)</f>
        <v>1</v>
      </c>
      <c r="P15" s="69">
        <f>VLOOKUP($A15,'Return Data'!$A$7:$R$526,15,0)</f>
        <v>9.4411235510402207</v>
      </c>
      <c r="Q15" s="70">
        <f t="shared" ref="Q15" si="31">RANK(P15,P$8:P$37,0)</f>
        <v>9</v>
      </c>
      <c r="R15" s="69">
        <f>VLOOKUP($A15,'Return Data'!$A$7:$R$526,17,0)</f>
        <v>11.567992606983101</v>
      </c>
      <c r="S15" s="71">
        <f t="shared" si="1"/>
        <v>13</v>
      </c>
    </row>
    <row r="16" spans="1:19" x14ac:dyDescent="0.25">
      <c r="A16" s="86" t="s">
        <v>61</v>
      </c>
      <c r="B16" s="68">
        <f>VLOOKUP($A16,'Return Data'!$A$7:$R$526,2,0)</f>
        <v>43983</v>
      </c>
      <c r="C16" s="69">
        <f>VLOOKUP($A16,'Return Data'!$A$7:$R$526,3,0)</f>
        <v>69.897199999999998</v>
      </c>
      <c r="D16" s="69">
        <f>VLOOKUP($A16,'Return Data'!$A$7:$R$526,10,0)</f>
        <v>14.635539154954801</v>
      </c>
      <c r="E16" s="70">
        <f t="shared" si="0"/>
        <v>18</v>
      </c>
      <c r="F16" s="69">
        <f>VLOOKUP($A16,'Return Data'!$A$7:$R$526,11,0)</f>
        <v>-11.429437907539</v>
      </c>
      <c r="G16" s="70">
        <f t="shared" si="0"/>
        <v>28</v>
      </c>
      <c r="H16" s="69">
        <f>VLOOKUP($A16,'Return Data'!$A$7:$R$526,12,0)</f>
        <v>-9.1129048319081196</v>
      </c>
      <c r="I16" s="70">
        <f t="shared" ref="I16" si="32">RANK(H16,H$8:H$37,0)</f>
        <v>28</v>
      </c>
      <c r="J16" s="69">
        <f>VLOOKUP($A16,'Return Data'!$A$7:$R$526,13,0)</f>
        <v>-3.5765747195124602</v>
      </c>
      <c r="K16" s="70">
        <f t="shared" ref="K16" si="33">RANK(J16,J$8:J$37,0)</f>
        <v>28</v>
      </c>
      <c r="L16" s="69">
        <f>VLOOKUP($A16,'Return Data'!$A$7:$R$526,14,0)</f>
        <v>-1.50863131187458</v>
      </c>
      <c r="M16" s="70">
        <f t="shared" ref="M16" si="34">RANK(L16,L$8:L$37,0)</f>
        <v>27</v>
      </c>
      <c r="N16" s="69">
        <f>VLOOKUP($A16,'Return Data'!$A$7:$R$526,18,0)</f>
        <v>0</v>
      </c>
      <c r="O16" s="70">
        <f t="shared" ref="O16" si="35">RANK(N16,N$8:N$37,0)</f>
        <v>1</v>
      </c>
      <c r="P16" s="69">
        <f>VLOOKUP($A16,'Return Data'!$A$7:$R$526,15,0)</f>
        <v>5.76239228866904</v>
      </c>
      <c r="Q16" s="70">
        <f t="shared" ref="Q16" si="36">RANK(P16,P$8:P$37,0)</f>
        <v>20</v>
      </c>
      <c r="R16" s="69">
        <f>VLOOKUP($A16,'Return Data'!$A$7:$R$526,17,0)</f>
        <v>10.692595242128199</v>
      </c>
      <c r="S16" s="71">
        <f t="shared" si="1"/>
        <v>18</v>
      </c>
    </row>
    <row r="17" spans="1:19" x14ac:dyDescent="0.25">
      <c r="A17" s="86" t="s">
        <v>62</v>
      </c>
      <c r="B17" s="68">
        <f>VLOOKUP($A17,'Return Data'!$A$7:$R$526,2,0)</f>
        <v>43983</v>
      </c>
      <c r="C17" s="69">
        <f>VLOOKUP($A17,'Return Data'!$A$7:$R$526,3,0)</f>
        <v>68.483900000000006</v>
      </c>
      <c r="D17" s="69">
        <f>VLOOKUP($A17,'Return Data'!$A$7:$R$526,10,0)</f>
        <v>25.838557929365301</v>
      </c>
      <c r="E17" s="70">
        <f t="shared" si="0"/>
        <v>5</v>
      </c>
      <c r="F17" s="69">
        <f>VLOOKUP($A17,'Return Data'!$A$7:$R$526,11,0)</f>
        <v>7.1521094363598996</v>
      </c>
      <c r="G17" s="70">
        <f t="shared" si="0"/>
        <v>19</v>
      </c>
      <c r="H17" s="69">
        <f>VLOOKUP($A17,'Return Data'!$A$7:$R$526,12,0)</f>
        <v>8.1161901662676996</v>
      </c>
      <c r="I17" s="70">
        <f t="shared" ref="I17" si="37">RANK(H17,H$8:H$37,0)</f>
        <v>19</v>
      </c>
      <c r="J17" s="69">
        <f>VLOOKUP($A17,'Return Data'!$A$7:$R$526,13,0)</f>
        <v>8.9399148588144293</v>
      </c>
      <c r="K17" s="70">
        <f t="shared" ref="K17" si="38">RANK(J17,J$8:J$37,0)</f>
        <v>16</v>
      </c>
      <c r="L17" s="69">
        <f>VLOOKUP($A17,'Return Data'!$A$7:$R$526,14,0)</f>
        <v>9.0066543295795203</v>
      </c>
      <c r="M17" s="70">
        <f t="shared" ref="M17" si="39">RANK(L17,L$8:L$37,0)</f>
        <v>18</v>
      </c>
      <c r="N17" s="69">
        <f>VLOOKUP($A17,'Return Data'!$A$7:$R$526,18,0)</f>
        <v>0</v>
      </c>
      <c r="O17" s="70">
        <f t="shared" ref="O17" si="40">RANK(N17,N$8:N$37,0)</f>
        <v>1</v>
      </c>
      <c r="P17" s="69">
        <f>VLOOKUP($A17,'Return Data'!$A$7:$R$526,15,0)</f>
        <v>4.9865119053266298</v>
      </c>
      <c r="Q17" s="70">
        <f t="shared" ref="Q17" si="41">RANK(P17,P$8:P$37,0)</f>
        <v>21</v>
      </c>
      <c r="R17" s="69">
        <f>VLOOKUP($A17,'Return Data'!$A$7:$R$526,17,0)</f>
        <v>10.5149160754366</v>
      </c>
      <c r="S17" s="71">
        <f t="shared" si="1"/>
        <v>19</v>
      </c>
    </row>
    <row r="18" spans="1:19" x14ac:dyDescent="0.25">
      <c r="A18" s="86" t="s">
        <v>63</v>
      </c>
      <c r="B18" s="68">
        <f>VLOOKUP($A18,'Return Data'!$A$7:$R$526,2,0)</f>
        <v>43983</v>
      </c>
      <c r="C18" s="69">
        <f>VLOOKUP($A18,'Return Data'!$A$7:$R$526,3,0)</f>
        <v>28.9132</v>
      </c>
      <c r="D18" s="69">
        <f>VLOOKUP($A18,'Return Data'!$A$7:$R$526,10,0)</f>
        <v>18.591111003708299</v>
      </c>
      <c r="E18" s="70">
        <f t="shared" si="0"/>
        <v>15</v>
      </c>
      <c r="F18" s="69">
        <f>VLOOKUP($A18,'Return Data'!$A$7:$R$526,11,0)</f>
        <v>10.172196711793999</v>
      </c>
      <c r="G18" s="70">
        <f t="shared" si="0"/>
        <v>15</v>
      </c>
      <c r="H18" s="69">
        <f>VLOOKUP($A18,'Return Data'!$A$7:$R$526,12,0)</f>
        <v>9.8978289636433008</v>
      </c>
      <c r="I18" s="70">
        <f t="shared" ref="I18" si="42">RANK(H18,H$8:H$37,0)</f>
        <v>15</v>
      </c>
      <c r="J18" s="69">
        <f>VLOOKUP($A18,'Return Data'!$A$7:$R$526,13,0)</f>
        <v>8.6798199873983393</v>
      </c>
      <c r="K18" s="70">
        <f t="shared" ref="K18" si="43">RANK(J18,J$8:J$37,0)</f>
        <v>17</v>
      </c>
      <c r="L18" s="69">
        <f>VLOOKUP($A18,'Return Data'!$A$7:$R$526,14,0)</f>
        <v>10.9910542405224</v>
      </c>
      <c r="M18" s="70">
        <f t="shared" ref="M18" si="44">RANK(L18,L$8:L$37,0)</f>
        <v>14</v>
      </c>
      <c r="N18" s="69">
        <f>VLOOKUP($A18,'Return Data'!$A$7:$R$526,18,0)</f>
        <v>0</v>
      </c>
      <c r="O18" s="70">
        <f t="shared" ref="O18" si="45">RANK(N18,N$8:N$37,0)</f>
        <v>1</v>
      </c>
      <c r="P18" s="69">
        <f>VLOOKUP($A18,'Return Data'!$A$7:$R$526,15,0)</f>
        <v>8.0134266366887594</v>
      </c>
      <c r="Q18" s="70">
        <f t="shared" ref="Q18" si="46">RANK(P18,P$8:P$37,0)</f>
        <v>14</v>
      </c>
      <c r="R18" s="69">
        <f>VLOOKUP($A18,'Return Data'!$A$7:$R$526,17,0)</f>
        <v>10.7586103492768</v>
      </c>
      <c r="S18" s="71">
        <f t="shared" si="1"/>
        <v>17</v>
      </c>
    </row>
    <row r="19" spans="1:19" x14ac:dyDescent="0.25">
      <c r="A19" s="86" t="s">
        <v>64</v>
      </c>
      <c r="B19" s="68">
        <f>VLOOKUP($A19,'Return Data'!$A$7:$R$526,2,0)</f>
        <v>43983</v>
      </c>
      <c r="C19" s="69">
        <f>VLOOKUP($A19,'Return Data'!$A$7:$R$526,3,0)</f>
        <v>27.5243</v>
      </c>
      <c r="D19" s="69">
        <f>VLOOKUP($A19,'Return Data'!$A$7:$R$526,10,0)</f>
        <v>30.376618314602901</v>
      </c>
      <c r="E19" s="70">
        <f t="shared" si="0"/>
        <v>1</v>
      </c>
      <c r="F19" s="69">
        <f>VLOOKUP($A19,'Return Data'!$A$7:$R$526,11,0)</f>
        <v>14.519350794466201</v>
      </c>
      <c r="G19" s="70">
        <f t="shared" si="0"/>
        <v>8</v>
      </c>
      <c r="H19" s="69">
        <f>VLOOKUP($A19,'Return Data'!$A$7:$R$526,12,0)</f>
        <v>14.5342039626595</v>
      </c>
      <c r="I19" s="70">
        <f t="shared" ref="I19" si="47">RANK(H19,H$8:H$37,0)</f>
        <v>5</v>
      </c>
      <c r="J19" s="69">
        <f>VLOOKUP($A19,'Return Data'!$A$7:$R$526,13,0)</f>
        <v>12.907847997705399</v>
      </c>
      <c r="K19" s="70">
        <f t="shared" ref="K19" si="48">RANK(J19,J$8:J$37,0)</f>
        <v>4</v>
      </c>
      <c r="L19" s="69">
        <f>VLOOKUP($A19,'Return Data'!$A$7:$R$526,14,0)</f>
        <v>12.954941859456801</v>
      </c>
      <c r="M19" s="70">
        <f t="shared" ref="M19" si="49">RANK(L19,L$8:L$37,0)</f>
        <v>6</v>
      </c>
      <c r="N19" s="69">
        <f>VLOOKUP($A19,'Return Data'!$A$7:$R$526,18,0)</f>
        <v>0</v>
      </c>
      <c r="O19" s="70">
        <f t="shared" ref="O19" si="50">RANK(N19,N$8:N$37,0)</f>
        <v>1</v>
      </c>
      <c r="P19" s="69">
        <f>VLOOKUP($A19,'Return Data'!$A$7:$R$526,15,0)</f>
        <v>9.8747129691279696</v>
      </c>
      <c r="Q19" s="70">
        <f t="shared" ref="Q19" si="51">RANK(P19,P$8:P$37,0)</f>
        <v>5</v>
      </c>
      <c r="R19" s="69">
        <f>VLOOKUP($A19,'Return Data'!$A$7:$R$526,17,0)</f>
        <v>16.1417836551731</v>
      </c>
      <c r="S19" s="71">
        <f t="shared" si="1"/>
        <v>1</v>
      </c>
    </row>
    <row r="20" spans="1:19" x14ac:dyDescent="0.25">
      <c r="A20" s="86" t="s">
        <v>65</v>
      </c>
      <c r="B20" s="68">
        <f>VLOOKUP($A20,'Return Data'!$A$7:$R$526,2,0)</f>
        <v>43983</v>
      </c>
      <c r="C20" s="69">
        <f>VLOOKUP($A20,'Return Data'!$A$7:$R$526,3,0)</f>
        <v>17.3171</v>
      </c>
      <c r="D20" s="69">
        <f>VLOOKUP($A20,'Return Data'!$A$7:$R$526,10,0)</f>
        <v>25.804502037321399</v>
      </c>
      <c r="E20" s="70">
        <f t="shared" si="0"/>
        <v>6</v>
      </c>
      <c r="F20" s="69">
        <f>VLOOKUP($A20,'Return Data'!$A$7:$R$526,11,0)</f>
        <v>6.5252482877493003</v>
      </c>
      <c r="G20" s="70">
        <f t="shared" si="0"/>
        <v>21</v>
      </c>
      <c r="H20" s="69">
        <f>VLOOKUP($A20,'Return Data'!$A$7:$R$526,12,0)</f>
        <v>9.5347381427484201</v>
      </c>
      <c r="I20" s="70">
        <f t="shared" ref="I20" si="52">RANK(H20,H$8:H$37,0)</f>
        <v>17</v>
      </c>
      <c r="J20" s="69">
        <f>VLOOKUP($A20,'Return Data'!$A$7:$R$526,13,0)</f>
        <v>8.3572487169644507</v>
      </c>
      <c r="K20" s="70">
        <f t="shared" ref="K20" si="53">RANK(J20,J$8:J$37,0)</f>
        <v>19</v>
      </c>
      <c r="L20" s="69">
        <f>VLOOKUP($A20,'Return Data'!$A$7:$R$526,14,0)</f>
        <v>6.6184528572561696</v>
      </c>
      <c r="M20" s="70">
        <f t="shared" ref="M20" si="54">RANK(L20,L$8:L$37,0)</f>
        <v>22</v>
      </c>
      <c r="N20" s="69">
        <f>VLOOKUP($A20,'Return Data'!$A$7:$R$526,18,0)</f>
        <v>0</v>
      </c>
      <c r="O20" s="70">
        <f t="shared" ref="O20" si="55">RANK(N20,N$8:N$37,0)</f>
        <v>1</v>
      </c>
      <c r="P20" s="69">
        <f>VLOOKUP($A20,'Return Data'!$A$7:$R$526,15,0)</f>
        <v>6.0301947547330297</v>
      </c>
      <c r="Q20" s="70">
        <f t="shared" ref="Q20" si="56">RANK(P20,P$8:P$37,0)</f>
        <v>19</v>
      </c>
      <c r="R20" s="69">
        <f>VLOOKUP($A20,'Return Data'!$A$7:$R$526,17,0)</f>
        <v>8.0523110436476895</v>
      </c>
      <c r="S20" s="71">
        <f t="shared" si="1"/>
        <v>29</v>
      </c>
    </row>
    <row r="21" spans="1:19" x14ac:dyDescent="0.25">
      <c r="A21" s="86" t="s">
        <v>66</v>
      </c>
      <c r="B21" s="68">
        <f>VLOOKUP($A21,'Return Data'!$A$7:$R$526,2,0)</f>
        <v>43983</v>
      </c>
      <c r="C21" s="69">
        <f>VLOOKUP($A21,'Return Data'!$A$7:$R$526,3,0)</f>
        <v>27.807700000000001</v>
      </c>
      <c r="D21" s="69">
        <f>VLOOKUP($A21,'Return Data'!$A$7:$R$526,10,0)</f>
        <v>22.324112979808401</v>
      </c>
      <c r="E21" s="70">
        <f t="shared" si="0"/>
        <v>7</v>
      </c>
      <c r="F21" s="69">
        <f>VLOOKUP($A21,'Return Data'!$A$7:$R$526,11,0)</f>
        <v>18.837229321302299</v>
      </c>
      <c r="G21" s="70">
        <f t="shared" si="0"/>
        <v>2</v>
      </c>
      <c r="H21" s="69">
        <f>VLOOKUP($A21,'Return Data'!$A$7:$R$526,12,0)</f>
        <v>17.034673436445502</v>
      </c>
      <c r="I21" s="70">
        <f t="shared" ref="I21" si="57">RANK(H21,H$8:H$37,0)</f>
        <v>2</v>
      </c>
      <c r="J21" s="69">
        <f>VLOOKUP($A21,'Return Data'!$A$7:$R$526,13,0)</f>
        <v>13.4074402219834</v>
      </c>
      <c r="K21" s="70">
        <f t="shared" ref="K21" si="58">RANK(J21,J$8:J$37,0)</f>
        <v>2</v>
      </c>
      <c r="L21" s="69">
        <f>VLOOKUP($A21,'Return Data'!$A$7:$R$526,14,0)</f>
        <v>15.308426414461801</v>
      </c>
      <c r="M21" s="70">
        <f t="shared" ref="M21" si="59">RANK(L21,L$8:L$37,0)</f>
        <v>3</v>
      </c>
      <c r="N21" s="69">
        <f>VLOOKUP($A21,'Return Data'!$A$7:$R$526,18,0)</f>
        <v>0</v>
      </c>
      <c r="O21" s="70">
        <f t="shared" ref="O21" si="60">RANK(N21,N$8:N$37,0)</f>
        <v>1</v>
      </c>
      <c r="P21" s="69">
        <f>VLOOKUP($A21,'Return Data'!$A$7:$R$526,15,0)</f>
        <v>10.2755620604201</v>
      </c>
      <c r="Q21" s="70">
        <f t="shared" ref="Q21" si="61">RANK(P21,P$8:P$37,0)</f>
        <v>2</v>
      </c>
      <c r="R21" s="69">
        <f>VLOOKUP($A21,'Return Data'!$A$7:$R$526,17,0)</f>
        <v>13.970856968012001</v>
      </c>
      <c r="S21" s="71">
        <f t="shared" si="1"/>
        <v>2</v>
      </c>
    </row>
    <row r="22" spans="1:19" x14ac:dyDescent="0.25">
      <c r="A22" s="86" t="s">
        <v>67</v>
      </c>
      <c r="B22" s="68">
        <f>VLOOKUP($A22,'Return Data'!$A$7:$R$526,2,0)</f>
        <v>43983</v>
      </c>
      <c r="C22" s="69">
        <f>VLOOKUP($A22,'Return Data'!$A$7:$R$526,3,0)</f>
        <v>16.511500000000002</v>
      </c>
      <c r="D22" s="69">
        <f>VLOOKUP($A22,'Return Data'!$A$7:$R$526,10,0)</f>
        <v>5.6370699256863004</v>
      </c>
      <c r="E22" s="70">
        <f t="shared" si="0"/>
        <v>26</v>
      </c>
      <c r="F22" s="69">
        <f>VLOOKUP($A22,'Return Data'!$A$7:$R$526,11,0)</f>
        <v>2.6661751962346298</v>
      </c>
      <c r="G22" s="70">
        <f t="shared" si="0"/>
        <v>26</v>
      </c>
      <c r="H22" s="69">
        <f>VLOOKUP($A22,'Return Data'!$A$7:$R$526,12,0)</f>
        <v>5.9377142956383304</v>
      </c>
      <c r="I22" s="70">
        <f t="shared" ref="I22" si="62">RANK(H22,H$8:H$37,0)</f>
        <v>24</v>
      </c>
      <c r="J22" s="69">
        <f>VLOOKUP($A22,'Return Data'!$A$7:$R$526,13,0)</f>
        <v>6.9250679219374103</v>
      </c>
      <c r="K22" s="70">
        <f t="shared" ref="K22" si="63">RANK(J22,J$8:J$37,0)</f>
        <v>21</v>
      </c>
      <c r="L22" s="69">
        <f>VLOOKUP($A22,'Return Data'!$A$7:$R$526,14,0)</f>
        <v>7.1276768889286499</v>
      </c>
      <c r="M22" s="70">
        <f t="shared" ref="M22" si="64">RANK(L22,L$8:L$37,0)</f>
        <v>20</v>
      </c>
      <c r="N22" s="69">
        <f>VLOOKUP($A22,'Return Data'!$A$7:$R$526,18,0)</f>
        <v>0</v>
      </c>
      <c r="O22" s="70">
        <f t="shared" ref="O22" si="65">RANK(N22,N$8:N$37,0)</f>
        <v>1</v>
      </c>
      <c r="P22" s="69">
        <f>VLOOKUP($A22,'Return Data'!$A$7:$R$526,15,0)</f>
        <v>7.4534718127443096</v>
      </c>
      <c r="Q22" s="70">
        <f t="shared" ref="Q22" si="66">RANK(P22,P$8:P$37,0)</f>
        <v>18</v>
      </c>
      <c r="R22" s="69">
        <f>VLOOKUP($A22,'Return Data'!$A$7:$R$526,17,0)</f>
        <v>9.37923243883189</v>
      </c>
      <c r="S22" s="71">
        <f t="shared" si="1"/>
        <v>25</v>
      </c>
    </row>
    <row r="23" spans="1:19" x14ac:dyDescent="0.25">
      <c r="A23" s="86" t="s">
        <v>68</v>
      </c>
      <c r="B23" s="68">
        <f>VLOOKUP($A23,'Return Data'!$A$7:$R$526,2,0)</f>
        <v>43983</v>
      </c>
      <c r="C23" s="69">
        <f>VLOOKUP($A23,'Return Data'!$A$7:$R$526,3,0)</f>
        <v>1143.4032</v>
      </c>
      <c r="D23" s="69">
        <f>VLOOKUP($A23,'Return Data'!$A$7:$R$526,10,0)</f>
        <v>5.1728106924964496</v>
      </c>
      <c r="E23" s="70">
        <f t="shared" si="0"/>
        <v>27</v>
      </c>
      <c r="F23" s="69">
        <f>VLOOKUP($A23,'Return Data'!$A$7:$R$526,11,0)</f>
        <v>6.2591321074474804</v>
      </c>
      <c r="G23" s="70">
        <f t="shared" si="0"/>
        <v>22</v>
      </c>
      <c r="H23" s="69">
        <f>VLOOKUP($A23,'Return Data'!$A$7:$R$526,12,0)</f>
        <v>6.9380707373259503</v>
      </c>
      <c r="I23" s="70">
        <f t="shared" ref="I23" si="67">RANK(H23,H$8:H$37,0)</f>
        <v>22</v>
      </c>
      <c r="J23" s="69">
        <f>VLOOKUP($A23,'Return Data'!$A$7:$R$526,13,0)</f>
        <v>7.4344593235747496</v>
      </c>
      <c r="K23" s="70">
        <f t="shared" ref="K23" si="68">RANK(J23,J$8:J$37,0)</f>
        <v>20</v>
      </c>
      <c r="L23" s="69">
        <f>VLOOKUP($A23,'Return Data'!$A$7:$R$526,14,0)</f>
        <v>8.3673996871181799</v>
      </c>
      <c r="M23" s="70">
        <f t="shared" ref="M23" si="69">RANK(L23,L$8:L$37,0)</f>
        <v>19</v>
      </c>
      <c r="N23" s="69"/>
      <c r="O23" s="70"/>
      <c r="P23" s="69"/>
      <c r="Q23" s="70"/>
      <c r="R23" s="69">
        <f>VLOOKUP($A23,'Return Data'!$A$7:$R$526,17,0)</f>
        <v>9.6040675229357806</v>
      </c>
      <c r="S23" s="71">
        <f t="shared" si="1"/>
        <v>23</v>
      </c>
    </row>
    <row r="24" spans="1:19" x14ac:dyDescent="0.25">
      <c r="A24" s="86" t="s">
        <v>69</v>
      </c>
      <c r="B24" s="68">
        <f>VLOOKUP($A24,'Return Data'!$A$7:$R$526,2,0)</f>
        <v>43983</v>
      </c>
      <c r="C24" s="69">
        <f>VLOOKUP($A24,'Return Data'!$A$7:$R$526,3,0)</f>
        <v>32.141399999999997</v>
      </c>
      <c r="D24" s="69">
        <f>VLOOKUP($A24,'Return Data'!$A$7:$R$526,10,0)</f>
        <v>15.3281194821411</v>
      </c>
      <c r="E24" s="70">
        <f t="shared" si="0"/>
        <v>17</v>
      </c>
      <c r="F24" s="69">
        <f>VLOOKUP($A24,'Return Data'!$A$7:$R$526,11,0)</f>
        <v>6.5602062754224502</v>
      </c>
      <c r="G24" s="70">
        <f t="shared" si="0"/>
        <v>20</v>
      </c>
      <c r="H24" s="69">
        <f>VLOOKUP($A24,'Return Data'!$A$7:$R$526,12,0)</f>
        <v>6.9540289570501397</v>
      </c>
      <c r="I24" s="70">
        <f t="shared" ref="I24" si="70">RANK(H24,H$8:H$37,0)</f>
        <v>21</v>
      </c>
      <c r="J24" s="69">
        <f>VLOOKUP($A24,'Return Data'!$A$7:$R$526,13,0)</f>
        <v>6.5268953932322802</v>
      </c>
      <c r="K24" s="70">
        <f t="shared" ref="K24" si="71">RANK(J24,J$8:J$37,0)</f>
        <v>22</v>
      </c>
      <c r="L24" s="69">
        <f>VLOOKUP($A24,'Return Data'!$A$7:$R$526,14,0)</f>
        <v>6.6622512980057502</v>
      </c>
      <c r="M24" s="70">
        <f t="shared" ref="M24" si="72">RANK(L24,L$8:L$37,0)</f>
        <v>21</v>
      </c>
      <c r="N24" s="69">
        <f>VLOOKUP($A24,'Return Data'!$A$7:$R$526,18,0)</f>
        <v>0</v>
      </c>
      <c r="O24" s="70">
        <f t="shared" ref="O24" si="73">RANK(N24,N$8:N$37,0)</f>
        <v>1</v>
      </c>
      <c r="P24" s="69">
        <f>VLOOKUP($A24,'Return Data'!$A$7:$R$526,15,0)</f>
        <v>8.0266373247613707</v>
      </c>
      <c r="Q24" s="70">
        <f t="shared" ref="Q24" si="74">RANK(P24,P$8:P$37,0)</f>
        <v>13</v>
      </c>
      <c r="R24" s="69">
        <f>VLOOKUP($A24,'Return Data'!$A$7:$R$526,17,0)</f>
        <v>11.081377589944299</v>
      </c>
      <c r="S24" s="71">
        <f t="shared" si="1"/>
        <v>15</v>
      </c>
    </row>
    <row r="25" spans="1:19" x14ac:dyDescent="0.25">
      <c r="A25" s="86" t="s">
        <v>70</v>
      </c>
      <c r="B25" s="68">
        <f>VLOOKUP($A25,'Return Data'!$A$7:$R$526,2,0)</f>
        <v>43983</v>
      </c>
      <c r="C25" s="69">
        <f>VLOOKUP($A25,'Return Data'!$A$7:$R$526,3,0)</f>
        <v>28.775099999999998</v>
      </c>
      <c r="D25" s="69">
        <f>VLOOKUP($A25,'Return Data'!$A$7:$R$526,10,0)</f>
        <v>27.178996296085401</v>
      </c>
      <c r="E25" s="70">
        <f t="shared" si="0"/>
        <v>4</v>
      </c>
      <c r="F25" s="69">
        <f>VLOOKUP($A25,'Return Data'!$A$7:$R$526,11,0)</f>
        <v>10.3289353579985</v>
      </c>
      <c r="G25" s="70">
        <f t="shared" si="0"/>
        <v>14</v>
      </c>
      <c r="H25" s="69">
        <f>VLOOKUP($A25,'Return Data'!$A$7:$R$526,12,0)</f>
        <v>10.6171476522721</v>
      </c>
      <c r="I25" s="70">
        <f t="shared" ref="I25" si="75">RANK(H25,H$8:H$37,0)</f>
        <v>14</v>
      </c>
      <c r="J25" s="69">
        <f>VLOOKUP($A25,'Return Data'!$A$7:$R$526,13,0)</f>
        <v>10.593708672858501</v>
      </c>
      <c r="K25" s="70">
        <f t="shared" ref="K25" si="76">RANK(J25,J$8:J$37,0)</f>
        <v>9</v>
      </c>
      <c r="L25" s="69">
        <f>VLOOKUP($A25,'Return Data'!$A$7:$R$526,14,0)</f>
        <v>11.6442458525757</v>
      </c>
      <c r="M25" s="70">
        <f t="shared" ref="M25" si="77">RANK(L25,L$8:L$37,0)</f>
        <v>10</v>
      </c>
      <c r="N25" s="69">
        <f>VLOOKUP($A25,'Return Data'!$A$7:$R$526,18,0)</f>
        <v>0</v>
      </c>
      <c r="O25" s="70">
        <f t="shared" ref="O25" si="78">RANK(N25,N$8:N$37,0)</f>
        <v>1</v>
      </c>
      <c r="P25" s="69">
        <f>VLOOKUP($A25,'Return Data'!$A$7:$R$526,15,0)</f>
        <v>10.4105235089158</v>
      </c>
      <c r="Q25" s="70">
        <f t="shared" ref="Q25" si="79">RANK(P25,P$8:P$37,0)</f>
        <v>1</v>
      </c>
      <c r="R25" s="69">
        <f>VLOOKUP($A25,'Return Data'!$A$7:$R$526,17,0)</f>
        <v>13.8454010219438</v>
      </c>
      <c r="S25" s="71">
        <f t="shared" si="1"/>
        <v>3</v>
      </c>
    </row>
    <row r="26" spans="1:19" x14ac:dyDescent="0.25">
      <c r="A26" s="86" t="s">
        <v>71</v>
      </c>
      <c r="B26" s="68">
        <f>VLOOKUP($A26,'Return Data'!$A$7:$R$526,2,0)</f>
        <v>43983</v>
      </c>
      <c r="C26" s="69">
        <f>VLOOKUP($A26,'Return Data'!$A$7:$R$526,3,0)</f>
        <v>23.751300000000001</v>
      </c>
      <c r="D26" s="69">
        <f>VLOOKUP($A26,'Return Data'!$A$7:$R$526,10,0)</f>
        <v>20.055460586352702</v>
      </c>
      <c r="E26" s="70">
        <f t="shared" si="0"/>
        <v>10</v>
      </c>
      <c r="F26" s="69">
        <f>VLOOKUP($A26,'Return Data'!$A$7:$R$526,11,0)</f>
        <v>13.965831346504901</v>
      </c>
      <c r="G26" s="70">
        <f t="shared" si="0"/>
        <v>9</v>
      </c>
      <c r="H26" s="69">
        <f>VLOOKUP($A26,'Return Data'!$A$7:$R$526,12,0)</f>
        <v>12.533501503437799</v>
      </c>
      <c r="I26" s="70">
        <f t="shared" ref="I26" si="80">RANK(H26,H$8:H$37,0)</f>
        <v>11</v>
      </c>
      <c r="J26" s="69">
        <f>VLOOKUP($A26,'Return Data'!$A$7:$R$526,13,0)</f>
        <v>10.8500300677892</v>
      </c>
      <c r="K26" s="70">
        <f t="shared" ref="K26" si="81">RANK(J26,J$8:J$37,0)</f>
        <v>7</v>
      </c>
      <c r="L26" s="69">
        <f>VLOOKUP($A26,'Return Data'!$A$7:$R$526,14,0)</f>
        <v>12.0024987750145</v>
      </c>
      <c r="M26" s="70">
        <f t="shared" ref="M26" si="82">RANK(L26,L$8:L$37,0)</f>
        <v>8</v>
      </c>
      <c r="N26" s="69">
        <f>VLOOKUP($A26,'Return Data'!$A$7:$R$526,18,0)</f>
        <v>0</v>
      </c>
      <c r="O26" s="70">
        <f t="shared" ref="O26" si="83">RANK(N26,N$8:N$37,0)</f>
        <v>1</v>
      </c>
      <c r="P26" s="69">
        <f>VLOOKUP($A26,'Return Data'!$A$7:$R$526,15,0)</f>
        <v>9.5172833452621592</v>
      </c>
      <c r="Q26" s="70">
        <f t="shared" ref="Q26" si="84">RANK(P26,P$8:P$37,0)</f>
        <v>8</v>
      </c>
      <c r="R26" s="69">
        <f>VLOOKUP($A26,'Return Data'!$A$7:$R$526,17,0)</f>
        <v>13.050234846626701</v>
      </c>
      <c r="S26" s="71">
        <f t="shared" si="1"/>
        <v>5</v>
      </c>
    </row>
    <row r="27" spans="1:19" x14ac:dyDescent="0.25">
      <c r="A27" s="86" t="s">
        <v>72</v>
      </c>
      <c r="B27" s="68">
        <f>VLOOKUP($A27,'Return Data'!$A$7:$R$526,2,0)</f>
        <v>43983</v>
      </c>
      <c r="C27" s="69">
        <f>VLOOKUP($A27,'Return Data'!$A$7:$R$526,3,0)</f>
        <v>13.439399999999999</v>
      </c>
      <c r="D27" s="69">
        <f>VLOOKUP($A27,'Return Data'!$A$7:$R$526,10,0)</f>
        <v>12.5186886448262</v>
      </c>
      <c r="E27" s="70">
        <f t="shared" si="0"/>
        <v>22</v>
      </c>
      <c r="F27" s="69">
        <f>VLOOKUP($A27,'Return Data'!$A$7:$R$526,11,0)</f>
        <v>20.915256499559899</v>
      </c>
      <c r="G27" s="70">
        <f t="shared" si="0"/>
        <v>1</v>
      </c>
      <c r="H27" s="69">
        <f>VLOOKUP($A27,'Return Data'!$A$7:$R$526,12,0)</f>
        <v>16.4621184984926</v>
      </c>
      <c r="I27" s="70">
        <f t="shared" ref="I27" si="85">RANK(H27,H$8:H$37,0)</f>
        <v>3</v>
      </c>
      <c r="J27" s="69">
        <f>VLOOKUP($A27,'Return Data'!$A$7:$R$526,13,0)</f>
        <v>13.2548435240346</v>
      </c>
      <c r="K27" s="70">
        <f t="shared" ref="K27" si="86">RANK(J27,J$8:J$37,0)</f>
        <v>3</v>
      </c>
      <c r="L27" s="69">
        <f>VLOOKUP($A27,'Return Data'!$A$7:$R$526,14,0)</f>
        <v>15.715876046274699</v>
      </c>
      <c r="M27" s="70">
        <f t="shared" ref="M27" si="87">RANK(L27,L$8:L$37,0)</f>
        <v>2</v>
      </c>
      <c r="N27" s="69">
        <f>VLOOKUP($A27,'Return Data'!$A$7:$R$526,18,0)</f>
        <v>0</v>
      </c>
      <c r="O27" s="70">
        <f t="shared" ref="O27" si="88">RANK(N27,N$8:N$37,0)</f>
        <v>1</v>
      </c>
      <c r="P27" s="69"/>
      <c r="Q27" s="70"/>
      <c r="R27" s="69">
        <f>VLOOKUP($A27,'Return Data'!$A$7:$R$526,17,0)</f>
        <v>10.775802575107299</v>
      </c>
      <c r="S27" s="71">
        <f t="shared" si="1"/>
        <v>16</v>
      </c>
    </row>
    <row r="28" spans="1:19" x14ac:dyDescent="0.25">
      <c r="A28" s="86" t="s">
        <v>73</v>
      </c>
      <c r="B28" s="68">
        <f>VLOOKUP($A28,'Return Data'!$A$7:$R$526,2,0)</f>
        <v>43983</v>
      </c>
      <c r="C28" s="69">
        <f>VLOOKUP($A28,'Return Data'!$A$7:$R$526,3,0)</f>
        <v>29.243600000000001</v>
      </c>
      <c r="D28" s="69">
        <f>VLOOKUP($A28,'Return Data'!$A$7:$R$526,10,0)</f>
        <v>13.3894978428815</v>
      </c>
      <c r="E28" s="70">
        <f t="shared" si="0"/>
        <v>20</v>
      </c>
      <c r="F28" s="69">
        <f>VLOOKUP($A28,'Return Data'!$A$7:$R$526,11,0)</f>
        <v>17.114213716408401</v>
      </c>
      <c r="G28" s="70">
        <f t="shared" si="0"/>
        <v>4</v>
      </c>
      <c r="H28" s="69">
        <f>VLOOKUP($A28,'Return Data'!$A$7:$R$526,12,0)</f>
        <v>13.0470828178058</v>
      </c>
      <c r="I28" s="70">
        <f t="shared" ref="I28" si="89">RANK(H28,H$8:H$37,0)</f>
        <v>7</v>
      </c>
      <c r="J28" s="69">
        <f>VLOOKUP($A28,'Return Data'!$A$7:$R$526,13,0)</f>
        <v>10.142235550707699</v>
      </c>
      <c r="K28" s="70">
        <f t="shared" ref="K28" si="90">RANK(J28,J$8:J$37,0)</f>
        <v>13</v>
      </c>
      <c r="L28" s="69">
        <f>VLOOKUP($A28,'Return Data'!$A$7:$R$526,14,0)</f>
        <v>11.3395098523348</v>
      </c>
      <c r="M28" s="70">
        <f t="shared" ref="M28" si="91">RANK(L28,L$8:L$37,0)</f>
        <v>13</v>
      </c>
      <c r="N28" s="69">
        <f>VLOOKUP($A28,'Return Data'!$A$7:$R$526,18,0)</f>
        <v>0</v>
      </c>
      <c r="O28" s="70">
        <f t="shared" ref="O28" si="92">RANK(N28,N$8:N$37,0)</f>
        <v>1</v>
      </c>
      <c r="P28" s="69">
        <f>VLOOKUP($A28,'Return Data'!$A$7:$R$526,15,0)</f>
        <v>8.2700738962993992</v>
      </c>
      <c r="Q28" s="70">
        <f t="shared" ref="Q28" si="93">RANK(P28,P$8:P$37,0)</f>
        <v>12</v>
      </c>
      <c r="R28" s="69">
        <f>VLOOKUP($A28,'Return Data'!$A$7:$R$526,17,0)</f>
        <v>12.1308376259407</v>
      </c>
      <c r="S28" s="71">
        <f t="shared" si="1"/>
        <v>12</v>
      </c>
    </row>
    <row r="29" spans="1:19" x14ac:dyDescent="0.25">
      <c r="A29" s="86" t="s">
        <v>74</v>
      </c>
      <c r="B29" s="68">
        <f>VLOOKUP($A29,'Return Data'!$A$7:$R$526,2,0)</f>
        <v>43983</v>
      </c>
      <c r="C29" s="69">
        <f>VLOOKUP($A29,'Return Data'!$A$7:$R$526,3,0)</f>
        <v>2152.0943000000002</v>
      </c>
      <c r="D29" s="69">
        <f>VLOOKUP($A29,'Return Data'!$A$7:$R$526,10,0)</f>
        <v>18.7826585341538</v>
      </c>
      <c r="E29" s="70">
        <f t="shared" si="0"/>
        <v>13</v>
      </c>
      <c r="F29" s="69">
        <f>VLOOKUP($A29,'Return Data'!$A$7:$R$526,11,0)</f>
        <v>9.4243847388868005</v>
      </c>
      <c r="G29" s="70">
        <f t="shared" si="0"/>
        <v>18</v>
      </c>
      <c r="H29" s="69">
        <f>VLOOKUP($A29,'Return Data'!$A$7:$R$526,12,0)</f>
        <v>11.5422151713838</v>
      </c>
      <c r="I29" s="70">
        <f t="shared" ref="I29" si="94">RANK(H29,H$8:H$37,0)</f>
        <v>13</v>
      </c>
      <c r="J29" s="69">
        <f>VLOOKUP($A29,'Return Data'!$A$7:$R$526,13,0)</f>
        <v>9.9635636759326598</v>
      </c>
      <c r="K29" s="70">
        <f t="shared" ref="K29" si="95">RANK(J29,J$8:J$37,0)</f>
        <v>14</v>
      </c>
      <c r="L29" s="69">
        <f>VLOOKUP($A29,'Return Data'!$A$7:$R$526,14,0)</f>
        <v>11.5663945113462</v>
      </c>
      <c r="M29" s="70">
        <f t="shared" ref="M29" si="96">RANK(L29,L$8:L$37,0)</f>
        <v>11</v>
      </c>
      <c r="N29" s="69">
        <f>VLOOKUP($A29,'Return Data'!$A$7:$R$526,18,0)</f>
        <v>0</v>
      </c>
      <c r="O29" s="70">
        <f t="shared" ref="O29" si="97">RANK(N29,N$8:N$37,0)</f>
        <v>1</v>
      </c>
      <c r="P29" s="69">
        <f>VLOOKUP($A29,'Return Data'!$A$7:$R$526,15,0)</f>
        <v>9.8645398025064406</v>
      </c>
      <c r="Q29" s="70">
        <f t="shared" ref="Q29" si="98">RANK(P29,P$8:P$37,0)</f>
        <v>6</v>
      </c>
      <c r="R29" s="69">
        <f>VLOOKUP($A29,'Return Data'!$A$7:$R$526,17,0)</f>
        <v>13.026823784962801</v>
      </c>
      <c r="S29" s="71">
        <f t="shared" si="1"/>
        <v>6</v>
      </c>
    </row>
    <row r="30" spans="1:19" x14ac:dyDescent="0.25">
      <c r="A30" s="86" t="s">
        <v>75</v>
      </c>
      <c r="B30" s="68">
        <f>VLOOKUP($A30,'Return Data'!$A$7:$R$526,2,0)</f>
        <v>43983</v>
      </c>
      <c r="C30" s="69">
        <f>VLOOKUP($A30,'Return Data'!$A$7:$R$526,3,0)</f>
        <v>31.814800000000002</v>
      </c>
      <c r="D30" s="69">
        <f>VLOOKUP($A30,'Return Data'!$A$7:$R$526,10,0)</f>
        <v>13.322253358772601</v>
      </c>
      <c r="E30" s="70">
        <f t="shared" si="0"/>
        <v>21</v>
      </c>
      <c r="F30" s="69">
        <f>VLOOKUP($A30,'Return Data'!$A$7:$R$526,11,0)</f>
        <v>-3.7577954258004902</v>
      </c>
      <c r="G30" s="70">
        <f t="shared" si="0"/>
        <v>27</v>
      </c>
      <c r="H30" s="69">
        <f>VLOOKUP($A30,'Return Data'!$A$7:$R$526,12,0)</f>
        <v>1.94388977670042</v>
      </c>
      <c r="I30" s="70">
        <f t="shared" ref="I30" si="99">RANK(H30,H$8:H$37,0)</f>
        <v>27</v>
      </c>
      <c r="J30" s="69">
        <f>VLOOKUP($A30,'Return Data'!$A$7:$R$526,13,0)</f>
        <v>2.8835545212244398</v>
      </c>
      <c r="K30" s="70">
        <f t="shared" ref="K30" si="100">RANK(J30,J$8:J$37,0)</f>
        <v>26</v>
      </c>
      <c r="L30" s="69">
        <f>VLOOKUP($A30,'Return Data'!$A$7:$R$526,14,0)</f>
        <v>-3.95481196140243</v>
      </c>
      <c r="M30" s="70">
        <f t="shared" ref="M30" si="101">RANK(L30,L$8:L$37,0)</f>
        <v>28</v>
      </c>
      <c r="N30" s="69">
        <f>VLOOKUP($A30,'Return Data'!$A$7:$R$526,18,0)</f>
        <v>0</v>
      </c>
      <c r="O30" s="70">
        <f t="shared" ref="O30" si="102">RANK(N30,N$8:N$37,0)</f>
        <v>1</v>
      </c>
      <c r="P30" s="69">
        <f>VLOOKUP($A30,'Return Data'!$A$7:$R$526,15,0)</f>
        <v>2.46926914316979</v>
      </c>
      <c r="Q30" s="70">
        <f t="shared" ref="Q30" si="103">RANK(P30,P$8:P$37,0)</f>
        <v>25</v>
      </c>
      <c r="R30" s="69">
        <f>VLOOKUP($A30,'Return Data'!$A$7:$R$526,17,0)</f>
        <v>8.1582591145689793</v>
      </c>
      <c r="S30" s="71">
        <f t="shared" si="1"/>
        <v>28</v>
      </c>
    </row>
    <row r="31" spans="1:19" x14ac:dyDescent="0.25">
      <c r="A31" s="86" t="s">
        <v>76</v>
      </c>
      <c r="B31" s="68">
        <f>VLOOKUP($A31,'Return Data'!$A$7:$R$526,2,0)</f>
        <v>43983</v>
      </c>
      <c r="C31" s="69">
        <f>VLOOKUP($A31,'Return Data'!$A$7:$R$526,3,0)</f>
        <v>63.8523</v>
      </c>
      <c r="D31" s="69">
        <f>VLOOKUP($A31,'Return Data'!$A$7:$R$526,10,0)</f>
        <v>6.4745463594569399</v>
      </c>
      <c r="E31" s="70">
        <f t="shared" si="0"/>
        <v>25</v>
      </c>
      <c r="F31" s="69">
        <f>VLOOKUP($A31,'Return Data'!$A$7:$R$526,11,0)</f>
        <v>6.0574752183658997</v>
      </c>
      <c r="G31" s="70">
        <f t="shared" si="0"/>
        <v>23</v>
      </c>
      <c r="H31" s="69">
        <f>VLOOKUP($A31,'Return Data'!$A$7:$R$526,12,0)</f>
        <v>6.3220164262999203</v>
      </c>
      <c r="I31" s="70">
        <f t="shared" ref="I31" si="104">RANK(H31,H$8:H$37,0)</f>
        <v>23</v>
      </c>
      <c r="J31" s="69">
        <f>VLOOKUP($A31,'Return Data'!$A$7:$R$526,13,0)</f>
        <v>6.1446887582280203</v>
      </c>
      <c r="K31" s="70">
        <f t="shared" ref="K31" si="105">RANK(J31,J$8:J$37,0)</f>
        <v>23</v>
      </c>
      <c r="L31" s="69">
        <f>VLOOKUP($A31,'Return Data'!$A$7:$R$526,14,0)</f>
        <v>6.2371894692704002</v>
      </c>
      <c r="M31" s="70">
        <f t="shared" ref="M31" si="106">RANK(L31,L$8:L$37,0)</f>
        <v>23</v>
      </c>
      <c r="N31" s="69">
        <f>VLOOKUP($A31,'Return Data'!$A$7:$R$526,18,0)</f>
        <v>0</v>
      </c>
      <c r="O31" s="70">
        <f t="shared" ref="O31" si="107">RANK(N31,N$8:N$37,0)</f>
        <v>1</v>
      </c>
      <c r="P31" s="69">
        <f>VLOOKUP($A31,'Return Data'!$A$7:$R$526,15,0)</f>
        <v>4.4166655046243504</v>
      </c>
      <c r="Q31" s="70">
        <f t="shared" ref="Q31" si="108">RANK(P31,P$8:P$37,0)</f>
        <v>22</v>
      </c>
      <c r="R31" s="69">
        <f>VLOOKUP($A31,'Return Data'!$A$7:$R$526,17,0)</f>
        <v>9.1938648691206595</v>
      </c>
      <c r="S31" s="71">
        <f t="shared" si="1"/>
        <v>26</v>
      </c>
    </row>
    <row r="32" spans="1:19" x14ac:dyDescent="0.25">
      <c r="A32" s="86" t="s">
        <v>77</v>
      </c>
      <c r="B32" s="68">
        <f>VLOOKUP($A32,'Return Data'!$A$7:$R$526,2,0)</f>
        <v>43983</v>
      </c>
      <c r="C32" s="69">
        <f>VLOOKUP($A32,'Return Data'!$A$7:$R$526,3,0)</f>
        <v>15.7608</v>
      </c>
      <c r="D32" s="69">
        <f>VLOOKUP($A32,'Return Data'!$A$7:$R$526,10,0)</f>
        <v>6.9315889592481996</v>
      </c>
      <c r="E32" s="70">
        <f t="shared" si="0"/>
        <v>24</v>
      </c>
      <c r="F32" s="69">
        <f>VLOOKUP($A32,'Return Data'!$A$7:$R$526,11,0)</f>
        <v>10.5606088654909</v>
      </c>
      <c r="G32" s="70">
        <f t="shared" si="0"/>
        <v>13</v>
      </c>
      <c r="H32" s="69">
        <f>VLOOKUP($A32,'Return Data'!$A$7:$R$526,12,0)</f>
        <v>12.7260208106904</v>
      </c>
      <c r="I32" s="70">
        <f t="shared" ref="I32" si="109">RANK(H32,H$8:H$37,0)</f>
        <v>9</v>
      </c>
      <c r="J32" s="69">
        <f>VLOOKUP($A32,'Return Data'!$A$7:$R$526,13,0)</f>
        <v>10.4636645197244</v>
      </c>
      <c r="K32" s="70">
        <f t="shared" ref="K32" si="110">RANK(J32,J$8:J$37,0)</f>
        <v>11</v>
      </c>
      <c r="L32" s="69">
        <f>VLOOKUP($A32,'Return Data'!$A$7:$R$526,14,0)</f>
        <v>11.841617594426801</v>
      </c>
      <c r="M32" s="70">
        <f t="shared" ref="M32" si="111">RANK(L32,L$8:L$37,0)</f>
        <v>9</v>
      </c>
      <c r="N32" s="69">
        <f>VLOOKUP($A32,'Return Data'!$A$7:$R$526,18,0)</f>
        <v>0</v>
      </c>
      <c r="O32" s="70">
        <f t="shared" ref="O32" si="112">RANK(N32,N$8:N$37,0)</f>
        <v>1</v>
      </c>
      <c r="P32" s="69">
        <f>VLOOKUP($A32,'Return Data'!$A$7:$R$526,15,0)</f>
        <v>8.4583470149396796</v>
      </c>
      <c r="Q32" s="70">
        <f t="shared" ref="Q32" si="113">RANK(P32,P$8:P$37,0)</f>
        <v>10</v>
      </c>
      <c r="R32" s="69">
        <f>VLOOKUP($A32,'Return Data'!$A$7:$R$526,17,0)</f>
        <v>11.427673913043501</v>
      </c>
      <c r="S32" s="71">
        <f t="shared" si="1"/>
        <v>14</v>
      </c>
    </row>
    <row r="33" spans="1:19" x14ac:dyDescent="0.25">
      <c r="A33" s="86" t="s">
        <v>78</v>
      </c>
      <c r="B33" s="68">
        <f>VLOOKUP($A33,'Return Data'!$A$7:$R$526,2,0)</f>
        <v>43983</v>
      </c>
      <c r="C33" s="69">
        <f>VLOOKUP($A33,'Return Data'!$A$7:$R$526,3,0)</f>
        <v>28.1981</v>
      </c>
      <c r="D33" s="69">
        <f>VLOOKUP($A33,'Return Data'!$A$7:$R$526,10,0)</f>
        <v>20.363965744400701</v>
      </c>
      <c r="E33" s="70">
        <f t="shared" si="0"/>
        <v>9</v>
      </c>
      <c r="F33" s="69">
        <f>VLOOKUP($A33,'Return Data'!$A$7:$R$526,11,0)</f>
        <v>16.208605151337899</v>
      </c>
      <c r="G33" s="70">
        <f t="shared" si="0"/>
        <v>5</v>
      </c>
      <c r="H33" s="69">
        <f>VLOOKUP($A33,'Return Data'!$A$7:$R$526,12,0)</f>
        <v>15.1284438822765</v>
      </c>
      <c r="I33" s="70">
        <f t="shared" ref="I33" si="114">RANK(H33,H$8:H$37,0)</f>
        <v>4</v>
      </c>
      <c r="J33" s="69">
        <f>VLOOKUP($A33,'Return Data'!$A$7:$R$526,13,0)</f>
        <v>12.416165830398199</v>
      </c>
      <c r="K33" s="70">
        <f t="shared" ref="K33" si="115">RANK(J33,J$8:J$37,0)</f>
        <v>6</v>
      </c>
      <c r="L33" s="69">
        <f>VLOOKUP($A33,'Return Data'!$A$7:$R$526,14,0)</f>
        <v>14.857123379402299</v>
      </c>
      <c r="M33" s="70">
        <f t="shared" ref="M33" si="116">RANK(L33,L$8:L$37,0)</f>
        <v>4</v>
      </c>
      <c r="N33" s="69">
        <f>VLOOKUP($A33,'Return Data'!$A$7:$R$526,18,0)</f>
        <v>0</v>
      </c>
      <c r="O33" s="70">
        <f t="shared" ref="O33" si="117">RANK(N33,N$8:N$37,0)</f>
        <v>1</v>
      </c>
      <c r="P33" s="69">
        <f>VLOOKUP($A33,'Return Data'!$A$7:$R$526,15,0)</f>
        <v>10.2001521294145</v>
      </c>
      <c r="Q33" s="70">
        <f t="shared" ref="Q33" si="118">RANK(P33,P$8:P$37,0)</f>
        <v>3</v>
      </c>
      <c r="R33" s="69">
        <f>VLOOKUP($A33,'Return Data'!$A$7:$R$526,17,0)</f>
        <v>12.978582930433999</v>
      </c>
      <c r="S33" s="71">
        <f t="shared" si="1"/>
        <v>7</v>
      </c>
    </row>
    <row r="34" spans="1:19" x14ac:dyDescent="0.25">
      <c r="A34" s="86" t="s">
        <v>79</v>
      </c>
      <c r="B34" s="68">
        <f>VLOOKUP($A34,'Return Data'!$A$7:$R$526,2,0)</f>
        <v>43983</v>
      </c>
      <c r="C34" s="69">
        <f>VLOOKUP($A34,'Return Data'!$A$7:$R$526,3,0)</f>
        <v>33.131</v>
      </c>
      <c r="D34" s="69">
        <f>VLOOKUP($A34,'Return Data'!$A$7:$R$526,10,0)</f>
        <v>18.372689828190101</v>
      </c>
      <c r="E34" s="70">
        <f t="shared" si="0"/>
        <v>16</v>
      </c>
      <c r="F34" s="69">
        <f>VLOOKUP($A34,'Return Data'!$A$7:$R$526,11,0)</f>
        <v>9.66591592209247</v>
      </c>
      <c r="G34" s="70">
        <f t="shared" si="0"/>
        <v>17</v>
      </c>
      <c r="H34" s="69">
        <f>VLOOKUP($A34,'Return Data'!$A$7:$R$526,12,0)</f>
        <v>9.7817357368773408</v>
      </c>
      <c r="I34" s="70">
        <f t="shared" ref="I34" si="119">RANK(H34,H$8:H$37,0)</f>
        <v>16</v>
      </c>
      <c r="J34" s="69">
        <f>VLOOKUP($A34,'Return Data'!$A$7:$R$526,13,0)</f>
        <v>9.11777669326408</v>
      </c>
      <c r="K34" s="70">
        <f t="shared" ref="K34" si="120">RANK(J34,J$8:J$37,0)</f>
        <v>15</v>
      </c>
      <c r="L34" s="69">
        <f>VLOOKUP($A34,'Return Data'!$A$7:$R$526,14,0)</f>
        <v>9.1181703842045696</v>
      </c>
      <c r="M34" s="70">
        <f t="shared" ref="M34" si="121">RANK(L34,L$8:L$37,0)</f>
        <v>17</v>
      </c>
      <c r="N34" s="69">
        <f>VLOOKUP($A34,'Return Data'!$A$7:$R$526,18,0)</f>
        <v>0</v>
      </c>
      <c r="O34" s="70">
        <f t="shared" ref="O34" si="122">RANK(N34,N$8:N$37,0)</f>
        <v>1</v>
      </c>
      <c r="P34" s="69">
        <f>VLOOKUP($A34,'Return Data'!$A$7:$R$526,15,0)</f>
        <v>7.5275993275559996</v>
      </c>
      <c r="Q34" s="70">
        <f t="shared" ref="Q34" si="123">RANK(P34,P$8:P$37,0)</f>
        <v>17</v>
      </c>
      <c r="R34" s="69">
        <f>VLOOKUP($A34,'Return Data'!$A$7:$R$526,17,0)</f>
        <v>12.976485856203899</v>
      </c>
      <c r="S34" s="71">
        <f t="shared" si="1"/>
        <v>8</v>
      </c>
    </row>
    <row r="35" spans="1:19" x14ac:dyDescent="0.25">
      <c r="A35" s="86" t="s">
        <v>80</v>
      </c>
      <c r="B35" s="68">
        <f>VLOOKUP($A35,'Return Data'!$A$7:$R$526,2,0)</f>
        <v>43983</v>
      </c>
      <c r="C35" s="69">
        <f>VLOOKUP($A35,'Return Data'!$A$7:$R$526,3,0)</f>
        <v>18.931999999999999</v>
      </c>
      <c r="D35" s="69">
        <f>VLOOKUP($A35,'Return Data'!$A$7:$R$526,10,0)</f>
        <v>18.6393443062979</v>
      </c>
      <c r="E35" s="70">
        <f t="shared" si="0"/>
        <v>14</v>
      </c>
      <c r="F35" s="69">
        <f>VLOOKUP($A35,'Return Data'!$A$7:$R$526,11,0)</f>
        <v>12.916771902932901</v>
      </c>
      <c r="G35" s="70">
        <f t="shared" si="0"/>
        <v>10</v>
      </c>
      <c r="H35" s="69">
        <f>VLOOKUP($A35,'Return Data'!$A$7:$R$526,12,0)</f>
        <v>12.0872810969284</v>
      </c>
      <c r="I35" s="70">
        <f t="shared" ref="I35" si="124">RANK(H35,H$8:H$37,0)</f>
        <v>12</v>
      </c>
      <c r="J35" s="69">
        <f>VLOOKUP($A35,'Return Data'!$A$7:$R$526,13,0)</f>
        <v>10.494451678386</v>
      </c>
      <c r="K35" s="70">
        <f t="shared" ref="K35" si="125">RANK(J35,J$8:J$37,0)</f>
        <v>10</v>
      </c>
      <c r="L35" s="69">
        <f>VLOOKUP($A35,'Return Data'!$A$7:$R$526,14,0)</f>
        <v>12.069669269417799</v>
      </c>
      <c r="M35" s="70">
        <f t="shared" ref="M35" si="126">RANK(L35,L$8:L$37,0)</f>
        <v>7</v>
      </c>
      <c r="N35" s="69">
        <f>VLOOKUP($A35,'Return Data'!$A$7:$R$526,18,0)</f>
        <v>0</v>
      </c>
      <c r="O35" s="70">
        <f t="shared" ref="O35" si="127">RANK(N35,N$8:N$37,0)</f>
        <v>1</v>
      </c>
      <c r="P35" s="69">
        <f>VLOOKUP($A35,'Return Data'!$A$7:$R$526,15,0)</f>
        <v>7.9584920293866199</v>
      </c>
      <c r="Q35" s="70">
        <f t="shared" ref="Q35" si="128">RANK(P35,P$8:P$37,0)</f>
        <v>15</v>
      </c>
      <c r="R35" s="69">
        <f>VLOOKUP($A35,'Return Data'!$A$7:$R$526,17,0)</f>
        <v>10.0858164390319</v>
      </c>
      <c r="S35" s="71">
        <f t="shared" si="1"/>
        <v>20</v>
      </c>
    </row>
    <row r="36" spans="1:19" x14ac:dyDescent="0.25">
      <c r="A36" s="86" t="s">
        <v>365</v>
      </c>
      <c r="B36" s="68">
        <f>VLOOKUP($A36,'Return Data'!$A$7:$R$526,2,0)</f>
        <v>43983</v>
      </c>
      <c r="C36" s="69">
        <f>VLOOKUP($A36,'Return Data'!$A$7:$R$526,3,0)</f>
        <v>0.3831</v>
      </c>
      <c r="D36" s="69"/>
      <c r="E36" s="70"/>
      <c r="F36" s="69"/>
      <c r="G36" s="70"/>
      <c r="H36" s="69"/>
      <c r="I36" s="70"/>
      <c r="J36" s="69"/>
      <c r="K36" s="70"/>
      <c r="L36" s="69"/>
      <c r="M36" s="70"/>
      <c r="N36" s="69"/>
      <c r="O36" s="70"/>
      <c r="P36" s="69"/>
      <c r="Q36" s="70"/>
      <c r="R36" s="69">
        <f>VLOOKUP($A36,'Return Data'!$A$7:$R$526,17,0)</f>
        <v>8.83934944427447</v>
      </c>
      <c r="S36" s="71">
        <f t="shared" si="1"/>
        <v>27</v>
      </c>
    </row>
    <row r="37" spans="1:19" x14ac:dyDescent="0.25">
      <c r="A37" s="86" t="s">
        <v>81</v>
      </c>
      <c r="B37" s="68">
        <f>VLOOKUP($A37,'Return Data'!$A$7:$R$526,2,0)</f>
        <v>43983</v>
      </c>
      <c r="C37" s="69">
        <f>VLOOKUP($A37,'Return Data'!$A$7:$R$526,3,0)</f>
        <v>21.351299999999998</v>
      </c>
      <c r="D37" s="69">
        <f>VLOOKUP($A37,'Return Data'!$A$7:$R$526,10,0)</f>
        <v>19.489829154082699</v>
      </c>
      <c r="E37" s="70">
        <f t="shared" si="0"/>
        <v>11</v>
      </c>
      <c r="F37" s="69">
        <f>VLOOKUP($A37,'Return Data'!$A$7:$R$526,11,0)</f>
        <v>15.9650462967045</v>
      </c>
      <c r="G37" s="70">
        <f t="shared" si="0"/>
        <v>7</v>
      </c>
      <c r="H37" s="69">
        <f>VLOOKUP($A37,'Return Data'!$A$7:$R$526,12,0)</f>
        <v>4.72330416652572</v>
      </c>
      <c r="I37" s="70">
        <f t="shared" ref="I37" si="129">RANK(H37,H$8:H$37,0)</f>
        <v>26</v>
      </c>
      <c r="J37" s="69">
        <f>VLOOKUP($A37,'Return Data'!$A$7:$R$526,13,0)</f>
        <v>3.6848815933830901</v>
      </c>
      <c r="K37" s="70">
        <f t="shared" ref="K37" si="130">RANK(J37,J$8:J$37,0)</f>
        <v>25</v>
      </c>
      <c r="L37" s="69">
        <f>VLOOKUP($A37,'Return Data'!$A$7:$R$526,14,0)</f>
        <v>0.477399922300354</v>
      </c>
      <c r="M37" s="70">
        <f t="shared" ref="M37" si="131">RANK(L37,L$8:L$37,0)</f>
        <v>25</v>
      </c>
      <c r="N37" s="69">
        <f>VLOOKUP($A37,'Return Data'!$A$7:$R$526,18,0)</f>
        <v>0</v>
      </c>
      <c r="O37" s="70">
        <f t="shared" ref="O37" si="132">RANK(N37,N$8:N$37,0)</f>
        <v>1</v>
      </c>
      <c r="P37" s="69">
        <f>VLOOKUP($A37,'Return Data'!$A$7:$R$526,15,0)</f>
        <v>2.2440687820296898</v>
      </c>
      <c r="Q37" s="70">
        <f t="shared" ref="Q37" si="133">RANK(P37,P$8:P$37,0)</f>
        <v>26</v>
      </c>
      <c r="R37" s="69">
        <f>VLOOKUP($A37,'Return Data'!$A$7:$R$526,17,0)</f>
        <v>9.4918651943288594</v>
      </c>
      <c r="S37" s="71">
        <f t="shared" si="1"/>
        <v>24</v>
      </c>
    </row>
    <row r="38" spans="1:19" x14ac:dyDescent="0.25">
      <c r="A38" s="87"/>
      <c r="B38" s="88"/>
      <c r="C38" s="88"/>
      <c r="D38" s="89"/>
      <c r="E38" s="88"/>
      <c r="F38" s="89"/>
      <c r="G38" s="88"/>
      <c r="H38" s="89"/>
      <c r="I38" s="88"/>
      <c r="J38" s="89"/>
      <c r="K38" s="88"/>
      <c r="L38" s="89"/>
      <c r="M38" s="88"/>
      <c r="N38" s="89"/>
      <c r="O38" s="88"/>
      <c r="P38" s="89"/>
      <c r="Q38" s="88"/>
      <c r="R38" s="89"/>
      <c r="S38" s="90"/>
    </row>
    <row r="39" spans="1:19" x14ac:dyDescent="0.25">
      <c r="A39" s="91" t="s">
        <v>27</v>
      </c>
      <c r="B39" s="92"/>
      <c r="C39" s="92"/>
      <c r="D39" s="93">
        <f>AVERAGE(D8:D37)</f>
        <v>16.190023092247145</v>
      </c>
      <c r="E39" s="92"/>
      <c r="F39" s="93">
        <f>AVERAGE(F8:F37)</f>
        <v>6.1299316930989658</v>
      </c>
      <c r="G39" s="92"/>
      <c r="H39" s="93">
        <f>AVERAGE(H8:H37)</f>
        <v>9.8470747993515833</v>
      </c>
      <c r="I39" s="92"/>
      <c r="J39" s="93">
        <f>AVERAGE(J8:J37)</f>
        <v>8.653642451486899</v>
      </c>
      <c r="K39" s="92"/>
      <c r="L39" s="93">
        <f>AVERAGE(L8:L37)</f>
        <v>8.9568324167443567</v>
      </c>
      <c r="M39" s="92"/>
      <c r="N39" s="93">
        <f>AVERAGE(N8:N37)</f>
        <v>0</v>
      </c>
      <c r="O39" s="92"/>
      <c r="P39" s="93">
        <f>AVERAGE(P8:P37)</f>
        <v>7.476838184388372</v>
      </c>
      <c r="Q39" s="92"/>
      <c r="R39" s="93">
        <f>AVERAGE(R8:R37)</f>
        <v>9.4274727926275794</v>
      </c>
      <c r="S39" s="94"/>
    </row>
    <row r="40" spans="1:19" x14ac:dyDescent="0.25">
      <c r="A40" s="91" t="s">
        <v>28</v>
      </c>
      <c r="B40" s="92"/>
      <c r="C40" s="92"/>
      <c r="D40" s="93">
        <f>MIN(D8:D37)</f>
        <v>-10.1130624080986</v>
      </c>
      <c r="E40" s="92"/>
      <c r="F40" s="93">
        <f>MIN(F8:F37)</f>
        <v>-99.963175541161803</v>
      </c>
      <c r="G40" s="92"/>
      <c r="H40" s="93">
        <f>MIN(H8:H37)</f>
        <v>-9.1129048319081196</v>
      </c>
      <c r="I40" s="92"/>
      <c r="J40" s="93">
        <f>MIN(J8:J37)</f>
        <v>-3.5765747195124602</v>
      </c>
      <c r="K40" s="92"/>
      <c r="L40" s="93">
        <f>MIN(L8:L37)</f>
        <v>-3.95481196140243</v>
      </c>
      <c r="M40" s="92"/>
      <c r="N40" s="93">
        <f>MIN(N8:N37)</f>
        <v>0</v>
      </c>
      <c r="O40" s="92"/>
      <c r="P40" s="93">
        <f>MIN(P8:P37)</f>
        <v>2.2440687820296898</v>
      </c>
      <c r="Q40" s="92"/>
      <c r="R40" s="93">
        <f>MIN(R8:R37)</f>
        <v>-46.232285495928501</v>
      </c>
      <c r="S40" s="94"/>
    </row>
    <row r="41" spans="1:19" ht="15.75" thickBot="1" x14ac:dyDescent="0.3">
      <c r="A41" s="95" t="s">
        <v>29</v>
      </c>
      <c r="B41" s="96"/>
      <c r="C41" s="96"/>
      <c r="D41" s="97">
        <f>MAX(D8:D37)</f>
        <v>30.376618314602901</v>
      </c>
      <c r="E41" s="96"/>
      <c r="F41" s="97">
        <f>MAX(F8:F37)</f>
        <v>20.915256499559899</v>
      </c>
      <c r="G41" s="96"/>
      <c r="H41" s="97">
        <f>MAX(H8:H37)</f>
        <v>17.187773996755599</v>
      </c>
      <c r="I41" s="96"/>
      <c r="J41" s="97">
        <f>MAX(J8:J37)</f>
        <v>17.4558607285602</v>
      </c>
      <c r="K41" s="96"/>
      <c r="L41" s="97">
        <f>MAX(L8:L37)</f>
        <v>15.8253724648409</v>
      </c>
      <c r="M41" s="96"/>
      <c r="N41" s="97">
        <f>MAX(N8:N37)</f>
        <v>0</v>
      </c>
      <c r="O41" s="96"/>
      <c r="P41" s="97">
        <f>MAX(P8:P37)</f>
        <v>10.4105235089158</v>
      </c>
      <c r="Q41" s="96"/>
      <c r="R41" s="97">
        <f>MAX(R8:R37)</f>
        <v>16.1417836551731</v>
      </c>
      <c r="S41" s="98"/>
    </row>
    <row r="43" spans="1:19" x14ac:dyDescent="0.25">
      <c r="A43" s="15" t="s">
        <v>342</v>
      </c>
    </row>
  </sheetData>
  <sheetProtection algorithmName="SHA-512" hashValue="P/pGv/Tx8DIAv7kbaFEmNPAgRghEjPKsEqngpG06umdPvWHvyw46afhNAHObsyO6EJJDepYyFNXD6UJqjxSajQ==" saltValue="z+oRBrwOC8jQfX48UkgwSQ=="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47"/>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40625" defaultRowHeight="15" x14ac:dyDescent="0.25"/>
  <cols>
    <col min="1" max="1" width="60.5703125" style="4" bestFit="1" customWidth="1"/>
    <col min="2" max="2" width="12.140625" style="4" bestFit="1" customWidth="1"/>
    <col min="3" max="3" width="14.28515625" style="4" bestFit="1" customWidth="1"/>
    <col min="4" max="4" width="11" style="4" bestFit="1" customWidth="1"/>
    <col min="5" max="5" width="5.28515625" style="4" bestFit="1" customWidth="1"/>
    <col min="6" max="6" width="11" style="4" bestFit="1" customWidth="1"/>
    <col min="7" max="7" width="5.28515625" style="4" bestFit="1" customWidth="1"/>
    <col min="8" max="8" width="11" style="4" bestFit="1" customWidth="1"/>
    <col min="9" max="9" width="5.28515625" style="4" bestFit="1" customWidth="1"/>
    <col min="10" max="10" width="11" style="4" bestFit="1" customWidth="1"/>
    <col min="11" max="11" width="5.28515625" style="4" bestFit="1" customWidth="1"/>
    <col min="12" max="12" width="11" style="4" bestFit="1" customWidth="1"/>
    <col min="13" max="13" width="5.28515625" style="4" bestFit="1" customWidth="1"/>
    <col min="14" max="14" width="11" style="4" hidden="1" customWidth="1"/>
    <col min="15" max="15" width="5.28515625" style="4" hidden="1" customWidth="1"/>
    <col min="16" max="16" width="11" style="4" bestFit="1" customWidth="1"/>
    <col min="17" max="17" width="5.28515625" style="4" bestFit="1" customWidth="1"/>
    <col min="18" max="18" width="11" style="4" bestFit="1" customWidth="1"/>
    <col min="19" max="19" width="5.28515625" style="4" bestFit="1" customWidth="1"/>
    <col min="20" max="16384" width="9.140625" style="4"/>
  </cols>
  <sheetData>
    <row r="1" spans="1:19" ht="15.75" thickBot="1" x14ac:dyDescent="0.3">
      <c r="A1" s="3"/>
    </row>
    <row r="2" spans="1:19" x14ac:dyDescent="0.25">
      <c r="A2" s="123" t="s">
        <v>349</v>
      </c>
    </row>
    <row r="3" spans="1:19" ht="15.75" thickBot="1" x14ac:dyDescent="0.3">
      <c r="A3" s="124"/>
    </row>
    <row r="4" spans="1:19" ht="15.75" thickBot="1" x14ac:dyDescent="0.3"/>
    <row r="5" spans="1:19" x14ac:dyDescent="0.25">
      <c r="A5" s="32" t="s">
        <v>351</v>
      </c>
      <c r="B5" s="121" t="s">
        <v>8</v>
      </c>
      <c r="C5" s="121" t="s">
        <v>9</v>
      </c>
      <c r="D5" s="127" t="s">
        <v>48</v>
      </c>
      <c r="E5" s="127"/>
      <c r="F5" s="127" t="s">
        <v>1</v>
      </c>
      <c r="G5" s="127"/>
      <c r="H5" s="127" t="s">
        <v>2</v>
      </c>
      <c r="I5" s="127"/>
      <c r="J5" s="127" t="s">
        <v>3</v>
      </c>
      <c r="K5" s="127"/>
      <c r="L5" s="127" t="s">
        <v>4</v>
      </c>
      <c r="M5" s="127"/>
      <c r="N5" s="127" t="s">
        <v>385</v>
      </c>
      <c r="O5" s="127"/>
      <c r="P5" s="127" t="s">
        <v>5</v>
      </c>
      <c r="Q5" s="127"/>
      <c r="R5" s="127" t="s">
        <v>46</v>
      </c>
      <c r="S5" s="130"/>
    </row>
    <row r="6" spans="1:19" x14ac:dyDescent="0.25">
      <c r="A6" s="18" t="s">
        <v>7</v>
      </c>
      <c r="B6" s="122"/>
      <c r="C6" s="122"/>
      <c r="D6" s="14" t="s">
        <v>0</v>
      </c>
      <c r="E6" s="14" t="s">
        <v>10</v>
      </c>
      <c r="F6" s="14" t="s">
        <v>0</v>
      </c>
      <c r="G6" s="14" t="s">
        <v>10</v>
      </c>
      <c r="H6" s="14" t="s">
        <v>0</v>
      </c>
      <c r="I6" s="14" t="s">
        <v>10</v>
      </c>
      <c r="J6" s="14" t="s">
        <v>0</v>
      </c>
      <c r="K6" s="14" t="s">
        <v>10</v>
      </c>
      <c r="L6" s="14" t="s">
        <v>0</v>
      </c>
      <c r="M6" s="14" t="s">
        <v>10</v>
      </c>
      <c r="N6" s="61" t="s">
        <v>0</v>
      </c>
      <c r="O6" s="61" t="s">
        <v>10</v>
      </c>
      <c r="P6" s="14" t="s">
        <v>0</v>
      </c>
      <c r="Q6" s="14" t="s">
        <v>10</v>
      </c>
      <c r="R6" s="14" t="s">
        <v>0</v>
      </c>
      <c r="S6" s="19" t="s">
        <v>10</v>
      </c>
    </row>
    <row r="7" spans="1:19" x14ac:dyDescent="0.25">
      <c r="A7" s="44"/>
      <c r="B7" s="5"/>
      <c r="C7" s="5"/>
      <c r="D7" s="5"/>
      <c r="E7" s="5"/>
      <c r="F7" s="5"/>
      <c r="G7" s="5"/>
      <c r="H7" s="5"/>
      <c r="I7" s="5"/>
      <c r="J7" s="5"/>
      <c r="K7" s="5"/>
      <c r="L7" s="5"/>
      <c r="M7" s="5"/>
      <c r="N7" s="5"/>
      <c r="O7" s="5"/>
      <c r="P7" s="5"/>
      <c r="Q7" s="5"/>
      <c r="R7" s="5"/>
      <c r="S7" s="46"/>
    </row>
    <row r="8" spans="1:19" x14ac:dyDescent="0.25">
      <c r="A8" s="86" t="s">
        <v>82</v>
      </c>
      <c r="B8" s="68">
        <f>VLOOKUP($A8,'Return Data'!$A$7:$R$526,2,0)</f>
        <v>43983</v>
      </c>
      <c r="C8" s="69">
        <f>VLOOKUP($A8,'Return Data'!$A$7:$R$526,3,0)</f>
        <v>22.196899999999999</v>
      </c>
      <c r="D8" s="69">
        <f>VLOOKUP($A8,'Return Data'!$A$7:$R$526,10,0)</f>
        <v>29.348293214911099</v>
      </c>
      <c r="E8" s="70">
        <f>RANK(D8,D$8:D$41,0)</f>
        <v>3</v>
      </c>
      <c r="F8" s="69">
        <f>VLOOKUP($A8,'Return Data'!$A$7:$R$526,11,0)</f>
        <v>2.6737740822802101</v>
      </c>
      <c r="G8" s="70">
        <f>RANK(F8,F$8:F$41,0)</f>
        <v>28</v>
      </c>
      <c r="H8" s="69">
        <f>VLOOKUP($A8,'Return Data'!$A$7:$R$526,12,0)</f>
        <v>5.1382022001662797</v>
      </c>
      <c r="I8" s="70">
        <f>RANK(H8,H$8:H$41,0)</f>
        <v>28</v>
      </c>
      <c r="J8" s="69">
        <f>VLOOKUP($A8,'Return Data'!$A$7:$R$526,13,0)</f>
        <v>-3.4868539828690799</v>
      </c>
      <c r="K8" s="70">
        <f>RANK(J8,J$8:J$41,0)</f>
        <v>30</v>
      </c>
      <c r="L8" s="69">
        <f>VLOOKUP($A8,'Return Data'!$A$7:$R$526,14,0)</f>
        <v>0.46862641923016501</v>
      </c>
      <c r="M8" s="70">
        <f>RANK(L8,L$8:L$41,0)</f>
        <v>27</v>
      </c>
      <c r="N8" s="69">
        <f>VLOOKUP($A8,'Return Data'!$A$7:$R$526,18,0)</f>
        <v>0</v>
      </c>
      <c r="O8" s="70">
        <f>RANK(N8,N$8:N$41,0)</f>
        <v>1</v>
      </c>
      <c r="P8" s="69">
        <f>VLOOKUP($A8,'Return Data'!$A$7:$R$526,15,0)</f>
        <v>2.8504919978198</v>
      </c>
      <c r="Q8" s="70">
        <f>RANK(P8,P$8:P$41,0)</f>
        <v>27</v>
      </c>
      <c r="R8" s="69">
        <f>VLOOKUP($A8,'Return Data'!$A$7:$R$526,17,0)</f>
        <v>10.932879420432201</v>
      </c>
      <c r="S8" s="71">
        <f>RANK(R8,R$8:R$41,0)</f>
        <v>21</v>
      </c>
    </row>
    <row r="9" spans="1:19" x14ac:dyDescent="0.25">
      <c r="A9" s="86" t="s">
        <v>83</v>
      </c>
      <c r="B9" s="68">
        <f>VLOOKUP($A9,'Return Data'!$A$7:$R$526,2,0)</f>
        <v>43983</v>
      </c>
      <c r="C9" s="69">
        <f>VLOOKUP($A9,'Return Data'!$A$7:$R$526,3,0)</f>
        <v>32.0899</v>
      </c>
      <c r="D9" s="69">
        <f>VLOOKUP($A9,'Return Data'!$A$7:$R$526,10,0)</f>
        <v>29.353461984733801</v>
      </c>
      <c r="E9" s="70">
        <f t="shared" ref="E9:G41" si="0">RANK(D9,D$8:D$41,0)</f>
        <v>2</v>
      </c>
      <c r="F9" s="69">
        <f>VLOOKUP($A9,'Return Data'!$A$7:$R$526,11,0)</f>
        <v>2.69026016463493</v>
      </c>
      <c r="G9" s="70">
        <f t="shared" si="0"/>
        <v>27</v>
      </c>
      <c r="H9" s="69">
        <f>VLOOKUP($A9,'Return Data'!$A$7:$R$526,12,0)</f>
        <v>5.1472425933639601</v>
      </c>
      <c r="I9" s="70">
        <f t="shared" ref="I9" si="1">RANK(H9,H$8:H$41,0)</f>
        <v>27</v>
      </c>
      <c r="J9" s="69">
        <f>VLOOKUP($A9,'Return Data'!$A$7:$R$526,13,0)</f>
        <v>-3.4809703400164498</v>
      </c>
      <c r="K9" s="70">
        <f t="shared" ref="K9" si="2">RANK(J9,J$8:J$41,0)</f>
        <v>29</v>
      </c>
      <c r="L9" s="69">
        <f>VLOOKUP($A9,'Return Data'!$A$7:$R$526,14,0)</f>
        <v>0.473017117804719</v>
      </c>
      <c r="M9" s="70">
        <f t="shared" ref="M9" si="3">RANK(L9,L$8:L$41,0)</f>
        <v>26</v>
      </c>
      <c r="N9" s="69">
        <f>VLOOKUP($A9,'Return Data'!$A$7:$R$526,18,0)</f>
        <v>0</v>
      </c>
      <c r="O9" s="70">
        <f t="shared" ref="O9" si="4">RANK(N9,N$8:N$41,0)</f>
        <v>1</v>
      </c>
      <c r="P9" s="69">
        <f>VLOOKUP($A9,'Return Data'!$A$7:$R$526,15,0)</f>
        <v>2.8524403321182499</v>
      </c>
      <c r="Q9" s="70">
        <f t="shared" ref="Q9" si="5">RANK(P9,P$8:P$41,0)</f>
        <v>26</v>
      </c>
      <c r="R9" s="69">
        <f>VLOOKUP($A9,'Return Data'!$A$7:$R$526,17,0)</f>
        <v>14.081057457212699</v>
      </c>
      <c r="S9" s="71">
        <f t="shared" ref="S9" si="6">RANK(R9,R$8:R$41,0)</f>
        <v>9</v>
      </c>
    </row>
    <row r="10" spans="1:19" x14ac:dyDescent="0.25">
      <c r="A10" s="86" t="s">
        <v>84</v>
      </c>
      <c r="B10" s="68">
        <f>VLOOKUP($A10,'Return Data'!$A$7:$R$526,2,0)</f>
        <v>43983</v>
      </c>
      <c r="C10" s="69">
        <f>VLOOKUP($A10,'Return Data'!$A$7:$R$526,3,0)</f>
        <v>0.96740000000000004</v>
      </c>
      <c r="D10" s="69">
        <f>VLOOKUP($A10,'Return Data'!$A$7:$R$526,10,0)</f>
        <v>0</v>
      </c>
      <c r="E10" s="70">
        <f t="shared" si="0"/>
        <v>31</v>
      </c>
      <c r="F10" s="69">
        <f>VLOOKUP($A10,'Return Data'!$A$7:$R$526,11,0)</f>
        <v>-99.965540668543696</v>
      </c>
      <c r="G10" s="70">
        <f t="shared" si="0"/>
        <v>33</v>
      </c>
      <c r="H10" s="69"/>
      <c r="I10" s="70"/>
      <c r="J10" s="69"/>
      <c r="K10" s="70"/>
      <c r="L10" s="69"/>
      <c r="M10" s="70"/>
      <c r="N10" s="69"/>
      <c r="O10" s="70"/>
      <c r="P10" s="69"/>
      <c r="Q10" s="70"/>
      <c r="R10" s="69">
        <f>VLOOKUP($A10,'Return Data'!$A$7:$R$526,17,0)</f>
        <v>-46.2228678929418</v>
      </c>
      <c r="S10" s="71">
        <f t="shared" ref="S10" si="7">RANK(R10,R$8:R$41,0)</f>
        <v>33</v>
      </c>
    </row>
    <row r="11" spans="1:19" x14ac:dyDescent="0.25">
      <c r="A11" s="86" t="s">
        <v>85</v>
      </c>
      <c r="B11" s="68">
        <f>VLOOKUP($A11,'Return Data'!$A$7:$R$526,2,0)</f>
        <v>43983</v>
      </c>
      <c r="C11" s="69">
        <f>VLOOKUP($A11,'Return Data'!$A$7:$R$526,3,0)</f>
        <v>1.3985000000000001</v>
      </c>
      <c r="D11" s="69">
        <f>VLOOKUP($A11,'Return Data'!$A$7:$R$526,10,0)</f>
        <v>0</v>
      </c>
      <c r="E11" s="70">
        <f t="shared" si="0"/>
        <v>31</v>
      </c>
      <c r="F11" s="69">
        <f>VLOOKUP($A11,'Return Data'!$A$7:$R$526,11,0)</f>
        <v>-99.955826745945004</v>
      </c>
      <c r="G11" s="70">
        <f t="shared" si="0"/>
        <v>32</v>
      </c>
      <c r="H11" s="69"/>
      <c r="I11" s="70"/>
      <c r="J11" s="69"/>
      <c r="K11" s="70"/>
      <c r="L11" s="69"/>
      <c r="M11" s="70"/>
      <c r="N11" s="69"/>
      <c r="O11" s="70"/>
      <c r="P11" s="69"/>
      <c r="Q11" s="70"/>
      <c r="R11" s="69">
        <f>VLOOKUP($A11,'Return Data'!$A$7:$R$526,17,0)</f>
        <v>-46.226942860250801</v>
      </c>
      <c r="S11" s="71">
        <f t="shared" ref="S11" si="8">RANK(R11,R$8:R$41,0)</f>
        <v>34</v>
      </c>
    </row>
    <row r="12" spans="1:19" x14ac:dyDescent="0.25">
      <c r="A12" s="86" t="s">
        <v>86</v>
      </c>
      <c r="B12" s="68">
        <f>VLOOKUP($A12,'Return Data'!$A$7:$R$526,2,0)</f>
        <v>43983</v>
      </c>
      <c r="C12" s="69">
        <f>VLOOKUP($A12,'Return Data'!$A$7:$R$526,3,0)</f>
        <v>21.834599999999998</v>
      </c>
      <c r="D12" s="69">
        <f>VLOOKUP($A12,'Return Data'!$A$7:$R$526,10,0)</f>
        <v>28.084877803274502</v>
      </c>
      <c r="E12" s="70">
        <f t="shared" si="0"/>
        <v>4</v>
      </c>
      <c r="F12" s="69">
        <f>VLOOKUP($A12,'Return Data'!$A$7:$R$526,11,0)</f>
        <v>11.6251802873819</v>
      </c>
      <c r="G12" s="70">
        <f t="shared" si="0"/>
        <v>11</v>
      </c>
      <c r="H12" s="69">
        <f>VLOOKUP($A12,'Return Data'!$A$7:$R$526,12,0)</f>
        <v>13.2203863509512</v>
      </c>
      <c r="I12" s="70">
        <f t="shared" ref="I12" si="9">RANK(H12,H$8:H$41,0)</f>
        <v>6</v>
      </c>
      <c r="J12" s="69">
        <f>VLOOKUP($A12,'Return Data'!$A$7:$R$526,13,0)</f>
        <v>11.962236067858599</v>
      </c>
      <c r="K12" s="70">
        <f t="shared" ref="K12" si="10">RANK(J12,J$8:J$41,0)</f>
        <v>5</v>
      </c>
      <c r="L12" s="69">
        <f>VLOOKUP($A12,'Return Data'!$A$7:$R$526,14,0)</f>
        <v>12.3761811477347</v>
      </c>
      <c r="M12" s="70">
        <f t="shared" ref="M12" si="11">RANK(L12,L$8:L$41,0)</f>
        <v>5</v>
      </c>
      <c r="N12" s="69">
        <f>VLOOKUP($A12,'Return Data'!$A$7:$R$526,18,0)</f>
        <v>0</v>
      </c>
      <c r="O12" s="70">
        <f t="shared" ref="O12" si="12">RANK(N12,N$8:N$41,0)</f>
        <v>1</v>
      </c>
      <c r="P12" s="69">
        <f>VLOOKUP($A12,'Return Data'!$A$7:$R$526,15,0)</f>
        <v>9.1119293436413304</v>
      </c>
      <c r="Q12" s="70">
        <f t="shared" ref="Q12" si="13">RANK(P12,P$8:P$41,0)</f>
        <v>5</v>
      </c>
      <c r="R12" s="69">
        <f>VLOOKUP($A12,'Return Data'!$A$7:$R$526,17,0)</f>
        <v>12.999184471862799</v>
      </c>
      <c r="S12" s="71">
        <f t="shared" ref="S12" si="14">RANK(R12,R$8:R$41,0)</f>
        <v>12</v>
      </c>
    </row>
    <row r="13" spans="1:19" x14ac:dyDescent="0.25">
      <c r="A13" s="86" t="s">
        <v>87</v>
      </c>
      <c r="B13" s="68">
        <f>VLOOKUP($A13,'Return Data'!$A$7:$R$526,2,0)</f>
        <v>43983</v>
      </c>
      <c r="C13" s="69">
        <f>VLOOKUP($A13,'Return Data'!$A$7:$R$526,3,0)</f>
        <v>17.209</v>
      </c>
      <c r="D13" s="69">
        <f>VLOOKUP($A13,'Return Data'!$A$7:$R$526,10,0)</f>
        <v>-10.474691971097201</v>
      </c>
      <c r="E13" s="70">
        <f t="shared" si="0"/>
        <v>33</v>
      </c>
      <c r="F13" s="69">
        <f>VLOOKUP($A13,'Return Data'!$A$7:$R$526,11,0)</f>
        <v>5.0630156717235897</v>
      </c>
      <c r="G13" s="70">
        <f t="shared" si="0"/>
        <v>26</v>
      </c>
      <c r="H13" s="69">
        <f>VLOOKUP($A13,'Return Data'!$A$7:$R$526,12,0)</f>
        <v>6.8925493592172096</v>
      </c>
      <c r="I13" s="70">
        <f t="shared" ref="I13" si="15">RANK(H13,H$8:H$41,0)</f>
        <v>22</v>
      </c>
      <c r="J13" s="69">
        <f>VLOOKUP($A13,'Return Data'!$A$7:$R$526,13,0)</f>
        <v>5.7269054275932003</v>
      </c>
      <c r="K13" s="70">
        <f t="shared" ref="K13" si="16">RANK(J13,J$8:J$41,0)</f>
        <v>26</v>
      </c>
      <c r="L13" s="69">
        <f>VLOOKUP($A13,'Return Data'!$A$7:$R$526,14,0)</f>
        <v>-1.1961897443907601</v>
      </c>
      <c r="M13" s="70">
        <f t="shared" ref="M13" si="17">RANK(L13,L$8:L$41,0)</f>
        <v>29</v>
      </c>
      <c r="N13" s="69">
        <f>VLOOKUP($A13,'Return Data'!$A$7:$R$526,18,0)</f>
        <v>0</v>
      </c>
      <c r="O13" s="70">
        <f t="shared" ref="O13" si="18">RANK(N13,N$8:N$41,0)</f>
        <v>1</v>
      </c>
      <c r="P13" s="69">
        <f>VLOOKUP($A13,'Return Data'!$A$7:$R$526,15,0)</f>
        <v>3.0799312750382102</v>
      </c>
      <c r="Q13" s="70">
        <f t="shared" ref="Q13" si="19">RANK(P13,P$8:P$41,0)</f>
        <v>25</v>
      </c>
      <c r="R13" s="69">
        <f>VLOOKUP($A13,'Return Data'!$A$7:$R$526,17,0)</f>
        <v>9.0953508468717601</v>
      </c>
      <c r="S13" s="71">
        <f t="shared" ref="S13" si="20">RANK(R13,R$8:R$41,0)</f>
        <v>27</v>
      </c>
    </row>
    <row r="14" spans="1:19" x14ac:dyDescent="0.25">
      <c r="A14" s="86" t="s">
        <v>88</v>
      </c>
      <c r="B14" s="68">
        <f>VLOOKUP($A14,'Return Data'!$A$7:$R$526,2,0)</f>
        <v>43983</v>
      </c>
      <c r="C14" s="69">
        <f>VLOOKUP($A14,'Return Data'!$A$7:$R$526,3,0)</f>
        <v>35.197099999999999</v>
      </c>
      <c r="D14" s="69">
        <f>VLOOKUP($A14,'Return Data'!$A$7:$R$526,10,0)</f>
        <v>13.410207082307</v>
      </c>
      <c r="E14" s="70">
        <f t="shared" si="0"/>
        <v>22</v>
      </c>
      <c r="F14" s="69">
        <f>VLOOKUP($A14,'Return Data'!$A$7:$R$526,11,0)</f>
        <v>11.3663888634307</v>
      </c>
      <c r="G14" s="70">
        <f t="shared" si="0"/>
        <v>12</v>
      </c>
      <c r="H14" s="69">
        <f>VLOOKUP($A14,'Return Data'!$A$7:$R$526,12,0)</f>
        <v>12.0585837361338</v>
      </c>
      <c r="I14" s="70">
        <f t="shared" ref="I14" si="21">RANK(H14,H$8:H$41,0)</f>
        <v>10</v>
      </c>
      <c r="J14" s="69">
        <f>VLOOKUP($A14,'Return Data'!$A$7:$R$526,13,0)</f>
        <v>9.7978215470940295</v>
      </c>
      <c r="K14" s="70">
        <f t="shared" ref="K14" si="22">RANK(J14,J$8:J$41,0)</f>
        <v>11</v>
      </c>
      <c r="L14" s="69">
        <f>VLOOKUP($A14,'Return Data'!$A$7:$R$526,14,0)</f>
        <v>9.9170090777171591</v>
      </c>
      <c r="M14" s="70">
        <f t="shared" ref="M14" si="23">RANK(L14,L$8:L$41,0)</f>
        <v>16</v>
      </c>
      <c r="N14" s="69">
        <f>VLOOKUP($A14,'Return Data'!$A$7:$R$526,18,0)</f>
        <v>0</v>
      </c>
      <c r="O14" s="70">
        <f t="shared" ref="O14" si="24">RANK(N14,N$8:N$41,0)</f>
        <v>1</v>
      </c>
      <c r="P14" s="69">
        <f>VLOOKUP($A14,'Return Data'!$A$7:$R$526,15,0)</f>
        <v>7.2588501973103696</v>
      </c>
      <c r="Q14" s="70">
        <f t="shared" ref="Q14" si="25">RANK(P14,P$8:P$41,0)</f>
        <v>14</v>
      </c>
      <c r="R14" s="69">
        <f>VLOOKUP($A14,'Return Data'!$A$7:$R$526,17,0)</f>
        <v>16.0505087260035</v>
      </c>
      <c r="S14" s="71">
        <f t="shared" ref="S14" si="26">RANK(R14,R$8:R$41,0)</f>
        <v>6</v>
      </c>
    </row>
    <row r="15" spans="1:19" x14ac:dyDescent="0.25">
      <c r="A15" s="86" t="s">
        <v>89</v>
      </c>
      <c r="B15" s="68">
        <f>VLOOKUP($A15,'Return Data'!$A$7:$R$526,2,0)</f>
        <v>43983</v>
      </c>
      <c r="C15" s="69">
        <f>VLOOKUP($A15,'Return Data'!$A$7:$R$526,3,0)</f>
        <v>23.2835</v>
      </c>
      <c r="D15" s="69">
        <f>VLOOKUP($A15,'Return Data'!$A$7:$R$526,10,0)</f>
        <v>19.7655372724134</v>
      </c>
      <c r="E15" s="70">
        <f t="shared" si="0"/>
        <v>11</v>
      </c>
      <c r="F15" s="69">
        <f>VLOOKUP($A15,'Return Data'!$A$7:$R$526,11,0)</f>
        <v>15.2990148667089</v>
      </c>
      <c r="G15" s="70">
        <f t="shared" si="0"/>
        <v>7</v>
      </c>
      <c r="H15" s="69">
        <f>VLOOKUP($A15,'Return Data'!$A$7:$R$526,12,0)</f>
        <v>12.1645960524641</v>
      </c>
      <c r="I15" s="70">
        <f t="shared" ref="I15" si="27">RANK(H15,H$8:H$41,0)</f>
        <v>9</v>
      </c>
      <c r="J15" s="69">
        <f>VLOOKUP($A15,'Return Data'!$A$7:$R$526,13,0)</f>
        <v>9.3358467514019701</v>
      </c>
      <c r="K15" s="70">
        <f t="shared" ref="K15" si="28">RANK(J15,J$8:J$41,0)</f>
        <v>13</v>
      </c>
      <c r="L15" s="69">
        <f>VLOOKUP($A15,'Return Data'!$A$7:$R$526,14,0)</f>
        <v>10.6279348521564</v>
      </c>
      <c r="M15" s="70">
        <f t="shared" ref="M15" si="29">RANK(L15,L$8:L$41,0)</f>
        <v>12</v>
      </c>
      <c r="N15" s="69">
        <f>VLOOKUP($A15,'Return Data'!$A$7:$R$526,18,0)</f>
        <v>0</v>
      </c>
      <c r="O15" s="70">
        <f t="shared" ref="O15" si="30">RANK(N15,N$8:N$41,0)</f>
        <v>1</v>
      </c>
      <c r="P15" s="69">
        <f>VLOOKUP($A15,'Return Data'!$A$7:$R$526,15,0)</f>
        <v>6.94521718924927</v>
      </c>
      <c r="Q15" s="70">
        <f t="shared" ref="Q15" si="31">RANK(P15,P$8:P$41,0)</f>
        <v>16</v>
      </c>
      <c r="R15" s="69">
        <f>VLOOKUP($A15,'Return Data'!$A$7:$R$526,17,0)</f>
        <v>12.057889828400899</v>
      </c>
      <c r="S15" s="71">
        <f t="shared" ref="S15" si="32">RANK(R15,R$8:R$41,0)</f>
        <v>16</v>
      </c>
    </row>
    <row r="16" spans="1:19" x14ac:dyDescent="0.25">
      <c r="A16" s="86" t="s">
        <v>90</v>
      </c>
      <c r="B16" s="68">
        <f>VLOOKUP($A16,'Return Data'!$A$7:$R$526,2,0)</f>
        <v>43983</v>
      </c>
      <c r="C16" s="69">
        <f>VLOOKUP($A16,'Return Data'!$A$7:$R$526,3,0)</f>
        <v>2530.9477000000002</v>
      </c>
      <c r="D16" s="69">
        <f>VLOOKUP($A16,'Return Data'!$A$7:$R$526,10,0)</f>
        <v>18.382253199366101</v>
      </c>
      <c r="E16" s="70">
        <f t="shared" si="0"/>
        <v>15</v>
      </c>
      <c r="F16" s="69">
        <f>VLOOKUP($A16,'Return Data'!$A$7:$R$526,11,0)</f>
        <v>17.7687248174243</v>
      </c>
      <c r="G16" s="70">
        <f t="shared" si="0"/>
        <v>3</v>
      </c>
      <c r="H16" s="69">
        <f>VLOOKUP($A16,'Return Data'!$A$7:$R$526,12,0)</f>
        <v>16.469862672480701</v>
      </c>
      <c r="I16" s="70">
        <f t="shared" ref="I16" si="33">RANK(H16,H$8:H$41,0)</f>
        <v>1</v>
      </c>
      <c r="J16" s="69">
        <f>VLOOKUP($A16,'Return Data'!$A$7:$R$526,13,0)</f>
        <v>16.728002405775001</v>
      </c>
      <c r="K16" s="70">
        <f t="shared" ref="K16" si="34">RANK(J16,J$8:J$41,0)</f>
        <v>1</v>
      </c>
      <c r="L16" s="69">
        <f>VLOOKUP($A16,'Return Data'!$A$7:$R$526,14,0)</f>
        <v>15.0910094910152</v>
      </c>
      <c r="M16" s="70">
        <f t="shared" ref="M16" si="35">RANK(L16,L$8:L$41,0)</f>
        <v>1</v>
      </c>
      <c r="N16" s="69">
        <f>VLOOKUP($A16,'Return Data'!$A$7:$R$526,18,0)</f>
        <v>0</v>
      </c>
      <c r="O16" s="70">
        <f t="shared" ref="O16" si="36">RANK(N16,N$8:N$41,0)</f>
        <v>1</v>
      </c>
      <c r="P16" s="69">
        <f>VLOOKUP($A16,'Return Data'!$A$7:$R$526,15,0)</f>
        <v>9.1411701035757797</v>
      </c>
      <c r="Q16" s="70">
        <f t="shared" ref="Q16" si="37">RANK(P16,P$8:P$41,0)</f>
        <v>4</v>
      </c>
      <c r="R16" s="69">
        <f>VLOOKUP($A16,'Return Data'!$A$7:$R$526,17,0)</f>
        <v>11.7098891554904</v>
      </c>
      <c r="S16" s="71">
        <f t="shared" ref="S16" si="38">RANK(R16,R$8:R$41,0)</f>
        <v>18</v>
      </c>
    </row>
    <row r="17" spans="1:19" x14ac:dyDescent="0.25">
      <c r="A17" s="86" t="s">
        <v>91</v>
      </c>
      <c r="B17" s="68">
        <f>VLOOKUP($A17,'Return Data'!$A$7:$R$526,2,0)</f>
        <v>43983</v>
      </c>
      <c r="C17" s="69">
        <f>VLOOKUP($A17,'Return Data'!$A$7:$R$526,3,0)</f>
        <v>22.2029</v>
      </c>
      <c r="D17" s="69">
        <f>VLOOKUP($A17,'Return Data'!$A$7:$R$526,10,0)</f>
        <v>7.1441884548624</v>
      </c>
      <c r="E17" s="70">
        <f t="shared" si="0"/>
        <v>26</v>
      </c>
      <c r="F17" s="69">
        <f>VLOOKUP($A17,'Return Data'!$A$7:$R$526,11,0)</f>
        <v>8.9878630672236799</v>
      </c>
      <c r="G17" s="70">
        <f t="shared" si="0"/>
        <v>16</v>
      </c>
      <c r="H17" s="69">
        <f>VLOOKUP($A17,'Return Data'!$A$7:$R$526,12,0)</f>
        <v>8.6389160474203894</v>
      </c>
      <c r="I17" s="70">
        <f t="shared" ref="I17" si="39">RANK(H17,H$8:H$41,0)</f>
        <v>18</v>
      </c>
      <c r="J17" s="69">
        <f>VLOOKUP($A17,'Return Data'!$A$7:$R$526,13,0)</f>
        <v>7.8346818976407597</v>
      </c>
      <c r="K17" s="70">
        <f t="shared" ref="K17" si="40">RANK(J17,J$8:J$41,0)</f>
        <v>20</v>
      </c>
      <c r="L17" s="69">
        <f>VLOOKUP($A17,'Return Data'!$A$7:$R$526,14,0)</f>
        <v>9.9420058097998005</v>
      </c>
      <c r="M17" s="70">
        <f t="shared" ref="M17" si="41">RANK(L17,L$8:L$41,0)</f>
        <v>15</v>
      </c>
      <c r="N17" s="69">
        <f>VLOOKUP($A17,'Return Data'!$A$7:$R$526,18,0)</f>
        <v>0</v>
      </c>
      <c r="O17" s="70">
        <f t="shared" ref="O17" si="42">RANK(N17,N$8:N$41,0)</f>
        <v>1</v>
      </c>
      <c r="P17" s="69">
        <f>VLOOKUP($A17,'Return Data'!$A$7:$R$526,15,0)</f>
        <v>8.6048900848409797</v>
      </c>
      <c r="Q17" s="70">
        <f t="shared" ref="Q17" si="43">RANK(P17,P$8:P$41,0)</f>
        <v>8</v>
      </c>
      <c r="R17" s="69">
        <f>VLOOKUP($A17,'Return Data'!$A$7:$R$526,17,0)</f>
        <v>10.2227645168694</v>
      </c>
      <c r="S17" s="71">
        <f t="shared" ref="S17" si="44">RANK(R17,R$8:R$41,0)</f>
        <v>24</v>
      </c>
    </row>
    <row r="18" spans="1:19" x14ac:dyDescent="0.25">
      <c r="A18" s="86" t="s">
        <v>92</v>
      </c>
      <c r="B18" s="68">
        <f>VLOOKUP($A18,'Return Data'!$A$7:$R$526,2,0)</f>
        <v>43983</v>
      </c>
      <c r="C18" s="69">
        <f>VLOOKUP($A18,'Return Data'!$A$7:$R$526,3,0)</f>
        <v>65.795000000000002</v>
      </c>
      <c r="D18" s="69">
        <f>VLOOKUP($A18,'Return Data'!$A$7:$R$526,10,0)</f>
        <v>13.8246197338445</v>
      </c>
      <c r="E18" s="70">
        <f t="shared" si="0"/>
        <v>21</v>
      </c>
      <c r="F18" s="69">
        <f>VLOOKUP($A18,'Return Data'!$A$7:$R$526,11,0)</f>
        <v>-12.232208042613401</v>
      </c>
      <c r="G18" s="70">
        <f t="shared" si="0"/>
        <v>31</v>
      </c>
      <c r="H18" s="69">
        <f>VLOOKUP($A18,'Return Data'!$A$7:$R$526,12,0)</f>
        <v>-9.9233168893024892</v>
      </c>
      <c r="I18" s="70">
        <f t="shared" ref="I18" si="45">RANK(H18,H$8:H$41,0)</f>
        <v>31</v>
      </c>
      <c r="J18" s="69">
        <f>VLOOKUP($A18,'Return Data'!$A$7:$R$526,13,0)</f>
        <v>-4.4089767933931396</v>
      </c>
      <c r="K18" s="70">
        <f t="shared" ref="K18" si="46">RANK(J18,J$8:J$41,0)</f>
        <v>31</v>
      </c>
      <c r="L18" s="69">
        <f>VLOOKUP($A18,'Return Data'!$A$7:$R$526,14,0)</f>
        <v>-2.3487343446689</v>
      </c>
      <c r="M18" s="70">
        <f t="shared" ref="M18" si="47">RANK(L18,L$8:L$41,0)</f>
        <v>30</v>
      </c>
      <c r="N18" s="69">
        <f>VLOOKUP($A18,'Return Data'!$A$7:$R$526,18,0)</f>
        <v>0</v>
      </c>
      <c r="O18" s="70">
        <f t="shared" ref="O18" si="48">RANK(N18,N$8:N$41,0)</f>
        <v>1</v>
      </c>
      <c r="P18" s="69">
        <f>VLOOKUP($A18,'Return Data'!$A$7:$R$526,15,0)</f>
        <v>4.7198645118820801</v>
      </c>
      <c r="Q18" s="70">
        <f t="shared" ref="Q18" si="49">RANK(P18,P$8:P$41,0)</f>
        <v>19</v>
      </c>
      <c r="R18" s="69">
        <f>VLOOKUP($A18,'Return Data'!$A$7:$R$526,17,0)</f>
        <v>23.990075391683401</v>
      </c>
      <c r="S18" s="71">
        <f t="shared" ref="S18" si="50">RANK(R18,R$8:R$41,0)</f>
        <v>2</v>
      </c>
    </row>
    <row r="19" spans="1:19" x14ac:dyDescent="0.25">
      <c r="A19" s="86" t="s">
        <v>93</v>
      </c>
      <c r="B19" s="68">
        <f>VLOOKUP($A19,'Return Data'!$A$7:$R$526,2,0)</f>
        <v>43983</v>
      </c>
      <c r="C19" s="69">
        <f>VLOOKUP($A19,'Return Data'!$A$7:$R$526,3,0)</f>
        <v>64.806399999999996</v>
      </c>
      <c r="D19" s="69">
        <f>VLOOKUP($A19,'Return Data'!$A$7:$R$526,10,0)</f>
        <v>25.175567446129701</v>
      </c>
      <c r="E19" s="70">
        <f t="shared" si="0"/>
        <v>6</v>
      </c>
      <c r="F19" s="69">
        <f>VLOOKUP($A19,'Return Data'!$A$7:$R$526,11,0)</f>
        <v>6.2580867060016097</v>
      </c>
      <c r="G19" s="70">
        <f t="shared" si="0"/>
        <v>19</v>
      </c>
      <c r="H19" s="69">
        <f>VLOOKUP($A19,'Return Data'!$A$7:$R$526,12,0)</f>
        <v>7.1626477195420399</v>
      </c>
      <c r="I19" s="70">
        <f t="shared" ref="I19" si="51">RANK(H19,H$8:H$41,0)</f>
        <v>19</v>
      </c>
      <c r="J19" s="69">
        <f>VLOOKUP($A19,'Return Data'!$A$7:$R$526,13,0)</f>
        <v>8.0534541524648802</v>
      </c>
      <c r="K19" s="70">
        <f t="shared" ref="K19" si="52">RANK(J19,J$8:J$41,0)</f>
        <v>15</v>
      </c>
      <c r="L19" s="69">
        <f>VLOOKUP($A19,'Return Data'!$A$7:$R$526,14,0)</f>
        <v>8.1644936533015802</v>
      </c>
      <c r="M19" s="70">
        <f t="shared" ref="M19" si="53">RANK(L19,L$8:L$41,0)</f>
        <v>17</v>
      </c>
      <c r="N19" s="69">
        <f>VLOOKUP($A19,'Return Data'!$A$7:$R$526,18,0)</f>
        <v>0</v>
      </c>
      <c r="O19" s="70">
        <f t="shared" ref="O19" si="54">RANK(N19,N$8:N$41,0)</f>
        <v>1</v>
      </c>
      <c r="P19" s="69">
        <f>VLOOKUP($A19,'Return Data'!$A$7:$R$526,15,0)</f>
        <v>4.2303588290402896</v>
      </c>
      <c r="Q19" s="70">
        <f t="shared" ref="Q19" si="55">RANK(P19,P$8:P$41,0)</f>
        <v>21</v>
      </c>
      <c r="R19" s="69">
        <f>VLOOKUP($A19,'Return Data'!$A$7:$R$526,17,0)</f>
        <v>23.7158695909899</v>
      </c>
      <c r="S19" s="71">
        <f t="shared" ref="S19" si="56">RANK(R19,R$8:R$41,0)</f>
        <v>3</v>
      </c>
    </row>
    <row r="20" spans="1:19" x14ac:dyDescent="0.25">
      <c r="A20" s="86" t="s">
        <v>94</v>
      </c>
      <c r="B20" s="68">
        <f>VLOOKUP($A20,'Return Data'!$A$7:$R$526,2,0)</f>
        <v>43983</v>
      </c>
      <c r="C20" s="69">
        <f>VLOOKUP($A20,'Return Data'!$A$7:$R$526,3,0)</f>
        <v>64.806399999999996</v>
      </c>
      <c r="D20" s="69">
        <f>VLOOKUP($A20,'Return Data'!$A$7:$R$526,10,0)</f>
        <v>25.175567446129701</v>
      </c>
      <c r="E20" s="70">
        <f t="shared" si="0"/>
        <v>6</v>
      </c>
      <c r="F20" s="69">
        <f>VLOOKUP($A20,'Return Data'!$A$7:$R$526,11,0)</f>
        <v>6.2580867060016097</v>
      </c>
      <c r="G20" s="70">
        <f t="shared" si="0"/>
        <v>19</v>
      </c>
      <c r="H20" s="69">
        <f>VLOOKUP($A20,'Return Data'!$A$7:$R$526,12,0)</f>
        <v>7.1626477195420399</v>
      </c>
      <c r="I20" s="70">
        <f t="shared" ref="I20" si="57">RANK(H20,H$8:H$41,0)</f>
        <v>19</v>
      </c>
      <c r="J20" s="69">
        <f>VLOOKUP($A20,'Return Data'!$A$7:$R$526,13,0)</f>
        <v>8.0534541524648802</v>
      </c>
      <c r="K20" s="70">
        <f t="shared" ref="K20" si="58">RANK(J20,J$8:J$41,0)</f>
        <v>15</v>
      </c>
      <c r="L20" s="69">
        <f>VLOOKUP($A20,'Return Data'!$A$7:$R$526,14,0)</f>
        <v>8.1644936533015802</v>
      </c>
      <c r="M20" s="70">
        <f t="shared" ref="M20" si="59">RANK(L20,L$8:L$41,0)</f>
        <v>17</v>
      </c>
      <c r="N20" s="69">
        <f>VLOOKUP($A20,'Return Data'!$A$7:$R$526,18,0)</f>
        <v>0</v>
      </c>
      <c r="O20" s="70">
        <f t="shared" ref="O20" si="60">RANK(N20,N$8:N$41,0)</f>
        <v>1</v>
      </c>
      <c r="P20" s="69">
        <f>VLOOKUP($A20,'Return Data'!$A$7:$R$526,15,0)</f>
        <v>4.2303588290402896</v>
      </c>
      <c r="Q20" s="70">
        <f t="shared" ref="Q20" si="61">RANK(P20,P$8:P$41,0)</f>
        <v>21</v>
      </c>
      <c r="R20" s="69">
        <f>VLOOKUP($A20,'Return Data'!$A$7:$R$526,17,0)</f>
        <v>23.7158695909899</v>
      </c>
      <c r="S20" s="71">
        <f t="shared" ref="S20" si="62">RANK(R20,R$8:R$41,0)</f>
        <v>3</v>
      </c>
    </row>
    <row r="21" spans="1:19" x14ac:dyDescent="0.25">
      <c r="A21" s="86" t="s">
        <v>95</v>
      </c>
      <c r="B21" s="68">
        <f>VLOOKUP($A21,'Return Data'!$A$7:$R$526,2,0)</f>
        <v>43983</v>
      </c>
      <c r="C21" s="69">
        <f>VLOOKUP($A21,'Return Data'!$A$7:$R$526,3,0)</f>
        <v>64.806399999999996</v>
      </c>
      <c r="D21" s="69">
        <f>VLOOKUP($A21,'Return Data'!$A$7:$R$526,10,0)</f>
        <v>25.175567446129701</v>
      </c>
      <c r="E21" s="70">
        <f t="shared" si="0"/>
        <v>6</v>
      </c>
      <c r="F21" s="69">
        <f>VLOOKUP($A21,'Return Data'!$A$7:$R$526,11,0)</f>
        <v>6.2580867060016097</v>
      </c>
      <c r="G21" s="70">
        <f t="shared" si="0"/>
        <v>19</v>
      </c>
      <c r="H21" s="69">
        <f>VLOOKUP($A21,'Return Data'!$A$7:$R$526,12,0)</f>
        <v>7.1626477195420399</v>
      </c>
      <c r="I21" s="70">
        <f t="shared" ref="I21" si="63">RANK(H21,H$8:H$41,0)</f>
        <v>19</v>
      </c>
      <c r="J21" s="69">
        <f>VLOOKUP($A21,'Return Data'!$A$7:$R$526,13,0)</f>
        <v>8.0534541524648802</v>
      </c>
      <c r="K21" s="70">
        <f t="shared" ref="K21" si="64">RANK(J21,J$8:J$41,0)</f>
        <v>15</v>
      </c>
      <c r="L21" s="69">
        <f>VLOOKUP($A21,'Return Data'!$A$7:$R$526,14,0)</f>
        <v>8.1644936533015802</v>
      </c>
      <c r="M21" s="70">
        <f t="shared" ref="M21" si="65">RANK(L21,L$8:L$41,0)</f>
        <v>17</v>
      </c>
      <c r="N21" s="69">
        <f>VLOOKUP($A21,'Return Data'!$A$7:$R$526,18,0)</f>
        <v>0</v>
      </c>
      <c r="O21" s="70">
        <f t="shared" ref="O21" si="66">RANK(N21,N$8:N$41,0)</f>
        <v>1</v>
      </c>
      <c r="P21" s="69">
        <f>VLOOKUP($A21,'Return Data'!$A$7:$R$526,15,0)</f>
        <v>4.2303588290402896</v>
      </c>
      <c r="Q21" s="70">
        <f t="shared" ref="Q21" si="67">RANK(P21,P$8:P$41,0)</f>
        <v>21</v>
      </c>
      <c r="R21" s="69">
        <f>VLOOKUP($A21,'Return Data'!$A$7:$R$526,17,0)</f>
        <v>23.7158695909899</v>
      </c>
      <c r="S21" s="71">
        <f t="shared" ref="S21" si="68">RANK(R21,R$8:R$41,0)</f>
        <v>3</v>
      </c>
    </row>
    <row r="22" spans="1:19" x14ac:dyDescent="0.25">
      <c r="A22" s="86" t="s">
        <v>96</v>
      </c>
      <c r="B22" s="68">
        <f>VLOOKUP($A22,'Return Data'!$A$7:$R$526,2,0)</f>
        <v>43983</v>
      </c>
      <c r="C22" s="69">
        <f>VLOOKUP($A22,'Return Data'!$A$7:$R$526,3,0)</f>
        <v>27.3216</v>
      </c>
      <c r="D22" s="69">
        <f>VLOOKUP($A22,'Return Data'!$A$7:$R$526,10,0)</f>
        <v>17.799343352489402</v>
      </c>
      <c r="E22" s="70">
        <f t="shared" si="0"/>
        <v>18</v>
      </c>
      <c r="F22" s="69">
        <f>VLOOKUP($A22,'Return Data'!$A$7:$R$526,11,0)</f>
        <v>9.3646067224861493</v>
      </c>
      <c r="G22" s="70">
        <f t="shared" si="0"/>
        <v>15</v>
      </c>
      <c r="H22" s="69">
        <f>VLOOKUP($A22,'Return Data'!$A$7:$R$526,12,0)</f>
        <v>9.0770700562468303</v>
      </c>
      <c r="I22" s="70">
        <f t="shared" ref="I22" si="69">RANK(H22,H$8:H$41,0)</f>
        <v>15</v>
      </c>
      <c r="J22" s="69">
        <f>VLOOKUP($A22,'Return Data'!$A$7:$R$526,13,0)</f>
        <v>7.85213343046009</v>
      </c>
      <c r="K22" s="70">
        <f t="shared" ref="K22" si="70">RANK(J22,J$8:J$41,0)</f>
        <v>19</v>
      </c>
      <c r="L22" s="69">
        <f>VLOOKUP($A22,'Return Data'!$A$7:$R$526,14,0)</f>
        <v>10.1331006180513</v>
      </c>
      <c r="M22" s="70">
        <f t="shared" ref="M22" si="71">RANK(L22,L$8:L$41,0)</f>
        <v>14</v>
      </c>
      <c r="N22" s="69">
        <f>VLOOKUP($A22,'Return Data'!$A$7:$R$526,18,0)</f>
        <v>0</v>
      </c>
      <c r="O22" s="70">
        <f t="shared" ref="O22" si="72">RANK(N22,N$8:N$41,0)</f>
        <v>1</v>
      </c>
      <c r="P22" s="69">
        <f>VLOOKUP($A22,'Return Data'!$A$7:$R$526,15,0)</f>
        <v>7.0843594595758397</v>
      </c>
      <c r="Q22" s="70">
        <f t="shared" ref="Q22" si="73">RANK(P22,P$8:P$41,0)</f>
        <v>15</v>
      </c>
      <c r="R22" s="69">
        <f>VLOOKUP($A22,'Return Data'!$A$7:$R$526,17,0)</f>
        <v>13.6759333765953</v>
      </c>
      <c r="S22" s="71">
        <f t="shared" ref="S22" si="74">RANK(R22,R$8:R$41,0)</f>
        <v>11</v>
      </c>
    </row>
    <row r="23" spans="1:19" x14ac:dyDescent="0.25">
      <c r="A23" s="86" t="s">
        <v>97</v>
      </c>
      <c r="B23" s="68">
        <f>VLOOKUP($A23,'Return Data'!$A$7:$R$526,2,0)</f>
        <v>43983</v>
      </c>
      <c r="C23" s="69">
        <f>VLOOKUP($A23,'Return Data'!$A$7:$R$526,3,0)</f>
        <v>26.4512</v>
      </c>
      <c r="D23" s="69">
        <f>VLOOKUP($A23,'Return Data'!$A$7:$R$526,10,0)</f>
        <v>29.7922954352372</v>
      </c>
      <c r="E23" s="70">
        <f t="shared" si="0"/>
        <v>1</v>
      </c>
      <c r="F23" s="69">
        <f>VLOOKUP($A23,'Return Data'!$A$7:$R$526,11,0)</f>
        <v>13.9117148296447</v>
      </c>
      <c r="G23" s="70">
        <f t="shared" si="0"/>
        <v>8</v>
      </c>
      <c r="H23" s="69">
        <f>VLOOKUP($A23,'Return Data'!$A$7:$R$526,12,0)</f>
        <v>13.8624687638028</v>
      </c>
      <c r="I23" s="70">
        <f t="shared" ref="I23" si="75">RANK(H23,H$8:H$41,0)</f>
        <v>5</v>
      </c>
      <c r="J23" s="69">
        <f>VLOOKUP($A23,'Return Data'!$A$7:$R$526,13,0)</f>
        <v>12.206685722219801</v>
      </c>
      <c r="K23" s="70">
        <f t="shared" ref="K23" si="76">RANK(J23,J$8:J$41,0)</f>
        <v>3</v>
      </c>
      <c r="L23" s="69">
        <f>VLOOKUP($A23,'Return Data'!$A$7:$R$526,14,0)</f>
        <v>12.225628570224201</v>
      </c>
      <c r="M23" s="70">
        <f t="shared" ref="M23" si="77">RANK(L23,L$8:L$41,0)</f>
        <v>6</v>
      </c>
      <c r="N23" s="69">
        <f>VLOOKUP($A23,'Return Data'!$A$7:$R$526,18,0)</f>
        <v>0</v>
      </c>
      <c r="O23" s="70">
        <f t="shared" ref="O23" si="78">RANK(N23,N$8:N$41,0)</f>
        <v>1</v>
      </c>
      <c r="P23" s="69">
        <f>VLOOKUP($A23,'Return Data'!$A$7:$R$526,15,0)</f>
        <v>8.9843096563448697</v>
      </c>
      <c r="Q23" s="70">
        <f t="shared" ref="Q23" si="79">RANK(P23,P$8:P$41,0)</f>
        <v>6</v>
      </c>
      <c r="R23" s="69">
        <f>VLOOKUP($A23,'Return Data'!$A$7:$R$526,17,0)</f>
        <v>15.8644332892999</v>
      </c>
      <c r="S23" s="71">
        <f t="shared" ref="S23" si="80">RANK(R23,R$8:R$41,0)</f>
        <v>7</v>
      </c>
    </row>
    <row r="24" spans="1:19" x14ac:dyDescent="0.25">
      <c r="A24" s="86" t="s">
        <v>98</v>
      </c>
      <c r="B24" s="68">
        <f>VLOOKUP($A24,'Return Data'!$A$7:$R$526,2,0)</f>
        <v>43983</v>
      </c>
      <c r="C24" s="69">
        <f>VLOOKUP($A24,'Return Data'!$A$7:$R$526,3,0)</f>
        <v>16.2987</v>
      </c>
      <c r="D24" s="69">
        <f>VLOOKUP($A24,'Return Data'!$A$7:$R$526,10,0)</f>
        <v>25.0021944811932</v>
      </c>
      <c r="E24" s="70">
        <f t="shared" si="0"/>
        <v>9</v>
      </c>
      <c r="F24" s="69">
        <f>VLOOKUP($A24,'Return Data'!$A$7:$R$526,11,0)</f>
        <v>5.7320208156046002</v>
      </c>
      <c r="G24" s="70">
        <f t="shared" si="0"/>
        <v>24</v>
      </c>
      <c r="H24" s="69">
        <f>VLOOKUP($A24,'Return Data'!$A$7:$R$526,12,0)</f>
        <v>8.7204272849550009</v>
      </c>
      <c r="I24" s="70">
        <f t="shared" ref="I24" si="81">RANK(H24,H$8:H$41,0)</f>
        <v>16</v>
      </c>
      <c r="J24" s="69">
        <f>VLOOKUP($A24,'Return Data'!$A$7:$R$526,13,0)</f>
        <v>7.5287335418978802</v>
      </c>
      <c r="K24" s="70">
        <f t="shared" ref="K24" si="82">RANK(J24,J$8:J$41,0)</f>
        <v>21</v>
      </c>
      <c r="L24" s="69">
        <f>VLOOKUP($A24,'Return Data'!$A$7:$R$526,14,0)</f>
        <v>5.7840942688116401</v>
      </c>
      <c r="M24" s="70">
        <f t="shared" ref="M24" si="83">RANK(L24,L$8:L$41,0)</f>
        <v>25</v>
      </c>
      <c r="N24" s="69">
        <f>VLOOKUP($A24,'Return Data'!$A$7:$R$526,18,0)</f>
        <v>0</v>
      </c>
      <c r="O24" s="70">
        <f t="shared" ref="O24" si="84">RANK(N24,N$8:N$41,0)</f>
        <v>1</v>
      </c>
      <c r="P24" s="69">
        <f>VLOOKUP($A24,'Return Data'!$A$7:$R$526,15,0)</f>
        <v>4.7009659602143596</v>
      </c>
      <c r="Q24" s="70">
        <f t="shared" ref="Q24" si="85">RANK(P24,P$8:P$41,0)</f>
        <v>20</v>
      </c>
      <c r="R24" s="69">
        <f>VLOOKUP($A24,'Return Data'!$A$7:$R$526,17,0)</f>
        <v>7.6051124710552402</v>
      </c>
      <c r="S24" s="71">
        <f t="shared" ref="S24" si="86">RANK(R24,R$8:R$41,0)</f>
        <v>32</v>
      </c>
    </row>
    <row r="25" spans="1:19" x14ac:dyDescent="0.25">
      <c r="A25" s="86" t="s">
        <v>99</v>
      </c>
      <c r="B25" s="68">
        <f>VLOOKUP($A25,'Return Data'!$A$7:$R$526,2,0)</f>
        <v>43983</v>
      </c>
      <c r="C25" s="69">
        <f>VLOOKUP($A25,'Return Data'!$A$7:$R$526,3,0)</f>
        <v>26.140599999999999</v>
      </c>
      <c r="D25" s="69">
        <f>VLOOKUP($A25,'Return Data'!$A$7:$R$526,10,0)</f>
        <v>21.5445461100716</v>
      </c>
      <c r="E25" s="70">
        <f t="shared" si="0"/>
        <v>10</v>
      </c>
      <c r="F25" s="69">
        <f>VLOOKUP($A25,'Return Data'!$A$7:$R$526,11,0)</f>
        <v>18.0131217753523</v>
      </c>
      <c r="G25" s="70">
        <f t="shared" si="0"/>
        <v>2</v>
      </c>
      <c r="H25" s="69">
        <f>VLOOKUP($A25,'Return Data'!$A$7:$R$526,12,0)</f>
        <v>16.181200737808599</v>
      </c>
      <c r="I25" s="70">
        <f t="shared" ref="I25" si="87">RANK(H25,H$8:H$41,0)</f>
        <v>2</v>
      </c>
      <c r="J25" s="69">
        <f>VLOOKUP($A25,'Return Data'!$A$7:$R$526,13,0)</f>
        <v>12.557910672537201</v>
      </c>
      <c r="K25" s="70">
        <f t="shared" ref="K25" si="88">RANK(J25,J$8:J$41,0)</f>
        <v>2</v>
      </c>
      <c r="L25" s="69">
        <f>VLOOKUP($A25,'Return Data'!$A$7:$R$526,14,0)</f>
        <v>14.4325458713442</v>
      </c>
      <c r="M25" s="70">
        <f t="shared" ref="M25" si="89">RANK(L25,L$8:L$41,0)</f>
        <v>3</v>
      </c>
      <c r="N25" s="69">
        <f>VLOOKUP($A25,'Return Data'!$A$7:$R$526,18,0)</f>
        <v>0</v>
      </c>
      <c r="O25" s="70">
        <f t="shared" ref="O25" si="90">RANK(N25,N$8:N$41,0)</f>
        <v>1</v>
      </c>
      <c r="P25" s="69">
        <f>VLOOKUP($A25,'Return Data'!$A$7:$R$526,15,0)</f>
        <v>9.3228216226914995</v>
      </c>
      <c r="Q25" s="70">
        <f t="shared" ref="Q25" si="91">RANK(P25,P$8:P$41,0)</f>
        <v>2</v>
      </c>
      <c r="R25" s="69">
        <f>VLOOKUP($A25,'Return Data'!$A$7:$R$526,17,0)</f>
        <v>14.026949999999999</v>
      </c>
      <c r="S25" s="71">
        <f t="shared" ref="S25" si="92">RANK(R25,R$8:R$41,0)</f>
        <v>10</v>
      </c>
    </row>
    <row r="26" spans="1:19" x14ac:dyDescent="0.25">
      <c r="A26" s="86" t="s">
        <v>100</v>
      </c>
      <c r="B26" s="68">
        <f>VLOOKUP($A26,'Return Data'!$A$7:$R$526,2,0)</f>
        <v>43983</v>
      </c>
      <c r="C26" s="69">
        <f>VLOOKUP($A26,'Return Data'!$A$7:$R$526,3,0)</f>
        <v>15.885999999999999</v>
      </c>
      <c r="D26" s="69">
        <f>VLOOKUP($A26,'Return Data'!$A$7:$R$526,10,0)</f>
        <v>4.9830995643899403</v>
      </c>
      <c r="E26" s="70">
        <f t="shared" si="0"/>
        <v>29</v>
      </c>
      <c r="F26" s="69">
        <f>VLOOKUP($A26,'Return Data'!$A$7:$R$526,11,0)</f>
        <v>2.0147067534747398</v>
      </c>
      <c r="G26" s="70">
        <f t="shared" si="0"/>
        <v>29</v>
      </c>
      <c r="H26" s="69">
        <f>VLOOKUP($A26,'Return Data'!$A$7:$R$526,12,0)</f>
        <v>5.2714283767888297</v>
      </c>
      <c r="I26" s="70">
        <f t="shared" ref="I26" si="93">RANK(H26,H$8:H$41,0)</f>
        <v>26</v>
      </c>
      <c r="J26" s="69">
        <f>VLOOKUP($A26,'Return Data'!$A$7:$R$526,13,0)</f>
        <v>6.2436456032685799</v>
      </c>
      <c r="K26" s="70">
        <f t="shared" ref="K26" si="94">RANK(J26,J$8:J$41,0)</f>
        <v>23</v>
      </c>
      <c r="L26" s="69">
        <f>VLOOKUP($A26,'Return Data'!$A$7:$R$526,14,0)</f>
        <v>6.4342792867411402</v>
      </c>
      <c r="M26" s="70">
        <f t="shared" ref="M26" si="95">RANK(L26,L$8:L$41,0)</f>
        <v>22</v>
      </c>
      <c r="N26" s="69">
        <f>VLOOKUP($A26,'Return Data'!$A$7:$R$526,18,0)</f>
        <v>0</v>
      </c>
      <c r="O26" s="70">
        <f t="shared" ref="O26" si="96">RANK(N26,N$8:N$41,0)</f>
        <v>1</v>
      </c>
      <c r="P26" s="69">
        <f>VLOOKUP($A26,'Return Data'!$A$7:$R$526,15,0)</f>
        <v>6.6914999351358704</v>
      </c>
      <c r="Q26" s="70">
        <f t="shared" ref="Q26" si="97">RANK(P26,P$8:P$41,0)</f>
        <v>17</v>
      </c>
      <c r="R26" s="69">
        <f>VLOOKUP($A26,'Return Data'!$A$7:$R$526,17,0)</f>
        <v>8.4782557221783694</v>
      </c>
      <c r="S26" s="71">
        <f t="shared" ref="S26" si="98">RANK(R26,R$8:R$41,0)</f>
        <v>31</v>
      </c>
    </row>
    <row r="27" spans="1:19" x14ac:dyDescent="0.25">
      <c r="A27" s="86" t="s">
        <v>101</v>
      </c>
      <c r="B27" s="68">
        <f>VLOOKUP($A27,'Return Data'!$A$7:$R$526,2,0)</f>
        <v>43983</v>
      </c>
      <c r="C27" s="69">
        <f>VLOOKUP($A27,'Return Data'!$A$7:$R$526,3,0)</f>
        <v>1134.6424999999999</v>
      </c>
      <c r="D27" s="69">
        <f>VLOOKUP($A27,'Return Data'!$A$7:$R$526,10,0)</f>
        <v>4.64855036617812</v>
      </c>
      <c r="E27" s="70">
        <f t="shared" si="0"/>
        <v>30</v>
      </c>
      <c r="F27" s="69">
        <f>VLOOKUP($A27,'Return Data'!$A$7:$R$526,11,0)</f>
        <v>5.7243245279265</v>
      </c>
      <c r="G27" s="70">
        <f t="shared" si="0"/>
        <v>25</v>
      </c>
      <c r="H27" s="69">
        <f>VLOOKUP($A27,'Return Data'!$A$7:$R$526,12,0)</f>
        <v>6.3980305875691696</v>
      </c>
      <c r="I27" s="70">
        <f t="shared" ref="I27" si="99">RANK(H27,H$8:H$41,0)</f>
        <v>23</v>
      </c>
      <c r="J27" s="69">
        <f>VLOOKUP($A27,'Return Data'!$A$7:$R$526,13,0)</f>
        <v>6.8842043430956803</v>
      </c>
      <c r="K27" s="70">
        <f t="shared" ref="K27" si="100">RANK(J27,J$8:J$41,0)</f>
        <v>22</v>
      </c>
      <c r="L27" s="69">
        <f>VLOOKUP($A27,'Return Data'!$A$7:$R$526,14,0)</f>
        <v>7.8122979382360596</v>
      </c>
      <c r="M27" s="70">
        <f t="shared" ref="M27" si="101">RANK(L27,L$8:L$41,0)</f>
        <v>21</v>
      </c>
      <c r="N27" s="69"/>
      <c r="O27" s="70"/>
      <c r="P27" s="69"/>
      <c r="Q27" s="70"/>
      <c r="R27" s="69">
        <f>VLOOKUP($A27,'Return Data'!$A$7:$R$526,17,0)</f>
        <v>9.0173417431192693</v>
      </c>
      <c r="S27" s="71">
        <f t="shared" ref="S27" si="102">RANK(R27,R$8:R$41,0)</f>
        <v>29</v>
      </c>
    </row>
    <row r="28" spans="1:19" x14ac:dyDescent="0.25">
      <c r="A28" s="86" t="s">
        <v>102</v>
      </c>
      <c r="B28" s="68">
        <f>VLOOKUP($A28,'Return Data'!$A$7:$R$526,2,0)</f>
        <v>43983</v>
      </c>
      <c r="C28" s="69">
        <f>VLOOKUP($A28,'Return Data'!$A$7:$R$526,3,0)</f>
        <v>30.8992</v>
      </c>
      <c r="D28" s="69">
        <f>VLOOKUP($A28,'Return Data'!$A$7:$R$526,10,0)</f>
        <v>14.5882157723949</v>
      </c>
      <c r="E28" s="70">
        <f t="shared" si="0"/>
        <v>20</v>
      </c>
      <c r="F28" s="69">
        <f>VLOOKUP($A28,'Return Data'!$A$7:$R$526,11,0)</f>
        <v>5.8187921480045599</v>
      </c>
      <c r="G28" s="70">
        <f t="shared" si="0"/>
        <v>23</v>
      </c>
      <c r="H28" s="69">
        <f>VLOOKUP($A28,'Return Data'!$A$7:$R$526,12,0)</f>
        <v>6.2964138345856</v>
      </c>
      <c r="I28" s="70">
        <f t="shared" ref="I28" si="103">RANK(H28,H$8:H$41,0)</f>
        <v>24</v>
      </c>
      <c r="J28" s="69">
        <f>VLOOKUP($A28,'Return Data'!$A$7:$R$526,13,0)</f>
        <v>5.9086266665941398</v>
      </c>
      <c r="K28" s="70">
        <f t="shared" ref="K28" si="104">RANK(J28,J$8:J$41,0)</f>
        <v>25</v>
      </c>
      <c r="L28" s="69">
        <f>VLOOKUP($A28,'Return Data'!$A$7:$R$526,14,0)</f>
        <v>6.0581144102818296</v>
      </c>
      <c r="M28" s="70">
        <f t="shared" ref="M28" si="105">RANK(L28,L$8:L$41,0)</f>
        <v>24</v>
      </c>
      <c r="N28" s="69">
        <f>VLOOKUP($A28,'Return Data'!$A$7:$R$526,18,0)</f>
        <v>0</v>
      </c>
      <c r="O28" s="70">
        <f t="shared" ref="O28" si="106">RANK(N28,N$8:N$41,0)</f>
        <v>1</v>
      </c>
      <c r="P28" s="69">
        <f>VLOOKUP($A28,'Return Data'!$A$7:$R$526,15,0)</f>
        <v>7.3830485050624697</v>
      </c>
      <c r="Q28" s="70">
        <f t="shared" ref="Q28" si="107">RANK(P28,P$8:P$41,0)</f>
        <v>13</v>
      </c>
      <c r="R28" s="69">
        <f>VLOOKUP($A28,'Return Data'!$A$7:$R$526,17,0)</f>
        <v>12.3314064015519</v>
      </c>
      <c r="S28" s="71">
        <f t="shared" ref="S28" si="108">RANK(R28,R$8:R$41,0)</f>
        <v>14</v>
      </c>
    </row>
    <row r="29" spans="1:19" x14ac:dyDescent="0.25">
      <c r="A29" s="86" t="s">
        <v>103</v>
      </c>
      <c r="B29" s="68">
        <f>VLOOKUP($A29,'Return Data'!$A$7:$R$526,2,0)</f>
        <v>43983</v>
      </c>
      <c r="C29" s="69">
        <f>VLOOKUP($A29,'Return Data'!$A$7:$R$526,3,0)</f>
        <v>27.493200000000002</v>
      </c>
      <c r="D29" s="69">
        <f>VLOOKUP($A29,'Return Data'!$A$7:$R$526,10,0)</f>
        <v>26.5198443344438</v>
      </c>
      <c r="E29" s="70">
        <f t="shared" si="0"/>
        <v>5</v>
      </c>
      <c r="F29" s="69">
        <f>VLOOKUP($A29,'Return Data'!$A$7:$R$526,11,0)</f>
        <v>9.6634431130885403</v>
      </c>
      <c r="G29" s="70">
        <f t="shared" si="0"/>
        <v>14</v>
      </c>
      <c r="H29" s="69">
        <f>VLOOKUP($A29,'Return Data'!$A$7:$R$526,12,0)</f>
        <v>9.9353036881451509</v>
      </c>
      <c r="I29" s="70">
        <f t="shared" ref="I29" si="109">RANK(H29,H$8:H$41,0)</f>
        <v>14</v>
      </c>
      <c r="J29" s="69">
        <f>VLOOKUP($A29,'Return Data'!$A$7:$R$526,13,0)</f>
        <v>9.8899664131077891</v>
      </c>
      <c r="K29" s="70">
        <f t="shared" ref="K29" si="110">RANK(J29,J$8:J$41,0)</f>
        <v>10</v>
      </c>
      <c r="L29" s="69">
        <f>VLOOKUP($A29,'Return Data'!$A$7:$R$526,14,0)</f>
        <v>10.913089910689299</v>
      </c>
      <c r="M29" s="70">
        <f t="shared" ref="M29" si="111">RANK(L29,L$8:L$41,0)</f>
        <v>10</v>
      </c>
      <c r="N29" s="69">
        <f>VLOOKUP($A29,'Return Data'!$A$7:$R$526,18,0)</f>
        <v>0</v>
      </c>
      <c r="O29" s="70">
        <f t="shared" ref="O29" si="112">RANK(N29,N$8:N$41,0)</f>
        <v>1</v>
      </c>
      <c r="P29" s="69">
        <f>VLOOKUP($A29,'Return Data'!$A$7:$R$526,15,0)</f>
        <v>9.6213083818501008</v>
      </c>
      <c r="Q29" s="70">
        <f t="shared" ref="Q29" si="113">RANK(P29,P$8:P$41,0)</f>
        <v>1</v>
      </c>
      <c r="R29" s="69">
        <f>VLOOKUP($A29,'Return Data'!$A$7:$R$526,17,0)</f>
        <v>14.5489176511474</v>
      </c>
      <c r="S29" s="71">
        <f t="shared" ref="S29" si="114">RANK(R29,R$8:R$41,0)</f>
        <v>8</v>
      </c>
    </row>
    <row r="30" spans="1:19" x14ac:dyDescent="0.25">
      <c r="A30" s="86" t="s">
        <v>104</v>
      </c>
      <c r="B30" s="68">
        <f>VLOOKUP($A30,'Return Data'!$A$7:$R$526,2,0)</f>
        <v>43983</v>
      </c>
      <c r="C30" s="69">
        <f>VLOOKUP($A30,'Return Data'!$A$7:$R$526,3,0)</f>
        <v>22.630500000000001</v>
      </c>
      <c r="D30" s="69">
        <f>VLOOKUP($A30,'Return Data'!$A$7:$R$526,10,0)</f>
        <v>19.386057845705899</v>
      </c>
      <c r="E30" s="70">
        <f t="shared" si="0"/>
        <v>13</v>
      </c>
      <c r="F30" s="69">
        <f>VLOOKUP($A30,'Return Data'!$A$7:$R$526,11,0)</f>
        <v>13.284028682794601</v>
      </c>
      <c r="G30" s="70">
        <f t="shared" si="0"/>
        <v>9</v>
      </c>
      <c r="H30" s="69">
        <f>VLOOKUP($A30,'Return Data'!$A$7:$R$526,12,0)</f>
        <v>11.836155935604699</v>
      </c>
      <c r="I30" s="70">
        <f t="shared" ref="I30" si="115">RANK(H30,H$8:H$41,0)</f>
        <v>11</v>
      </c>
      <c r="J30" s="69">
        <f>VLOOKUP($A30,'Return Data'!$A$7:$R$526,13,0)</f>
        <v>10.143903583812801</v>
      </c>
      <c r="K30" s="70">
        <f t="shared" ref="K30" si="116">RANK(J30,J$8:J$41,0)</f>
        <v>9</v>
      </c>
      <c r="L30" s="69">
        <f>VLOOKUP($A30,'Return Data'!$A$7:$R$526,14,0)</f>
        <v>11.239966281716001</v>
      </c>
      <c r="M30" s="70">
        <f t="shared" ref="M30" si="117">RANK(L30,L$8:L$41,0)</f>
        <v>9</v>
      </c>
      <c r="N30" s="69">
        <f>VLOOKUP($A30,'Return Data'!$A$7:$R$526,18,0)</f>
        <v>0</v>
      </c>
      <c r="O30" s="70">
        <f t="shared" ref="O30" si="118">RANK(N30,N$8:N$41,0)</f>
        <v>1</v>
      </c>
      <c r="P30" s="69">
        <f>VLOOKUP($A30,'Return Data'!$A$7:$R$526,15,0)</f>
        <v>8.5149038154861199</v>
      </c>
      <c r="Q30" s="70">
        <f t="shared" ref="Q30" si="119">RANK(P30,P$8:P$41,0)</f>
        <v>9</v>
      </c>
      <c r="R30" s="69">
        <f>VLOOKUP($A30,'Return Data'!$A$7:$R$526,17,0)</f>
        <v>9.1762191480891708</v>
      </c>
      <c r="S30" s="71">
        <f t="shared" ref="S30" si="120">RANK(R30,R$8:R$41,0)</f>
        <v>26</v>
      </c>
    </row>
    <row r="31" spans="1:19" x14ac:dyDescent="0.25">
      <c r="A31" s="86" t="s">
        <v>105</v>
      </c>
      <c r="B31" s="68">
        <f>VLOOKUP($A31,'Return Data'!$A$7:$R$526,2,0)</f>
        <v>43983</v>
      </c>
      <c r="C31" s="69">
        <f>VLOOKUP($A31,'Return Data'!$A$7:$R$526,3,0)</f>
        <v>12.884399999999999</v>
      </c>
      <c r="D31" s="69">
        <f>VLOOKUP($A31,'Return Data'!$A$7:$R$526,10,0)</f>
        <v>11.553621268188699</v>
      </c>
      <c r="E31" s="70">
        <f t="shared" si="0"/>
        <v>25</v>
      </c>
      <c r="F31" s="69">
        <f>VLOOKUP($A31,'Return Data'!$A$7:$R$526,11,0)</f>
        <v>20.0057493049523</v>
      </c>
      <c r="G31" s="70">
        <f t="shared" si="0"/>
        <v>1</v>
      </c>
      <c r="H31" s="69">
        <f>VLOOKUP($A31,'Return Data'!$A$7:$R$526,12,0)</f>
        <v>15.459209732824201</v>
      </c>
      <c r="I31" s="70">
        <f t="shared" ref="I31" si="121">RANK(H31,H$8:H$41,0)</f>
        <v>3</v>
      </c>
      <c r="J31" s="69">
        <f>VLOOKUP($A31,'Return Data'!$A$7:$R$526,13,0)</f>
        <v>12.160560608215601</v>
      </c>
      <c r="K31" s="70">
        <f t="shared" ref="K31" si="122">RANK(J31,J$8:J$41,0)</f>
        <v>4</v>
      </c>
      <c r="L31" s="69">
        <f>VLOOKUP($A31,'Return Data'!$A$7:$R$526,14,0)</f>
        <v>14.479210804988501</v>
      </c>
      <c r="M31" s="70">
        <f t="shared" ref="M31" si="123">RANK(L31,L$8:L$41,0)</f>
        <v>2</v>
      </c>
      <c r="N31" s="69">
        <f>VLOOKUP($A31,'Return Data'!$A$7:$R$526,18,0)</f>
        <v>0</v>
      </c>
      <c r="O31" s="70">
        <f t="shared" ref="O31" si="124">RANK(N31,N$8:N$41,0)</f>
        <v>1</v>
      </c>
      <c r="P31" s="69"/>
      <c r="Q31" s="70"/>
      <c r="R31" s="69">
        <f>VLOOKUP($A31,'Return Data'!$A$7:$R$526,17,0)</f>
        <v>9.0369613733905592</v>
      </c>
      <c r="S31" s="71">
        <f t="shared" ref="S31" si="125">RANK(R31,R$8:R$41,0)</f>
        <v>28</v>
      </c>
    </row>
    <row r="32" spans="1:19" x14ac:dyDescent="0.25">
      <c r="A32" s="86" t="s">
        <v>106</v>
      </c>
      <c r="B32" s="68">
        <f>VLOOKUP($A32,'Return Data'!$A$7:$R$526,2,0)</f>
        <v>43983</v>
      </c>
      <c r="C32" s="69">
        <f>VLOOKUP($A32,'Return Data'!$A$7:$R$526,3,0)</f>
        <v>27.8291</v>
      </c>
      <c r="D32" s="69">
        <f>VLOOKUP($A32,'Return Data'!$A$7:$R$526,10,0)</f>
        <v>12.9035229015401</v>
      </c>
      <c r="E32" s="70">
        <f t="shared" si="0"/>
        <v>24</v>
      </c>
      <c r="F32" s="69">
        <f>VLOOKUP($A32,'Return Data'!$A$7:$R$526,11,0)</f>
        <v>16.5220757045496</v>
      </c>
      <c r="G32" s="70">
        <f t="shared" si="0"/>
        <v>4</v>
      </c>
      <c r="H32" s="69">
        <f>VLOOKUP($A32,'Return Data'!$A$7:$R$526,12,0)</f>
        <v>12.374261784840501</v>
      </c>
      <c r="I32" s="70">
        <f t="shared" ref="I32" si="126">RANK(H32,H$8:H$41,0)</f>
        <v>8</v>
      </c>
      <c r="J32" s="69">
        <f>VLOOKUP($A32,'Return Data'!$A$7:$R$526,13,0)</f>
        <v>9.4397692876372101</v>
      </c>
      <c r="K32" s="70">
        <f t="shared" ref="K32" si="127">RANK(J32,J$8:J$41,0)</f>
        <v>12</v>
      </c>
      <c r="L32" s="69">
        <f>VLOOKUP($A32,'Return Data'!$A$7:$R$526,14,0)</f>
        <v>10.601435004429501</v>
      </c>
      <c r="M32" s="70">
        <f t="shared" ref="M32" si="128">RANK(L32,L$8:L$41,0)</f>
        <v>13</v>
      </c>
      <c r="N32" s="69">
        <f>VLOOKUP($A32,'Return Data'!$A$7:$R$526,18,0)</f>
        <v>0</v>
      </c>
      <c r="O32" s="70">
        <f t="shared" ref="O32" si="129">RANK(N32,N$8:N$41,0)</f>
        <v>1</v>
      </c>
      <c r="P32" s="69">
        <f>VLOOKUP($A32,'Return Data'!$A$7:$R$526,15,0)</f>
        <v>7.4331450469371703</v>
      </c>
      <c r="Q32" s="70">
        <f t="shared" ref="Q32" si="130">RANK(P32,P$8:P$41,0)</f>
        <v>12</v>
      </c>
      <c r="R32" s="69">
        <f>VLOOKUP($A32,'Return Data'!$A$7:$R$526,17,0)</f>
        <v>11.463134578122199</v>
      </c>
      <c r="S32" s="71">
        <f t="shared" ref="S32" si="131">RANK(R32,R$8:R$41,0)</f>
        <v>19</v>
      </c>
    </row>
    <row r="33" spans="1:19" x14ac:dyDescent="0.25">
      <c r="A33" s="86" t="s">
        <v>107</v>
      </c>
      <c r="B33" s="68">
        <f>VLOOKUP($A33,'Return Data'!$A$7:$R$526,2,0)</f>
        <v>43983</v>
      </c>
      <c r="C33" s="69">
        <f>VLOOKUP($A33,'Return Data'!$A$7:$R$526,3,0)</f>
        <v>2014.6823999999999</v>
      </c>
      <c r="D33" s="69">
        <f>VLOOKUP($A33,'Return Data'!$A$7:$R$526,10,0)</f>
        <v>17.8192208154741</v>
      </c>
      <c r="E33" s="70">
        <f t="shared" si="0"/>
        <v>17</v>
      </c>
      <c r="F33" s="69">
        <f>VLOOKUP($A33,'Return Data'!$A$7:$R$526,11,0)</f>
        <v>8.4646026566440806</v>
      </c>
      <c r="G33" s="70">
        <f t="shared" si="0"/>
        <v>18</v>
      </c>
      <c r="H33" s="69">
        <f>VLOOKUP($A33,'Return Data'!$A$7:$R$526,12,0)</f>
        <v>10.5417956996298</v>
      </c>
      <c r="I33" s="70">
        <f t="shared" ref="I33" si="132">RANK(H33,H$8:H$41,0)</f>
        <v>13</v>
      </c>
      <c r="J33" s="69">
        <f>VLOOKUP($A33,'Return Data'!$A$7:$R$526,13,0)</f>
        <v>8.9008961063431702</v>
      </c>
      <c r="K33" s="70">
        <f t="shared" ref="K33" si="133">RANK(J33,J$8:J$41,0)</f>
        <v>14</v>
      </c>
      <c r="L33" s="69">
        <f>VLOOKUP($A33,'Return Data'!$A$7:$R$526,14,0)</f>
        <v>10.721791884314699</v>
      </c>
      <c r="M33" s="70">
        <f t="shared" ref="M33" si="134">RANK(L33,L$8:L$41,0)</f>
        <v>11</v>
      </c>
      <c r="N33" s="69">
        <f>VLOOKUP($A33,'Return Data'!$A$7:$R$526,18,0)</f>
        <v>0</v>
      </c>
      <c r="O33" s="70">
        <f t="shared" ref="O33" si="135">RANK(N33,N$8:N$41,0)</f>
        <v>1</v>
      </c>
      <c r="P33" s="69">
        <f>VLOOKUP($A33,'Return Data'!$A$7:$R$526,15,0)</f>
        <v>8.6919038286302399</v>
      </c>
      <c r="Q33" s="70">
        <f t="shared" ref="Q33" si="136">RANK(P33,P$8:P$41,0)</f>
        <v>7</v>
      </c>
      <c r="R33" s="69">
        <f>VLOOKUP($A33,'Return Data'!$A$7:$R$526,17,0)</f>
        <v>12.0913834802481</v>
      </c>
      <c r="S33" s="71">
        <f t="shared" ref="S33" si="137">RANK(R33,R$8:R$41,0)</f>
        <v>15</v>
      </c>
    </row>
    <row r="34" spans="1:19" x14ac:dyDescent="0.25">
      <c r="A34" s="86" t="s">
        <v>108</v>
      </c>
      <c r="B34" s="68">
        <f>VLOOKUP($A34,'Return Data'!$A$7:$R$526,2,0)</f>
        <v>43983</v>
      </c>
      <c r="C34" s="69">
        <f>VLOOKUP($A34,'Return Data'!$A$7:$R$526,3,0)</f>
        <v>30.210100000000001</v>
      </c>
      <c r="D34" s="69">
        <f>VLOOKUP($A34,'Return Data'!$A$7:$R$526,10,0)</f>
        <v>12.929234387292199</v>
      </c>
      <c r="E34" s="70">
        <f t="shared" si="0"/>
        <v>23</v>
      </c>
      <c r="F34" s="69">
        <f>VLOOKUP($A34,'Return Data'!$A$7:$R$526,11,0)</f>
        <v>-4.1605205381545396</v>
      </c>
      <c r="G34" s="70">
        <f t="shared" si="0"/>
        <v>30</v>
      </c>
      <c r="H34" s="69">
        <f>VLOOKUP($A34,'Return Data'!$A$7:$R$526,12,0)</f>
        <v>1.6197761699879301</v>
      </c>
      <c r="I34" s="70">
        <f t="shared" ref="I34" si="138">RANK(H34,H$8:H$41,0)</f>
        <v>30</v>
      </c>
      <c r="J34" s="69">
        <f>VLOOKUP($A34,'Return Data'!$A$7:$R$526,13,0)</f>
        <v>2.59505288717566</v>
      </c>
      <c r="K34" s="70">
        <f t="shared" ref="K34" si="139">RANK(J34,J$8:J$41,0)</f>
        <v>28</v>
      </c>
      <c r="L34" s="69">
        <f>VLOOKUP($A34,'Return Data'!$A$7:$R$526,14,0)</f>
        <v>-4.2874119250423099</v>
      </c>
      <c r="M34" s="70">
        <f t="shared" ref="M34" si="140">RANK(L34,L$8:L$41,0)</f>
        <v>31</v>
      </c>
      <c r="N34" s="69">
        <f>VLOOKUP($A34,'Return Data'!$A$7:$R$526,18,0)</f>
        <v>0</v>
      </c>
      <c r="O34" s="70">
        <f t="shared" ref="O34" si="141">RANK(N34,N$8:N$41,0)</f>
        <v>1</v>
      </c>
      <c r="P34" s="69">
        <f>VLOOKUP($A34,'Return Data'!$A$7:$R$526,15,0)</f>
        <v>1.80109369986306</v>
      </c>
      <c r="Q34" s="70">
        <f t="shared" ref="Q34" si="142">RANK(P34,P$8:P$41,0)</f>
        <v>28</v>
      </c>
      <c r="R34" s="69">
        <f>VLOOKUP($A34,'Return Data'!$A$7:$R$526,17,0)</f>
        <v>11.7988735035717</v>
      </c>
      <c r="S34" s="71">
        <f t="shared" ref="S34" si="143">RANK(R34,R$8:R$41,0)</f>
        <v>17</v>
      </c>
    </row>
    <row r="35" spans="1:19" x14ac:dyDescent="0.25">
      <c r="A35" s="86" t="s">
        <v>109</v>
      </c>
      <c r="B35" s="68">
        <f>VLOOKUP($A35,'Return Data'!$A$7:$R$526,2,0)</f>
        <v>43983</v>
      </c>
      <c r="C35" s="69">
        <f>VLOOKUP($A35,'Return Data'!$A$7:$R$526,3,0)</f>
        <v>62.964700000000001</v>
      </c>
      <c r="D35" s="69">
        <f>VLOOKUP($A35,'Return Data'!$A$7:$R$526,10,0)</f>
        <v>6.3739672968690204</v>
      </c>
      <c r="E35" s="70">
        <f t="shared" si="0"/>
        <v>28</v>
      </c>
      <c r="F35" s="69">
        <f>VLOOKUP($A35,'Return Data'!$A$7:$R$526,11,0)</f>
        <v>5.9559440471866703</v>
      </c>
      <c r="G35" s="70">
        <f t="shared" si="0"/>
        <v>22</v>
      </c>
      <c r="H35" s="69">
        <f>VLOOKUP($A35,'Return Data'!$A$7:$R$526,12,0)</f>
        <v>6.2221357132701502</v>
      </c>
      <c r="I35" s="70">
        <f t="shared" ref="I35" si="144">RANK(H35,H$8:H$41,0)</f>
        <v>25</v>
      </c>
      <c r="J35" s="69">
        <f>VLOOKUP($A35,'Return Data'!$A$7:$R$526,13,0)</f>
        <v>6.0311835691031499</v>
      </c>
      <c r="K35" s="70">
        <f t="shared" ref="K35" si="145">RANK(J35,J$8:J$41,0)</f>
        <v>24</v>
      </c>
      <c r="L35" s="69">
        <f>VLOOKUP($A35,'Return Data'!$A$7:$R$526,14,0)</f>
        <v>6.1220411461708704</v>
      </c>
      <c r="M35" s="70">
        <f t="shared" ref="M35" si="146">RANK(L35,L$8:L$41,0)</f>
        <v>23</v>
      </c>
      <c r="N35" s="69">
        <f>VLOOKUP($A35,'Return Data'!$A$7:$R$526,18,0)</f>
        <v>0</v>
      </c>
      <c r="O35" s="70">
        <f t="shared" ref="O35" si="147">RANK(N35,N$8:N$41,0)</f>
        <v>1</v>
      </c>
      <c r="P35" s="69">
        <f>VLOOKUP($A35,'Return Data'!$A$7:$R$526,15,0)</f>
        <v>4.2183888988109297</v>
      </c>
      <c r="Q35" s="70">
        <f t="shared" ref="Q35" si="148">RANK(P35,P$8:P$41,0)</f>
        <v>24</v>
      </c>
      <c r="R35" s="69">
        <f>VLOOKUP($A35,'Return Data'!$A$7:$R$526,17,0)</f>
        <v>24.0269891871738</v>
      </c>
      <c r="S35" s="71">
        <f t="shared" ref="S35" si="149">RANK(R35,R$8:R$41,0)</f>
        <v>1</v>
      </c>
    </row>
    <row r="36" spans="1:19" x14ac:dyDescent="0.25">
      <c r="A36" s="86" t="s">
        <v>110</v>
      </c>
      <c r="B36" s="68">
        <f>VLOOKUP($A36,'Return Data'!$A$7:$R$526,2,0)</f>
        <v>43983</v>
      </c>
      <c r="C36" s="69">
        <f>VLOOKUP($A36,'Return Data'!$A$7:$R$526,3,0)</f>
        <v>15.706300000000001</v>
      </c>
      <c r="D36" s="69">
        <f>VLOOKUP($A36,'Return Data'!$A$7:$R$526,10,0)</f>
        <v>6.7940874126546102</v>
      </c>
      <c r="E36" s="70">
        <f t="shared" si="0"/>
        <v>27</v>
      </c>
      <c r="F36" s="69">
        <f>VLOOKUP($A36,'Return Data'!$A$7:$R$526,11,0)</f>
        <v>10.3948524347187</v>
      </c>
      <c r="G36" s="70">
        <f t="shared" si="0"/>
        <v>13</v>
      </c>
      <c r="H36" s="69">
        <f>VLOOKUP($A36,'Return Data'!$A$7:$R$526,12,0)</f>
        <v>12.5766988517664</v>
      </c>
      <c r="I36" s="70">
        <f t="shared" ref="I36" si="150">RANK(H36,H$8:H$41,0)</f>
        <v>7</v>
      </c>
      <c r="J36" s="69">
        <f>VLOOKUP($A36,'Return Data'!$A$7:$R$526,13,0)</f>
        <v>10.3215931603975</v>
      </c>
      <c r="K36" s="70">
        <f t="shared" ref="K36" si="151">RANK(J36,J$8:J$41,0)</f>
        <v>7</v>
      </c>
      <c r="L36" s="69">
        <f>VLOOKUP($A36,'Return Data'!$A$7:$R$526,14,0)</f>
        <v>11.6974708652156</v>
      </c>
      <c r="M36" s="70">
        <f t="shared" ref="M36" si="152">RANK(L36,L$8:L$41,0)</f>
        <v>8</v>
      </c>
      <c r="N36" s="69">
        <f>VLOOKUP($A36,'Return Data'!$A$7:$R$526,18,0)</f>
        <v>0</v>
      </c>
      <c r="O36" s="70">
        <f t="shared" ref="O36" si="153">RANK(N36,N$8:N$41,0)</f>
        <v>1</v>
      </c>
      <c r="P36" s="69">
        <f>VLOOKUP($A36,'Return Data'!$A$7:$R$526,15,0)</f>
        <v>8.3189061555526091</v>
      </c>
      <c r="Q36" s="70">
        <f t="shared" ref="Q36" si="154">RANK(P36,P$8:P$41,0)</f>
        <v>10</v>
      </c>
      <c r="R36" s="69">
        <f>VLOOKUP($A36,'Return Data'!$A$7:$R$526,17,0)</f>
        <v>11.2614085573022</v>
      </c>
      <c r="S36" s="71">
        <f t="shared" ref="S36" si="155">RANK(R36,R$8:R$41,0)</f>
        <v>20</v>
      </c>
    </row>
    <row r="37" spans="1:19" x14ac:dyDescent="0.25">
      <c r="A37" s="86" t="s">
        <v>111</v>
      </c>
      <c r="B37" s="68">
        <f>VLOOKUP($A37,'Return Data'!$A$7:$R$526,2,0)</f>
        <v>43983</v>
      </c>
      <c r="C37" s="69">
        <f>VLOOKUP($A37,'Return Data'!$A$7:$R$526,3,0)</f>
        <v>26.822500000000002</v>
      </c>
      <c r="D37" s="69">
        <f>VLOOKUP($A37,'Return Data'!$A$7:$R$526,10,0)</f>
        <v>19.735538357676401</v>
      </c>
      <c r="E37" s="70">
        <f t="shared" si="0"/>
        <v>12</v>
      </c>
      <c r="F37" s="69">
        <f>VLOOKUP($A37,'Return Data'!$A$7:$R$526,11,0)</f>
        <v>15.578351813191601</v>
      </c>
      <c r="G37" s="70">
        <f t="shared" si="0"/>
        <v>5</v>
      </c>
      <c r="H37" s="69">
        <f>VLOOKUP($A37,'Return Data'!$A$7:$R$526,12,0)</f>
        <v>14.485475835169099</v>
      </c>
      <c r="I37" s="70">
        <f t="shared" ref="I37" si="156">RANK(H37,H$8:H$41,0)</f>
        <v>4</v>
      </c>
      <c r="J37" s="69">
        <f>VLOOKUP($A37,'Return Data'!$A$7:$R$526,13,0)</f>
        <v>11.7640506114912</v>
      </c>
      <c r="K37" s="70">
        <f t="shared" ref="K37" si="157">RANK(J37,J$8:J$41,0)</f>
        <v>6</v>
      </c>
      <c r="L37" s="69">
        <f>VLOOKUP($A37,'Return Data'!$A$7:$R$526,14,0)</f>
        <v>14.171491840120799</v>
      </c>
      <c r="M37" s="70">
        <f t="shared" ref="M37" si="158">RANK(L37,L$8:L$41,0)</f>
        <v>4</v>
      </c>
      <c r="N37" s="69">
        <f>VLOOKUP($A37,'Return Data'!$A$7:$R$526,18,0)</f>
        <v>0</v>
      </c>
      <c r="O37" s="70">
        <f t="shared" ref="O37" si="159">RANK(N37,N$8:N$41,0)</f>
        <v>1</v>
      </c>
      <c r="P37" s="69">
        <f>VLOOKUP($A37,'Return Data'!$A$7:$R$526,15,0)</f>
        <v>9.2482199145372608</v>
      </c>
      <c r="Q37" s="70">
        <f t="shared" ref="Q37" si="160">RANK(P37,P$8:P$41,0)</f>
        <v>3</v>
      </c>
      <c r="R37" s="69">
        <f>VLOOKUP($A37,'Return Data'!$A$7:$R$526,17,0)</f>
        <v>10.261050300802101</v>
      </c>
      <c r="S37" s="71">
        <f t="shared" ref="S37" si="161">RANK(R37,R$8:R$41,0)</f>
        <v>23</v>
      </c>
    </row>
    <row r="38" spans="1:19" x14ac:dyDescent="0.25">
      <c r="A38" s="86" t="s">
        <v>112</v>
      </c>
      <c r="B38" s="68">
        <f>VLOOKUP($A38,'Return Data'!$A$7:$R$526,2,0)</f>
        <v>43983</v>
      </c>
      <c r="C38" s="69">
        <f>VLOOKUP($A38,'Return Data'!$A$7:$R$526,3,0)</f>
        <v>30.723700000000001</v>
      </c>
      <c r="D38" s="69">
        <f>VLOOKUP($A38,'Return Data'!$A$7:$R$526,10,0)</f>
        <v>17.092361769535099</v>
      </c>
      <c r="E38" s="70">
        <f t="shared" si="0"/>
        <v>19</v>
      </c>
      <c r="F38" s="69">
        <f>VLOOKUP($A38,'Return Data'!$A$7:$R$526,11,0)</f>
        <v>8.5218130771527694</v>
      </c>
      <c r="G38" s="70">
        <f t="shared" si="0"/>
        <v>17</v>
      </c>
      <c r="H38" s="69">
        <f>VLOOKUP($A38,'Return Data'!$A$7:$R$526,12,0)</f>
        <v>8.6498093123242494</v>
      </c>
      <c r="I38" s="70">
        <f t="shared" ref="I38" si="162">RANK(H38,H$8:H$41,0)</f>
        <v>17</v>
      </c>
      <c r="J38" s="69">
        <f>VLOOKUP($A38,'Return Data'!$A$7:$R$526,13,0)</f>
        <v>7.98085302527873</v>
      </c>
      <c r="K38" s="70">
        <f t="shared" ref="K38" si="163">RANK(J38,J$8:J$41,0)</f>
        <v>18</v>
      </c>
      <c r="L38" s="69">
        <f>VLOOKUP($A38,'Return Data'!$A$7:$R$526,14,0)</f>
        <v>7.9589344661323302</v>
      </c>
      <c r="M38" s="70">
        <f t="shared" ref="M38" si="164">RANK(L38,L$8:L$41,0)</f>
        <v>20</v>
      </c>
      <c r="N38" s="69">
        <f>VLOOKUP($A38,'Return Data'!$A$7:$R$526,18,0)</f>
        <v>0</v>
      </c>
      <c r="O38" s="70">
        <f t="shared" ref="O38" si="165">RANK(N38,N$8:N$41,0)</f>
        <v>1</v>
      </c>
      <c r="P38" s="69">
        <f>VLOOKUP($A38,'Return Data'!$A$7:$R$526,15,0)</f>
        <v>6.2658454652630198</v>
      </c>
      <c r="Q38" s="70">
        <f t="shared" ref="Q38" si="166">RANK(P38,P$8:P$41,0)</f>
        <v>18</v>
      </c>
      <c r="R38" s="69">
        <f>VLOOKUP($A38,'Return Data'!$A$7:$R$526,17,0)</f>
        <v>12.3678065729235</v>
      </c>
      <c r="S38" s="71">
        <f t="shared" ref="S38" si="167">RANK(R38,R$8:R$41,0)</f>
        <v>13</v>
      </c>
    </row>
    <row r="39" spans="1:19" x14ac:dyDescent="0.25">
      <c r="A39" s="86" t="s">
        <v>113</v>
      </c>
      <c r="B39" s="68">
        <f>VLOOKUP($A39,'Return Data'!$A$7:$R$526,2,0)</f>
        <v>43983</v>
      </c>
      <c r="C39" s="69">
        <f>VLOOKUP($A39,'Return Data'!$A$7:$R$526,3,0)</f>
        <v>18.150500000000001</v>
      </c>
      <c r="D39" s="69">
        <f>VLOOKUP($A39,'Return Data'!$A$7:$R$526,10,0)</f>
        <v>18.221805363530098</v>
      </c>
      <c r="E39" s="70">
        <f t="shared" si="0"/>
        <v>16</v>
      </c>
      <c r="F39" s="69">
        <f>VLOOKUP($A39,'Return Data'!$A$7:$R$526,11,0)</f>
        <v>12.6305542164241</v>
      </c>
      <c r="G39" s="70">
        <f t="shared" si="0"/>
        <v>10</v>
      </c>
      <c r="H39" s="69">
        <f>VLOOKUP($A39,'Return Data'!$A$7:$R$526,12,0)</f>
        <v>11.7830522318016</v>
      </c>
      <c r="I39" s="70">
        <f t="shared" ref="I39" si="168">RANK(H39,H$8:H$41,0)</f>
        <v>12</v>
      </c>
      <c r="J39" s="69">
        <f>VLOOKUP($A39,'Return Data'!$A$7:$R$526,13,0)</f>
        <v>10.149443410443199</v>
      </c>
      <c r="K39" s="70">
        <f t="shared" ref="K39" si="169">RANK(J39,J$8:J$41,0)</f>
        <v>8</v>
      </c>
      <c r="L39" s="69">
        <f>VLOOKUP($A39,'Return Data'!$A$7:$R$526,14,0)</f>
        <v>11.7445599132349</v>
      </c>
      <c r="M39" s="70">
        <f t="shared" ref="M39" si="170">RANK(L39,L$8:L$41,0)</f>
        <v>7</v>
      </c>
      <c r="N39" s="69">
        <f>VLOOKUP($A39,'Return Data'!$A$7:$R$526,18,0)</f>
        <v>0</v>
      </c>
      <c r="O39" s="70">
        <f t="shared" ref="O39" si="171">RANK(N39,N$8:N$41,0)</f>
        <v>1</v>
      </c>
      <c r="P39" s="69">
        <f>VLOOKUP($A39,'Return Data'!$A$7:$R$526,15,0)</f>
        <v>7.5688351526189699</v>
      </c>
      <c r="Q39" s="70">
        <f t="shared" ref="Q39" si="172">RANK(P39,P$8:P$41,0)</f>
        <v>11</v>
      </c>
      <c r="R39" s="69">
        <f>VLOOKUP($A39,'Return Data'!$A$7:$R$526,17,0)</f>
        <v>9.8150197954470499</v>
      </c>
      <c r="S39" s="71">
        <f t="shared" ref="S39" si="173">RANK(R39,R$8:R$41,0)</f>
        <v>25</v>
      </c>
    </row>
    <row r="40" spans="1:19" x14ac:dyDescent="0.25">
      <c r="A40" s="86" t="s">
        <v>369</v>
      </c>
      <c r="B40" s="68">
        <f>VLOOKUP($A40,'Return Data'!$A$7:$R$526,2,0)</f>
        <v>43983</v>
      </c>
      <c r="C40" s="69">
        <f>VLOOKUP($A40,'Return Data'!$A$7:$R$526,3,0)</f>
        <v>0.36599999999999999</v>
      </c>
      <c r="D40" s="69"/>
      <c r="E40" s="70"/>
      <c r="F40" s="69"/>
      <c r="G40" s="70"/>
      <c r="H40" s="69"/>
      <c r="I40" s="70"/>
      <c r="J40" s="69"/>
      <c r="K40" s="70"/>
      <c r="L40" s="69"/>
      <c r="M40" s="70"/>
      <c r="N40" s="69"/>
      <c r="O40" s="70"/>
      <c r="P40" s="69"/>
      <c r="Q40" s="70"/>
      <c r="R40" s="69">
        <f>VLOOKUP($A40,'Return Data'!$A$7:$R$526,17,0)</f>
        <v>8.7635054021609093</v>
      </c>
      <c r="S40" s="71">
        <f t="shared" ref="S40" si="174">RANK(R40,R$8:R$41,0)</f>
        <v>30</v>
      </c>
    </row>
    <row r="41" spans="1:19" x14ac:dyDescent="0.25">
      <c r="A41" s="86" t="s">
        <v>114</v>
      </c>
      <c r="B41" s="68">
        <f>VLOOKUP($A41,'Return Data'!$A$7:$R$526,2,0)</f>
        <v>43983</v>
      </c>
      <c r="C41" s="69">
        <f>VLOOKUP($A41,'Return Data'!$A$7:$R$526,3,0)</f>
        <v>20.366900000000001</v>
      </c>
      <c r="D41" s="69">
        <f>VLOOKUP($A41,'Return Data'!$A$7:$R$526,10,0)</f>
        <v>18.895604567007901</v>
      </c>
      <c r="E41" s="70">
        <f t="shared" si="0"/>
        <v>14</v>
      </c>
      <c r="F41" s="69">
        <f>VLOOKUP($A41,'Return Data'!$A$7:$R$526,11,0)</f>
        <v>15.3476009871342</v>
      </c>
      <c r="G41" s="70">
        <f t="shared" si="0"/>
        <v>6</v>
      </c>
      <c r="H41" s="69">
        <f>VLOOKUP($A41,'Return Data'!$A$7:$R$526,12,0)</f>
        <v>4.1179215856542202</v>
      </c>
      <c r="I41" s="70">
        <f t="shared" ref="I41" si="175">RANK(H41,H$8:H$41,0)</f>
        <v>29</v>
      </c>
      <c r="J41" s="69">
        <f>VLOOKUP($A41,'Return Data'!$A$7:$R$526,13,0)</f>
        <v>3.07356570756287</v>
      </c>
      <c r="K41" s="70">
        <f t="shared" ref="K41" si="176">RANK(J41,J$8:J$41,0)</f>
        <v>27</v>
      </c>
      <c r="L41" s="69">
        <f>VLOOKUP($A41,'Return Data'!$A$7:$R$526,14,0)</f>
        <v>-0.13264508420163901</v>
      </c>
      <c r="M41" s="70">
        <f t="shared" ref="M41" si="177">RANK(L41,L$8:L$41,0)</f>
        <v>28</v>
      </c>
      <c r="N41" s="69">
        <f>VLOOKUP($A41,'Return Data'!$A$7:$R$526,18,0)</f>
        <v>0</v>
      </c>
      <c r="O41" s="70">
        <f t="shared" ref="O41" si="178">RANK(N41,N$8:N$41,0)</f>
        <v>1</v>
      </c>
      <c r="P41" s="69">
        <f>VLOOKUP($A41,'Return Data'!$A$7:$R$526,15,0)</f>
        <v>1.5137379963174999</v>
      </c>
      <c r="Q41" s="70">
        <f t="shared" ref="Q41" si="179">RANK(P41,P$8:P$41,0)</f>
        <v>29</v>
      </c>
      <c r="R41" s="69">
        <f>VLOOKUP($A41,'Return Data'!$A$7:$R$526,17,0)</f>
        <v>10.4211470669237</v>
      </c>
      <c r="S41" s="71">
        <f t="shared" ref="S41" si="180">RANK(R41,R$8:R$41,0)</f>
        <v>22</v>
      </c>
    </row>
    <row r="42" spans="1:19" x14ac:dyDescent="0.25">
      <c r="A42" s="87"/>
      <c r="B42" s="88"/>
      <c r="C42" s="88"/>
      <c r="D42" s="89"/>
      <c r="E42" s="88"/>
      <c r="F42" s="89"/>
      <c r="G42" s="88"/>
      <c r="H42" s="89"/>
      <c r="I42" s="88"/>
      <c r="J42" s="89"/>
      <c r="K42" s="88"/>
      <c r="L42" s="89"/>
      <c r="M42" s="88"/>
      <c r="N42" s="89"/>
      <c r="O42" s="88"/>
      <c r="P42" s="89"/>
      <c r="Q42" s="88"/>
      <c r="R42" s="89"/>
      <c r="S42" s="90"/>
    </row>
    <row r="43" spans="1:19" x14ac:dyDescent="0.25">
      <c r="A43" s="91" t="s">
        <v>27</v>
      </c>
      <c r="B43" s="92"/>
      <c r="C43" s="92"/>
      <c r="D43" s="93">
        <f>AVERAGE(D8:D41)</f>
        <v>16.089350318632633</v>
      </c>
      <c r="E43" s="92"/>
      <c r="F43" s="93">
        <f>AVERAGE(F8:F41)</f>
        <v>2.2691724107238511</v>
      </c>
      <c r="G43" s="92"/>
      <c r="H43" s="93">
        <f>AVERAGE(H8:H41)</f>
        <v>8.9259226278805208</v>
      </c>
      <c r="I43" s="92"/>
      <c r="J43" s="93">
        <f>AVERAGE(J8:J41)</f>
        <v>7.6065107673910246</v>
      </c>
      <c r="K43" s="92"/>
      <c r="L43" s="93">
        <f>AVERAGE(L8:L41)</f>
        <v>7.998526995411682</v>
      </c>
      <c r="M43" s="92"/>
      <c r="N43" s="93">
        <f>AVERAGE(N8:N41)</f>
        <v>0</v>
      </c>
      <c r="O43" s="92"/>
      <c r="P43" s="93">
        <f>AVERAGE(P8:P41)</f>
        <v>6.3661777592237527</v>
      </c>
      <c r="Q43" s="92"/>
      <c r="R43" s="93">
        <f>AVERAGE(R8:R41)</f>
        <v>9.878507278109014</v>
      </c>
      <c r="S43" s="94"/>
    </row>
    <row r="44" spans="1:19" x14ac:dyDescent="0.25">
      <c r="A44" s="91" t="s">
        <v>28</v>
      </c>
      <c r="B44" s="92"/>
      <c r="C44" s="92"/>
      <c r="D44" s="93">
        <f>MIN(D8:D41)</f>
        <v>-10.474691971097201</v>
      </c>
      <c r="E44" s="92"/>
      <c r="F44" s="93">
        <f>MIN(F8:F41)</f>
        <v>-99.965540668543696</v>
      </c>
      <c r="G44" s="92"/>
      <c r="H44" s="93">
        <f>MIN(H8:H41)</f>
        <v>-9.9233168893024892</v>
      </c>
      <c r="I44" s="92"/>
      <c r="J44" s="93">
        <f>MIN(J8:J41)</f>
        <v>-4.4089767933931396</v>
      </c>
      <c r="K44" s="92"/>
      <c r="L44" s="93">
        <f>MIN(L8:L41)</f>
        <v>-4.2874119250423099</v>
      </c>
      <c r="M44" s="92"/>
      <c r="N44" s="93">
        <f>MIN(N8:N41)</f>
        <v>0</v>
      </c>
      <c r="O44" s="92"/>
      <c r="P44" s="93">
        <f>MIN(P8:P41)</f>
        <v>1.5137379963174999</v>
      </c>
      <c r="Q44" s="92"/>
      <c r="R44" s="93">
        <f>MIN(R8:R41)</f>
        <v>-46.226942860250801</v>
      </c>
      <c r="S44" s="94"/>
    </row>
    <row r="45" spans="1:19" ht="15.75" thickBot="1" x14ac:dyDescent="0.3">
      <c r="A45" s="95" t="s">
        <v>29</v>
      </c>
      <c r="B45" s="96"/>
      <c r="C45" s="96"/>
      <c r="D45" s="97">
        <f>MAX(D8:D41)</f>
        <v>29.7922954352372</v>
      </c>
      <c r="E45" s="96"/>
      <c r="F45" s="97">
        <f>MAX(F8:F41)</f>
        <v>20.0057493049523</v>
      </c>
      <c r="G45" s="96"/>
      <c r="H45" s="97">
        <f>MAX(H8:H41)</f>
        <v>16.469862672480701</v>
      </c>
      <c r="I45" s="96"/>
      <c r="J45" s="97">
        <f>MAX(J8:J41)</f>
        <v>16.728002405775001</v>
      </c>
      <c r="K45" s="96"/>
      <c r="L45" s="97">
        <f>MAX(L8:L41)</f>
        <v>15.0910094910152</v>
      </c>
      <c r="M45" s="96"/>
      <c r="N45" s="97">
        <f>MAX(N8:N41)</f>
        <v>0</v>
      </c>
      <c r="O45" s="96"/>
      <c r="P45" s="97">
        <f>MAX(P8:P41)</f>
        <v>9.6213083818501008</v>
      </c>
      <c r="Q45" s="96"/>
      <c r="R45" s="97">
        <f>MAX(R8:R41)</f>
        <v>24.0269891871738</v>
      </c>
      <c r="S45" s="98"/>
    </row>
    <row r="47" spans="1:19" x14ac:dyDescent="0.25">
      <c r="A47" s="15" t="s">
        <v>342</v>
      </c>
    </row>
  </sheetData>
  <sheetProtection algorithmName="SHA-512" hashValue="sHKtHOP+mqnlprx44nip52fexejMNKzaKSkOOHEELPnDCTz8DEhdAgW+eASJTWE3H4QcsvFd/giosp3M7eAbeQ==" saltValue="too429E7QnIfPkUH4y6pkA=="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Index</vt:lpstr>
      <vt:lpstr>Equity - Value Fund (Direct)</vt:lpstr>
      <vt:lpstr>Equity - Value Fund (Regular)</vt:lpstr>
      <vt:lpstr>ELSS (Direct)</vt:lpstr>
      <vt:lpstr>ELSS (Regular)</vt:lpstr>
      <vt:lpstr>Equity - ESG Fund(Direct)</vt:lpstr>
      <vt:lpstr>Equity - ESG Fund(Regular)</vt:lpstr>
      <vt:lpstr>Debt - Dynamic Bond (Direct)</vt:lpstr>
      <vt:lpstr>Debt - Dynamic Bond (Regular)</vt:lpstr>
      <vt:lpstr>Debt - Liquid (Direct)</vt:lpstr>
      <vt:lpstr>Debt - Liquid (Regular)</vt:lpstr>
      <vt:lpstr>Sheet1</vt:lpstr>
      <vt:lpstr>Sheet2</vt:lpstr>
      <vt:lpstr>Return Data</vt:lpstr>
      <vt:lpstr>Fund Class</vt:lpstr>
      <vt:lpstr>Disclaimer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Windows User</cp:lastModifiedBy>
  <dcterms:created xsi:type="dcterms:W3CDTF">2019-11-18T05:18:03Z</dcterms:created>
  <dcterms:modified xsi:type="dcterms:W3CDTF">2020-06-02T06:09:41Z</dcterms:modified>
</cp:coreProperties>
</file>