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480" yWindow="30" windowWidth="8280" windowHeight="5040"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Fund Class" sheetId="13" state="hidden" r:id="rId13"/>
    <sheet name="Disclaimer" sheetId="15" r:id="rId14"/>
  </sheets>
  <definedNames>
    <definedName name="_xlnm._FilterDatabase" localSheetId="9" hidden="1">'Debt - Liquid (Direct)'!#REF!</definedName>
  </definedNames>
  <calcPr calcId="145621"/>
</workbook>
</file>

<file path=xl/calcChain.xml><?xml version="1.0" encoding="utf-8"?>
<calcChain xmlns="http://schemas.openxmlformats.org/spreadsheetml/2006/main">
  <c r="F8" i="9" l="1"/>
  <c r="F8" i="11"/>
  <c r="R1" i="14" l="1"/>
  <c r="Q1" i="14"/>
  <c r="P1" i="14"/>
  <c r="O1" i="14"/>
  <c r="N1" i="14"/>
  <c r="M1" i="14"/>
  <c r="L1" i="14"/>
  <c r="K1" i="14"/>
  <c r="J1" i="14"/>
  <c r="I1" i="14"/>
  <c r="H1" i="14"/>
  <c r="G1" i="14"/>
  <c r="F1" i="14"/>
  <c r="E1" i="14"/>
  <c r="D1" i="14"/>
  <c r="C1" i="14"/>
  <c r="B1" i="14"/>
  <c r="A1" i="14" l="1"/>
  <c r="Z46" i="6" l="1"/>
  <c r="T46" i="6"/>
  <c r="R46" i="6"/>
  <c r="P46" i="6"/>
  <c r="N46" i="6"/>
  <c r="L46" i="6"/>
  <c r="J46" i="6"/>
  <c r="H46" i="6"/>
  <c r="F46" i="6"/>
  <c r="D46" i="6"/>
  <c r="C46" i="6"/>
  <c r="B46" i="6"/>
  <c r="Z45" i="6"/>
  <c r="X45" i="6"/>
  <c r="V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1" i="5"/>
  <c r="T51" i="5"/>
  <c r="R51" i="5"/>
  <c r="P51" i="5"/>
  <c r="N51" i="5"/>
  <c r="L51" i="5"/>
  <c r="J51" i="5"/>
  <c r="H51" i="5"/>
  <c r="F51" i="5"/>
  <c r="D51" i="5"/>
  <c r="Z50" i="5"/>
  <c r="X50" i="5"/>
  <c r="V50" i="5"/>
  <c r="T50" i="5"/>
  <c r="R50" i="5"/>
  <c r="P50" i="5"/>
  <c r="N50" i="5"/>
  <c r="L50" i="5"/>
  <c r="J50" i="5"/>
  <c r="H50" i="5"/>
  <c r="F50" i="5"/>
  <c r="D50" i="5"/>
  <c r="Z49" i="5"/>
  <c r="X49" i="5"/>
  <c r="V49" i="5"/>
  <c r="T49" i="5"/>
  <c r="R49" i="5"/>
  <c r="P49" i="5"/>
  <c r="N49" i="5"/>
  <c r="L49" i="5"/>
  <c r="J49" i="5"/>
  <c r="H49" i="5"/>
  <c r="F49" i="5"/>
  <c r="D49" i="5"/>
  <c r="Z48" i="5"/>
  <c r="X48" i="5"/>
  <c r="V48" i="5"/>
  <c r="T48" i="5"/>
  <c r="R48" i="5"/>
  <c r="P48" i="5"/>
  <c r="N48" i="5"/>
  <c r="L48" i="5"/>
  <c r="J48" i="5"/>
  <c r="H48" i="5"/>
  <c r="F48" i="5"/>
  <c r="D48" i="5"/>
  <c r="Z47" i="5"/>
  <c r="X47" i="5"/>
  <c r="V47" i="5"/>
  <c r="T47" i="5"/>
  <c r="R47" i="5"/>
  <c r="P47" i="5"/>
  <c r="N47" i="5"/>
  <c r="L47" i="5"/>
  <c r="J47" i="5"/>
  <c r="H47" i="5"/>
  <c r="F47" i="5"/>
  <c r="D47" i="5"/>
  <c r="Z46" i="5"/>
  <c r="X46" i="5"/>
  <c r="V46" i="5"/>
  <c r="T46" i="5"/>
  <c r="R46" i="5"/>
  <c r="P46" i="5"/>
  <c r="N46" i="5"/>
  <c r="L46" i="5"/>
  <c r="J46" i="5"/>
  <c r="H46" i="5"/>
  <c r="F46" i="5"/>
  <c r="D46" i="5"/>
  <c r="Z45" i="5"/>
  <c r="X45" i="5"/>
  <c r="V45" i="5"/>
  <c r="T45" i="5"/>
  <c r="R45" i="5"/>
  <c r="P45" i="5"/>
  <c r="N45" i="5"/>
  <c r="L45" i="5"/>
  <c r="J45" i="5"/>
  <c r="H45" i="5"/>
  <c r="F45" i="5"/>
  <c r="D45" i="5"/>
  <c r="Z44" i="5"/>
  <c r="X44" i="5"/>
  <c r="V44" i="5"/>
  <c r="T44" i="5"/>
  <c r="R44" i="5"/>
  <c r="P44" i="5"/>
  <c r="N44" i="5"/>
  <c r="L44" i="5"/>
  <c r="J44" i="5"/>
  <c r="H44" i="5"/>
  <c r="F44" i="5"/>
  <c r="D44" i="5"/>
  <c r="Z43" i="5"/>
  <c r="X43" i="5"/>
  <c r="V43" i="5"/>
  <c r="T43" i="5"/>
  <c r="R43" i="5"/>
  <c r="P43" i="5"/>
  <c r="N43" i="5"/>
  <c r="L43" i="5"/>
  <c r="J43" i="5"/>
  <c r="H43" i="5"/>
  <c r="F43" i="5"/>
  <c r="D43" i="5"/>
  <c r="Z42" i="5"/>
  <c r="X42" i="5"/>
  <c r="V42" i="5"/>
  <c r="T42" i="5"/>
  <c r="R42" i="5"/>
  <c r="P42" i="5"/>
  <c r="N42" i="5"/>
  <c r="L42" i="5"/>
  <c r="J42" i="5"/>
  <c r="H42" i="5"/>
  <c r="F42" i="5"/>
  <c r="D42" i="5"/>
  <c r="Z41" i="5"/>
  <c r="X41" i="5"/>
  <c r="V41" i="5"/>
  <c r="T41" i="5"/>
  <c r="R41" i="5"/>
  <c r="P41" i="5"/>
  <c r="N41" i="5"/>
  <c r="L41" i="5"/>
  <c r="J41" i="5"/>
  <c r="H41" i="5"/>
  <c r="F41" i="5"/>
  <c r="D41" i="5"/>
  <c r="Z40" i="5"/>
  <c r="X40" i="5"/>
  <c r="V40" i="5"/>
  <c r="T40" i="5"/>
  <c r="R40" i="5"/>
  <c r="P40" i="5"/>
  <c r="N40" i="5"/>
  <c r="L40" i="5"/>
  <c r="J40" i="5"/>
  <c r="H40" i="5"/>
  <c r="F40" i="5"/>
  <c r="D40" i="5"/>
  <c r="Z39" i="5"/>
  <c r="T39" i="5"/>
  <c r="R39" i="5"/>
  <c r="P39" i="5"/>
  <c r="N39" i="5"/>
  <c r="L39" i="5"/>
  <c r="J39" i="5"/>
  <c r="H39" i="5"/>
  <c r="F39" i="5"/>
  <c r="D39" i="5"/>
  <c r="Z38" i="5"/>
  <c r="X38" i="5"/>
  <c r="V38" i="5"/>
  <c r="T38" i="5"/>
  <c r="R38" i="5"/>
  <c r="P38" i="5"/>
  <c r="N38" i="5"/>
  <c r="L38" i="5"/>
  <c r="J38" i="5"/>
  <c r="H38" i="5"/>
  <c r="F38" i="5"/>
  <c r="D38" i="5"/>
  <c r="Z37" i="5"/>
  <c r="T37" i="5"/>
  <c r="R37" i="5"/>
  <c r="P37" i="5"/>
  <c r="N37" i="5"/>
  <c r="L37" i="5"/>
  <c r="J37" i="5"/>
  <c r="H37" i="5"/>
  <c r="F37" i="5"/>
  <c r="D37" i="5"/>
  <c r="Z36" i="5"/>
  <c r="X36" i="5"/>
  <c r="V36" i="5"/>
  <c r="T36" i="5"/>
  <c r="R36" i="5"/>
  <c r="P36" i="5"/>
  <c r="N36" i="5"/>
  <c r="L36" i="5"/>
  <c r="J36" i="5"/>
  <c r="H36" i="5"/>
  <c r="F36" i="5"/>
  <c r="D36" i="5"/>
  <c r="Z35" i="5"/>
  <c r="X35" i="5"/>
  <c r="V35" i="5"/>
  <c r="T35" i="5"/>
  <c r="R35" i="5"/>
  <c r="P35" i="5"/>
  <c r="N35" i="5"/>
  <c r="L35" i="5"/>
  <c r="J35" i="5"/>
  <c r="H35" i="5"/>
  <c r="F35" i="5"/>
  <c r="D35" i="5"/>
  <c r="Z34" i="5"/>
  <c r="X34" i="5"/>
  <c r="V34" i="5"/>
  <c r="T34" i="5"/>
  <c r="R34" i="5"/>
  <c r="P34" i="5"/>
  <c r="N34" i="5"/>
  <c r="L34" i="5"/>
  <c r="J34" i="5"/>
  <c r="H34" i="5"/>
  <c r="F34" i="5"/>
  <c r="D34" i="5"/>
  <c r="Z33" i="5"/>
  <c r="X33" i="5"/>
  <c r="V33" i="5"/>
  <c r="T33" i="5"/>
  <c r="R33" i="5"/>
  <c r="P33" i="5"/>
  <c r="N33" i="5"/>
  <c r="L33" i="5"/>
  <c r="J33" i="5"/>
  <c r="H33" i="5"/>
  <c r="F33" i="5"/>
  <c r="D33" i="5"/>
  <c r="Z32" i="5"/>
  <c r="X32" i="5"/>
  <c r="V32" i="5"/>
  <c r="T32" i="5"/>
  <c r="R32" i="5"/>
  <c r="P32" i="5"/>
  <c r="N32" i="5"/>
  <c r="L32" i="5"/>
  <c r="J32" i="5"/>
  <c r="H32" i="5"/>
  <c r="F32" i="5"/>
  <c r="D32" i="5"/>
  <c r="Z31" i="5"/>
  <c r="X31" i="5"/>
  <c r="V31" i="5"/>
  <c r="T31" i="5"/>
  <c r="R31" i="5"/>
  <c r="P31" i="5"/>
  <c r="N31" i="5"/>
  <c r="L31" i="5"/>
  <c r="J31" i="5"/>
  <c r="H31" i="5"/>
  <c r="F31" i="5"/>
  <c r="D31" i="5"/>
  <c r="Z30" i="5"/>
  <c r="R30" i="5"/>
  <c r="P30" i="5"/>
  <c r="N30" i="5"/>
  <c r="L30" i="5"/>
  <c r="J30" i="5"/>
  <c r="H30" i="5"/>
  <c r="F30" i="5"/>
  <c r="D30" i="5"/>
  <c r="Z29" i="5"/>
  <c r="X29" i="5"/>
  <c r="V29" i="5"/>
  <c r="T29" i="5"/>
  <c r="R29" i="5"/>
  <c r="P29" i="5"/>
  <c r="N29" i="5"/>
  <c r="L29" i="5"/>
  <c r="J29" i="5"/>
  <c r="H29" i="5"/>
  <c r="F29" i="5"/>
  <c r="D29" i="5"/>
  <c r="Z28" i="5"/>
  <c r="L28" i="5"/>
  <c r="J28" i="5"/>
  <c r="H28" i="5"/>
  <c r="F28" i="5"/>
  <c r="D28" i="5"/>
  <c r="Z27" i="5"/>
  <c r="L27" i="5"/>
  <c r="J27" i="5"/>
  <c r="H27" i="5"/>
  <c r="F27" i="5"/>
  <c r="D27" i="5"/>
  <c r="Z26" i="5"/>
  <c r="L26" i="5"/>
  <c r="J26" i="5"/>
  <c r="H26" i="5"/>
  <c r="F26" i="5"/>
  <c r="D26" i="5"/>
  <c r="Z25" i="5"/>
  <c r="L25" i="5"/>
  <c r="J25" i="5"/>
  <c r="H25" i="5"/>
  <c r="F25" i="5"/>
  <c r="D25" i="5"/>
  <c r="Z24" i="5"/>
  <c r="X24" i="5"/>
  <c r="V24" i="5"/>
  <c r="T24" i="5"/>
  <c r="R24" i="5"/>
  <c r="P24" i="5"/>
  <c r="N24" i="5"/>
  <c r="L24" i="5"/>
  <c r="J24" i="5"/>
  <c r="H24" i="5"/>
  <c r="F24" i="5"/>
  <c r="D24" i="5"/>
  <c r="Z23" i="5"/>
  <c r="X23" i="5"/>
  <c r="V23" i="5"/>
  <c r="T23" i="5"/>
  <c r="R23" i="5"/>
  <c r="P23" i="5"/>
  <c r="N23" i="5"/>
  <c r="L23" i="5"/>
  <c r="J23" i="5"/>
  <c r="H23" i="5"/>
  <c r="F23" i="5"/>
  <c r="D23" i="5"/>
  <c r="Z22" i="5"/>
  <c r="X22" i="5"/>
  <c r="V22" i="5"/>
  <c r="T22" i="5"/>
  <c r="R22" i="5"/>
  <c r="P22" i="5"/>
  <c r="N22" i="5"/>
  <c r="L22" i="5"/>
  <c r="J22" i="5"/>
  <c r="H22" i="5"/>
  <c r="F22" i="5"/>
  <c r="D22" i="5"/>
  <c r="Z21" i="5"/>
  <c r="X21" i="5"/>
  <c r="V21" i="5"/>
  <c r="T21" i="5"/>
  <c r="R21" i="5"/>
  <c r="P21" i="5"/>
  <c r="N21" i="5"/>
  <c r="L21" i="5"/>
  <c r="J21" i="5"/>
  <c r="H21" i="5"/>
  <c r="F21" i="5"/>
  <c r="D21" i="5"/>
  <c r="Z20" i="5"/>
  <c r="X20" i="5"/>
  <c r="V20" i="5"/>
  <c r="T20" i="5"/>
  <c r="R20" i="5"/>
  <c r="P20" i="5"/>
  <c r="N20" i="5"/>
  <c r="L20" i="5"/>
  <c r="J20" i="5"/>
  <c r="H20" i="5"/>
  <c r="F20" i="5"/>
  <c r="D20" i="5"/>
  <c r="Z19" i="5"/>
  <c r="X19" i="5"/>
  <c r="V19" i="5"/>
  <c r="T19" i="5"/>
  <c r="R19" i="5"/>
  <c r="P19" i="5"/>
  <c r="N19" i="5"/>
  <c r="L19" i="5"/>
  <c r="J19" i="5"/>
  <c r="H19" i="5"/>
  <c r="F19" i="5"/>
  <c r="D19" i="5"/>
  <c r="Z18" i="5"/>
  <c r="X18" i="5"/>
  <c r="V18" i="5"/>
  <c r="T18" i="5"/>
  <c r="R18" i="5"/>
  <c r="P18" i="5"/>
  <c r="N18" i="5"/>
  <c r="L18" i="5"/>
  <c r="J18" i="5"/>
  <c r="H18" i="5"/>
  <c r="F18" i="5"/>
  <c r="D18" i="5"/>
  <c r="Z17" i="5"/>
  <c r="X17" i="5"/>
  <c r="V17" i="5"/>
  <c r="T17" i="5"/>
  <c r="R17" i="5"/>
  <c r="P17" i="5"/>
  <c r="N17" i="5"/>
  <c r="L17" i="5"/>
  <c r="J17" i="5"/>
  <c r="H17" i="5"/>
  <c r="F17" i="5"/>
  <c r="D17" i="5"/>
  <c r="Z16" i="5"/>
  <c r="X16" i="5"/>
  <c r="V16" i="5"/>
  <c r="T16" i="5"/>
  <c r="R16" i="5"/>
  <c r="P16" i="5"/>
  <c r="N16" i="5"/>
  <c r="L16" i="5"/>
  <c r="J16" i="5"/>
  <c r="H16" i="5"/>
  <c r="F16" i="5"/>
  <c r="D16" i="5"/>
  <c r="Z15" i="5"/>
  <c r="X15" i="5"/>
  <c r="V15" i="5"/>
  <c r="T15" i="5"/>
  <c r="R15" i="5"/>
  <c r="P15" i="5"/>
  <c r="N15" i="5"/>
  <c r="L15" i="5"/>
  <c r="J15" i="5"/>
  <c r="H15" i="5"/>
  <c r="F15" i="5"/>
  <c r="D15" i="5"/>
  <c r="Z14" i="5"/>
  <c r="X14" i="5"/>
  <c r="V14" i="5"/>
  <c r="T14" i="5"/>
  <c r="R14" i="5"/>
  <c r="P14" i="5"/>
  <c r="N14" i="5"/>
  <c r="L14" i="5"/>
  <c r="J14" i="5"/>
  <c r="H14" i="5"/>
  <c r="F14" i="5"/>
  <c r="D14" i="5"/>
  <c r="Z13" i="5"/>
  <c r="X13" i="5"/>
  <c r="V13" i="5"/>
  <c r="T13" i="5"/>
  <c r="R13" i="5"/>
  <c r="P13" i="5"/>
  <c r="N13" i="5"/>
  <c r="L13" i="5"/>
  <c r="J13" i="5"/>
  <c r="H13" i="5"/>
  <c r="F13" i="5"/>
  <c r="D13" i="5"/>
  <c r="Z12" i="5"/>
  <c r="X12" i="5"/>
  <c r="V12" i="5"/>
  <c r="T12" i="5"/>
  <c r="R12" i="5"/>
  <c r="P12" i="5"/>
  <c r="N12" i="5"/>
  <c r="L12" i="5"/>
  <c r="J12" i="5"/>
  <c r="H12" i="5"/>
  <c r="F12" i="5"/>
  <c r="D12" i="5"/>
  <c r="Z11" i="5"/>
  <c r="X11" i="5"/>
  <c r="V11" i="5"/>
  <c r="T11" i="5"/>
  <c r="R11" i="5"/>
  <c r="P11" i="5"/>
  <c r="N11" i="5"/>
  <c r="L11" i="5"/>
  <c r="J11" i="5"/>
  <c r="H11" i="5"/>
  <c r="F11" i="5"/>
  <c r="D11" i="5"/>
  <c r="Z10" i="5"/>
  <c r="X10" i="5"/>
  <c r="V10" i="5"/>
  <c r="T10" i="5"/>
  <c r="R10" i="5"/>
  <c r="P10" i="5"/>
  <c r="N10" i="5"/>
  <c r="L10" i="5"/>
  <c r="J10" i="5"/>
  <c r="H10" i="5"/>
  <c r="F10" i="5"/>
  <c r="D10" i="5"/>
  <c r="Z9" i="5"/>
  <c r="X9" i="5"/>
  <c r="V9" i="5"/>
  <c r="T9" i="5"/>
  <c r="R9" i="5"/>
  <c r="P9" i="5"/>
  <c r="N9" i="5"/>
  <c r="L9" i="5"/>
  <c r="J9" i="5"/>
  <c r="H9" i="5"/>
  <c r="F9" i="5"/>
  <c r="D9"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D8" i="5"/>
  <c r="F8" i="5"/>
  <c r="H8" i="5"/>
  <c r="J8" i="5"/>
  <c r="Z8" i="5"/>
  <c r="X8" i="5"/>
  <c r="V8" i="5"/>
  <c r="T8" i="5"/>
  <c r="R8" i="5"/>
  <c r="P8" i="5"/>
  <c r="N8" i="5"/>
  <c r="L8" i="5"/>
  <c r="C8" i="5"/>
  <c r="B8" i="5"/>
  <c r="R41" i="4"/>
  <c r="P41" i="4"/>
  <c r="N41" i="4"/>
  <c r="L41" i="4"/>
  <c r="J41" i="4"/>
  <c r="H41" i="4"/>
  <c r="F41" i="4"/>
  <c r="D41" i="4"/>
  <c r="R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F12" i="4"/>
  <c r="D12" i="4"/>
  <c r="R11" i="4"/>
  <c r="F11" i="4"/>
  <c r="D11" i="4"/>
  <c r="R10" i="4"/>
  <c r="F10" i="4"/>
  <c r="D10" i="4"/>
  <c r="R9" i="4"/>
  <c r="P9" i="4"/>
  <c r="N9" i="4"/>
  <c r="L9" i="4"/>
  <c r="J9" i="4"/>
  <c r="H9" i="4"/>
  <c r="F9" i="4"/>
  <c r="D9" i="4"/>
  <c r="R8" i="4"/>
  <c r="P8" i="4"/>
  <c r="N8" i="4"/>
  <c r="L8" i="4"/>
  <c r="J8" i="4"/>
  <c r="H8" i="4"/>
  <c r="F8" i="4"/>
  <c r="D8"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G8" i="11" s="1"/>
  <c r="D9" i="11"/>
  <c r="C9" i="11"/>
  <c r="B9" i="11"/>
  <c r="L8" i="11"/>
  <c r="D8" i="11"/>
  <c r="C8" i="11"/>
  <c r="B8" i="11"/>
  <c r="D10" i="9"/>
  <c r="D9" i="9"/>
  <c r="D8" i="9"/>
  <c r="F10" i="9"/>
  <c r="F9" i="9"/>
  <c r="L10" i="9"/>
  <c r="L9" i="9"/>
  <c r="L8" i="9"/>
  <c r="J10" i="9"/>
  <c r="H10" i="9"/>
  <c r="J9" i="9"/>
  <c r="H9" i="9"/>
  <c r="C10" i="9"/>
  <c r="B10" i="9"/>
  <c r="C9" i="9"/>
  <c r="B9" i="9"/>
  <c r="C8" i="9"/>
  <c r="B8" i="9"/>
  <c r="R74" i="8"/>
  <c r="P74" i="8"/>
  <c r="N74" i="8"/>
  <c r="L74" i="8"/>
  <c r="J74" i="8"/>
  <c r="H74" i="8"/>
  <c r="F74" i="8"/>
  <c r="D74" i="8"/>
  <c r="C74" i="8"/>
  <c r="B74" i="8"/>
  <c r="R73" i="8"/>
  <c r="P73" i="8"/>
  <c r="N73" i="8"/>
  <c r="L73" i="8"/>
  <c r="J73" i="8"/>
  <c r="H73" i="8"/>
  <c r="F73" i="8"/>
  <c r="D73" i="8"/>
  <c r="C73" i="8"/>
  <c r="B73" i="8"/>
  <c r="R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P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J64" i="8"/>
  <c r="H64" i="8"/>
  <c r="F64" i="8"/>
  <c r="D64" i="8"/>
  <c r="C64" i="8"/>
  <c r="B64" i="8"/>
  <c r="R63" i="8"/>
  <c r="N63" i="8"/>
  <c r="L63" i="8"/>
  <c r="J63" i="8"/>
  <c r="H63" i="8"/>
  <c r="F63" i="8"/>
  <c r="D63" i="8"/>
  <c r="C63" i="8"/>
  <c r="B63" i="8"/>
  <c r="R62" i="8"/>
  <c r="N62" i="8"/>
  <c r="L62" i="8"/>
  <c r="J62" i="8"/>
  <c r="H62" i="8"/>
  <c r="F62" i="8"/>
  <c r="D62" i="8"/>
  <c r="C62" i="8"/>
  <c r="B62" i="8"/>
  <c r="R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P56" i="8"/>
  <c r="N56" i="8"/>
  <c r="L56" i="8"/>
  <c r="J56" i="8"/>
  <c r="H56" i="8"/>
  <c r="F56" i="8"/>
  <c r="D56" i="8"/>
  <c r="C56" i="8"/>
  <c r="B56" i="8"/>
  <c r="R55" i="8"/>
  <c r="J55" i="8"/>
  <c r="H55" i="8"/>
  <c r="F55" i="8"/>
  <c r="D55" i="8"/>
  <c r="C55" i="8"/>
  <c r="B55" i="8"/>
  <c r="R54" i="8"/>
  <c r="P54" i="8"/>
  <c r="N54" i="8"/>
  <c r="L54" i="8"/>
  <c r="J54" i="8"/>
  <c r="H54" i="8"/>
  <c r="F54" i="8"/>
  <c r="D54" i="8"/>
  <c r="C54" i="8"/>
  <c r="B54" i="8"/>
  <c r="R53" i="8"/>
  <c r="P53" i="8"/>
  <c r="N53" i="8"/>
  <c r="L53" i="8"/>
  <c r="J53" i="8"/>
  <c r="H53" i="8"/>
  <c r="F53" i="8"/>
  <c r="D53" i="8"/>
  <c r="C53" i="8"/>
  <c r="B53" i="8"/>
  <c r="R52" i="8"/>
  <c r="J52" i="8"/>
  <c r="H52" i="8"/>
  <c r="F52" i="8"/>
  <c r="D52" i="8"/>
  <c r="C52" i="8"/>
  <c r="B52" i="8"/>
  <c r="R51" i="8"/>
  <c r="J51" i="8"/>
  <c r="H51" i="8"/>
  <c r="F51" i="8"/>
  <c r="D51" i="8"/>
  <c r="C51" i="8"/>
  <c r="B51" i="8"/>
  <c r="R50" i="8"/>
  <c r="L50" i="8"/>
  <c r="J50" i="8"/>
  <c r="H50" i="8"/>
  <c r="F50" i="8"/>
  <c r="D50" i="8"/>
  <c r="C50" i="8"/>
  <c r="B50" i="8"/>
  <c r="R49" i="8"/>
  <c r="P49" i="8"/>
  <c r="N49" i="8"/>
  <c r="L49" i="8"/>
  <c r="J49" i="8"/>
  <c r="H49" i="8"/>
  <c r="F49" i="8"/>
  <c r="D49" i="8"/>
  <c r="C49" i="8"/>
  <c r="B49" i="8"/>
  <c r="R48" i="8"/>
  <c r="N48" i="8"/>
  <c r="L48" i="8"/>
  <c r="J48" i="8"/>
  <c r="H48" i="8"/>
  <c r="F48" i="8"/>
  <c r="D48" i="8"/>
  <c r="C48" i="8"/>
  <c r="B48" i="8"/>
  <c r="R47" i="8"/>
  <c r="N47" i="8"/>
  <c r="L47" i="8"/>
  <c r="J47" i="8"/>
  <c r="H47" i="8"/>
  <c r="F47" i="8"/>
  <c r="D47" i="8"/>
  <c r="C47" i="8"/>
  <c r="B47" i="8"/>
  <c r="R46" i="8"/>
  <c r="P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2" i="7"/>
  <c r="P72" i="7"/>
  <c r="N72" i="7"/>
  <c r="L72" i="7"/>
  <c r="J72" i="7"/>
  <c r="H72" i="7"/>
  <c r="F72" i="7"/>
  <c r="D72" i="7"/>
  <c r="C72" i="7"/>
  <c r="B72" i="7"/>
  <c r="R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P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J63" i="7"/>
  <c r="H63" i="7"/>
  <c r="F63" i="7"/>
  <c r="D63" i="7"/>
  <c r="C63" i="7"/>
  <c r="B63" i="7"/>
  <c r="R62" i="7"/>
  <c r="J62" i="7"/>
  <c r="H62" i="7"/>
  <c r="F62" i="7"/>
  <c r="D62" i="7"/>
  <c r="C62" i="7"/>
  <c r="B62" i="7"/>
  <c r="R61" i="7"/>
  <c r="N61" i="7"/>
  <c r="L61" i="7"/>
  <c r="J61" i="7"/>
  <c r="H61" i="7"/>
  <c r="F61" i="7"/>
  <c r="D61" i="7"/>
  <c r="C61" i="7"/>
  <c r="B61" i="7"/>
  <c r="R60" i="7"/>
  <c r="N60" i="7"/>
  <c r="L60" i="7"/>
  <c r="J60" i="7"/>
  <c r="H60" i="7"/>
  <c r="F60" i="7"/>
  <c r="D60" i="7"/>
  <c r="C60" i="7"/>
  <c r="B60" i="7"/>
  <c r="R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P55" i="7"/>
  <c r="N55" i="7"/>
  <c r="L55" i="7"/>
  <c r="J55" i="7"/>
  <c r="H55" i="7"/>
  <c r="F55" i="7"/>
  <c r="D55" i="7"/>
  <c r="C55" i="7"/>
  <c r="B55" i="7"/>
  <c r="R54" i="7"/>
  <c r="J54" i="7"/>
  <c r="H54" i="7"/>
  <c r="F54" i="7"/>
  <c r="D54" i="7"/>
  <c r="C54" i="7"/>
  <c r="B54" i="7"/>
  <c r="R53" i="7"/>
  <c r="P53" i="7"/>
  <c r="N53" i="7"/>
  <c r="L53" i="7"/>
  <c r="J53" i="7"/>
  <c r="H53" i="7"/>
  <c r="F53" i="7"/>
  <c r="D53" i="7"/>
  <c r="C53" i="7"/>
  <c r="B53" i="7"/>
  <c r="R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L23" i="1"/>
  <c r="L21" i="1"/>
  <c r="L18" i="1"/>
  <c r="L17" i="1"/>
  <c r="L16" i="1"/>
  <c r="L15" i="1"/>
  <c r="L14" i="1"/>
  <c r="L13" i="1"/>
  <c r="L12" i="1"/>
  <c r="L10" i="1"/>
  <c r="L9" i="1"/>
  <c r="L8" i="1"/>
  <c r="J23" i="1"/>
  <c r="J22" i="1"/>
  <c r="J21" i="1"/>
  <c r="J20" i="1"/>
  <c r="J19" i="1"/>
  <c r="J18" i="1"/>
  <c r="J17" i="1"/>
  <c r="J16" i="1"/>
  <c r="J15" i="1"/>
  <c r="J14" i="1"/>
  <c r="J13" i="1"/>
  <c r="J12" i="1"/>
  <c r="J11" i="1"/>
  <c r="J10" i="1"/>
  <c r="J9" i="1"/>
  <c r="J8" i="1"/>
  <c r="H23" i="1"/>
  <c r="H22" i="1"/>
  <c r="H21" i="1"/>
  <c r="H20" i="1"/>
  <c r="H19" i="1"/>
  <c r="H18" i="1"/>
  <c r="H17" i="1"/>
  <c r="H16" i="1"/>
  <c r="H15" i="1"/>
  <c r="H14" i="1"/>
  <c r="H13" i="1"/>
  <c r="H12" i="1"/>
  <c r="H11" i="1"/>
  <c r="H10" i="1"/>
  <c r="H9" i="1"/>
  <c r="H8" i="1"/>
  <c r="F23" i="1"/>
  <c r="F22" i="1"/>
  <c r="F21" i="1"/>
  <c r="F20" i="1"/>
  <c r="F19" i="1"/>
  <c r="F18" i="1"/>
  <c r="F17" i="1"/>
  <c r="F16" i="1"/>
  <c r="F15" i="1"/>
  <c r="F14" i="1"/>
  <c r="F13" i="1"/>
  <c r="F12" i="1"/>
  <c r="F11" i="1"/>
  <c r="F10" i="1"/>
  <c r="F9" i="1"/>
  <c r="F8"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23" i="1"/>
  <c r="D22" i="1"/>
  <c r="D21" i="1"/>
  <c r="D20" i="1"/>
  <c r="D19" i="1"/>
  <c r="D18" i="1"/>
  <c r="D17" i="1"/>
  <c r="D16" i="1"/>
  <c r="D15" i="1"/>
  <c r="D14" i="1"/>
  <c r="D13" i="1"/>
  <c r="D12" i="1"/>
  <c r="D11" i="1"/>
  <c r="D10" i="1"/>
  <c r="D9" i="1"/>
  <c r="D8" i="1"/>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I12" i="4"/>
  <c r="P55" i="5"/>
  <c r="Y8" i="5"/>
  <c r="N55" i="5"/>
  <c r="V55" i="5"/>
  <c r="J49" i="6"/>
  <c r="R49" i="6"/>
  <c r="Z49" i="6"/>
  <c r="J74" i="7"/>
  <c r="R77" i="8"/>
  <c r="G9" i="2"/>
  <c r="E10" i="2"/>
  <c r="M10" i="2"/>
  <c r="I11" i="2"/>
  <c r="Q11" i="2"/>
  <c r="G11" i="4"/>
  <c r="F55" i="5"/>
  <c r="R74" i="7"/>
  <c r="J77" i="8"/>
  <c r="D48" i="6"/>
  <c r="L48" i="6"/>
  <c r="T48"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5" i="7"/>
  <c r="D76" i="8"/>
  <c r="L76" i="8"/>
  <c r="G8" i="7"/>
  <c r="O8" i="7"/>
  <c r="F78" i="8"/>
  <c r="N78" i="8"/>
  <c r="G8" i="2"/>
  <c r="H76" i="7"/>
  <c r="P76" i="7"/>
  <c r="H78" i="8"/>
  <c r="P78"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50" i="6"/>
  <c r="N50" i="6"/>
  <c r="V50"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6" i="7"/>
  <c r="H74" i="7"/>
  <c r="J75" i="7"/>
  <c r="L76" i="7"/>
  <c r="P74" i="7"/>
  <c r="R75" i="7"/>
  <c r="R78" i="8"/>
  <c r="N76" i="8"/>
  <c r="L77" i="8"/>
  <c r="J78" i="8"/>
  <c r="F76" i="8"/>
  <c r="D77" i="8"/>
  <c r="E8" i="11"/>
  <c r="D13" i="11"/>
  <c r="D12" i="11"/>
  <c r="D14" i="11"/>
  <c r="H41" i="2"/>
  <c r="H40" i="2"/>
  <c r="H39" i="2"/>
  <c r="P41" i="2"/>
  <c r="P40" i="2"/>
  <c r="P39" i="2"/>
  <c r="Q8" i="2"/>
  <c r="S10" i="2"/>
  <c r="S14" i="2"/>
  <c r="S18" i="2"/>
  <c r="S22" i="2"/>
  <c r="K9" i="9"/>
  <c r="F13" i="9"/>
  <c r="F12" i="9"/>
  <c r="F14" i="9"/>
  <c r="E10" i="9"/>
  <c r="F74" i="7"/>
  <c r="H75" i="7"/>
  <c r="J76" i="7"/>
  <c r="N74" i="7"/>
  <c r="P75" i="7"/>
  <c r="R76" i="7"/>
  <c r="P76" i="8"/>
  <c r="N77" i="8"/>
  <c r="L78" i="8"/>
  <c r="H76" i="8"/>
  <c r="F77" i="8"/>
  <c r="D78"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4" i="7"/>
  <c r="F75" i="7"/>
  <c r="L74" i="7"/>
  <c r="N75" i="7"/>
  <c r="R76" i="8"/>
  <c r="P77" i="8"/>
  <c r="J76" i="8"/>
  <c r="H77"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5" i="7"/>
  <c r="F76" i="7"/>
  <c r="N76"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5" i="5"/>
  <c r="H53" i="5"/>
  <c r="J54" i="5"/>
  <c r="L55" i="5"/>
  <c r="P53" i="5"/>
  <c r="R54" i="5"/>
  <c r="T55" i="5"/>
  <c r="X53" i="5"/>
  <c r="Z54" i="5"/>
  <c r="K9" i="5"/>
  <c r="F53" i="5"/>
  <c r="H54" i="5"/>
  <c r="J55" i="5"/>
  <c r="N53" i="5"/>
  <c r="P54" i="5"/>
  <c r="R55" i="5"/>
  <c r="V53" i="5"/>
  <c r="X54" i="5"/>
  <c r="Z55" i="5"/>
  <c r="D53" i="5"/>
  <c r="F54" i="5"/>
  <c r="H55" i="5"/>
  <c r="L53" i="5"/>
  <c r="N54" i="5"/>
  <c r="T53" i="5"/>
  <c r="V54" i="5"/>
  <c r="X55" i="5"/>
  <c r="D54" i="5"/>
  <c r="J53" i="5"/>
  <c r="L54" i="5"/>
  <c r="R53" i="5"/>
  <c r="T54" i="5"/>
  <c r="Z53" i="5"/>
  <c r="F48" i="6"/>
  <c r="H49" i="6"/>
  <c r="J50" i="6"/>
  <c r="K21" i="6" s="1"/>
  <c r="N48" i="6"/>
  <c r="P49" i="6"/>
  <c r="R50" i="6"/>
  <c r="V48" i="6"/>
  <c r="W28" i="6" s="1"/>
  <c r="X49" i="6"/>
  <c r="Z50" i="6"/>
  <c r="F49" i="6"/>
  <c r="G14" i="6" s="1"/>
  <c r="H50" i="6"/>
  <c r="N49" i="6"/>
  <c r="O10" i="6" s="1"/>
  <c r="P50" i="6"/>
  <c r="V49" i="6"/>
  <c r="X50" i="6"/>
  <c r="D49" i="6"/>
  <c r="J48" i="6"/>
  <c r="L49" i="6"/>
  <c r="M31" i="6" s="1"/>
  <c r="R48" i="6"/>
  <c r="S33" i="6" s="1"/>
  <c r="T49" i="6"/>
  <c r="Z48" i="6"/>
  <c r="D50" i="6"/>
  <c r="H48" i="6"/>
  <c r="L50" i="6"/>
  <c r="P48" i="6"/>
  <c r="T50" i="6"/>
  <c r="X48" i="6"/>
  <c r="O28" i="6"/>
  <c r="Q20" i="6"/>
  <c r="O40" i="6"/>
  <c r="O19" i="6"/>
  <c r="S20" i="6"/>
  <c r="G23" i="6"/>
  <c r="O27" i="6"/>
  <c r="M30" i="6"/>
  <c r="M35" i="6"/>
  <c r="G31" i="6"/>
  <c r="AA34" i="6"/>
  <c r="O33" i="6"/>
  <c r="O41" i="6"/>
  <c r="M42" i="6"/>
  <c r="M46" i="6"/>
  <c r="G33" i="6"/>
  <c r="M34" i="6"/>
  <c r="M40" i="6"/>
  <c r="G41" i="6"/>
  <c r="G45"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4" i="5"/>
  <c r="E43" i="5"/>
  <c r="E45" i="5"/>
  <c r="E42" i="5"/>
  <c r="E40" i="5"/>
  <c r="E41" i="5"/>
  <c r="E39" i="5"/>
  <c r="E9" i="5"/>
  <c r="K38" i="5"/>
  <c r="K36" i="5"/>
  <c r="K34" i="5"/>
  <c r="K32" i="5"/>
  <c r="O9" i="5"/>
  <c r="U44"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5" i="5"/>
  <c r="M42" i="5"/>
  <c r="M44"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Y44" i="5"/>
  <c r="I45" i="5"/>
  <c r="Q45" i="5"/>
  <c r="I32" i="5"/>
  <c r="Y32" i="5"/>
  <c r="Q33" i="5"/>
  <c r="I34" i="5"/>
  <c r="Y34" i="5"/>
  <c r="Q35" i="5"/>
  <c r="I36" i="5"/>
  <c r="Y36" i="5"/>
  <c r="Q37" i="5"/>
  <c r="I38" i="5"/>
  <c r="Y38" i="5"/>
  <c r="S39" i="5"/>
  <c r="I40" i="5"/>
  <c r="AA41" i="5"/>
  <c r="G39" i="5"/>
  <c r="O40" i="5"/>
  <c r="G41" i="5"/>
  <c r="W41" i="5"/>
  <c r="O42" i="5"/>
  <c r="G43" i="5"/>
  <c r="W43" i="5"/>
  <c r="G44" i="5"/>
  <c r="W44" i="5"/>
  <c r="O45" i="5"/>
  <c r="U45" i="5"/>
  <c r="E46" i="5"/>
  <c r="M46" i="5"/>
  <c r="U46" i="5"/>
  <c r="E47" i="5"/>
  <c r="M47" i="5"/>
  <c r="U47" i="5"/>
  <c r="E48" i="5"/>
  <c r="M48" i="5"/>
  <c r="U48" i="5"/>
  <c r="E49" i="5"/>
  <c r="M49" i="5"/>
  <c r="U49" i="5"/>
  <c r="E50" i="5"/>
  <c r="M50" i="5"/>
  <c r="U50" i="5"/>
  <c r="E51" i="5"/>
  <c r="M51" i="5"/>
  <c r="U51" i="5"/>
  <c r="K40" i="5"/>
  <c r="AA40" i="5"/>
  <c r="S41" i="5"/>
  <c r="K42" i="5"/>
  <c r="AA42" i="5"/>
  <c r="S43" i="5"/>
  <c r="S44" i="5"/>
  <c r="K45" i="5"/>
  <c r="W45" i="5"/>
  <c r="G46" i="5"/>
  <c r="O46" i="5"/>
  <c r="W46" i="5"/>
  <c r="G47" i="5"/>
  <c r="O47" i="5"/>
  <c r="W47" i="5"/>
  <c r="G48" i="5"/>
  <c r="O48" i="5"/>
  <c r="W48" i="5"/>
  <c r="G49" i="5"/>
  <c r="O49" i="5"/>
  <c r="W49" i="5"/>
  <c r="G50" i="5"/>
  <c r="O50" i="5"/>
  <c r="W50" i="5"/>
  <c r="G51" i="5"/>
  <c r="O51" i="5"/>
  <c r="G40" i="5"/>
  <c r="W40" i="5"/>
  <c r="O41" i="5"/>
  <c r="G42" i="5"/>
  <c r="W42" i="5"/>
  <c r="O43" i="5"/>
  <c r="O44" i="5"/>
  <c r="G45" i="5"/>
  <c r="Y45" i="5"/>
  <c r="I46" i="5"/>
  <c r="Q46" i="5"/>
  <c r="Y46" i="5"/>
  <c r="I47" i="5"/>
  <c r="Q47" i="5"/>
  <c r="Y47" i="5"/>
  <c r="I48" i="5"/>
  <c r="Q48" i="5"/>
  <c r="Y48" i="5"/>
  <c r="I49" i="5"/>
  <c r="Q49" i="5"/>
  <c r="Y49" i="5"/>
  <c r="I50" i="5"/>
  <c r="Q50" i="5"/>
  <c r="Y50" i="5"/>
  <c r="I51" i="5"/>
  <c r="Q51" i="5"/>
  <c r="S42" i="5"/>
  <c r="K43" i="5"/>
  <c r="AA43" i="5"/>
  <c r="K44" i="5"/>
  <c r="AA44" i="5"/>
  <c r="S45" i="5"/>
  <c r="AA45" i="5"/>
  <c r="K46" i="5"/>
  <c r="S46" i="5"/>
  <c r="AA46" i="5"/>
  <c r="K47" i="5"/>
  <c r="S47" i="5"/>
  <c r="AA47" i="5"/>
  <c r="K48" i="5"/>
  <c r="S48" i="5"/>
  <c r="AA48" i="5"/>
  <c r="K49" i="5"/>
  <c r="S49" i="5"/>
  <c r="AA49" i="5"/>
  <c r="K50" i="5"/>
  <c r="S50" i="5"/>
  <c r="AA50" i="5"/>
  <c r="K51" i="5"/>
  <c r="S51" i="5"/>
  <c r="AA51"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8" i="8"/>
  <c r="E52" i="8"/>
  <c r="E56" i="8"/>
  <c r="E60" i="8"/>
  <c r="E64" i="8"/>
  <c r="E68" i="8"/>
  <c r="E72"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8" i="8"/>
  <c r="G52" i="8"/>
  <c r="G56" i="8"/>
  <c r="G60"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7" i="8"/>
  <c r="E51" i="8"/>
  <c r="E55" i="8"/>
  <c r="E59" i="8"/>
  <c r="E63" i="8"/>
  <c r="E67" i="8"/>
  <c r="E71"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5" i="8"/>
  <c r="G49" i="8"/>
  <c r="G53" i="8"/>
  <c r="G57" i="8"/>
  <c r="M36" i="8"/>
  <c r="I37" i="8"/>
  <c r="Q37" i="8"/>
  <c r="E38" i="8"/>
  <c r="M38" i="8"/>
  <c r="M40" i="8"/>
  <c r="I41" i="8"/>
  <c r="Q41" i="8"/>
  <c r="E42" i="8"/>
  <c r="M42" i="8"/>
  <c r="I43" i="8"/>
  <c r="Q43" i="8"/>
  <c r="M44" i="8"/>
  <c r="I45" i="8"/>
  <c r="Q45" i="8"/>
  <c r="E46" i="8"/>
  <c r="M46" i="8"/>
  <c r="I47" i="8"/>
  <c r="M48" i="8"/>
  <c r="I49" i="8"/>
  <c r="Q49" i="8"/>
  <c r="E50" i="8"/>
  <c r="M50" i="8"/>
  <c r="I51" i="8"/>
  <c r="I53" i="8"/>
  <c r="Q53" i="8"/>
  <c r="E54" i="8"/>
  <c r="M54" i="8"/>
  <c r="I55" i="8"/>
  <c r="M56" i="8"/>
  <c r="I57" i="8"/>
  <c r="E58" i="8"/>
  <c r="M58" i="8"/>
  <c r="I59" i="8"/>
  <c r="M60" i="8"/>
  <c r="I61" i="8"/>
  <c r="E62" i="8"/>
  <c r="M62" i="8"/>
  <c r="I63" i="8"/>
  <c r="I65" i="8"/>
  <c r="Q65" i="8"/>
  <c r="E66" i="8"/>
  <c r="M66" i="8"/>
  <c r="I67" i="8"/>
  <c r="Q67" i="8"/>
  <c r="M68" i="8"/>
  <c r="I69" i="8"/>
  <c r="E70" i="8"/>
  <c r="M70" i="8"/>
  <c r="I71" i="8"/>
  <c r="I73" i="8"/>
  <c r="Q73" i="8"/>
  <c r="E74" i="8"/>
  <c r="M74" i="8"/>
  <c r="S37" i="8"/>
  <c r="G38" i="8"/>
  <c r="O38" i="8"/>
  <c r="S39" i="8"/>
  <c r="O40" i="8"/>
  <c r="K41" i="8"/>
  <c r="S41" i="8"/>
  <c r="G42" i="8"/>
  <c r="O42" i="8"/>
  <c r="K43" i="8"/>
  <c r="S43" i="8"/>
  <c r="O44" i="8"/>
  <c r="K45" i="8"/>
  <c r="S45" i="8"/>
  <c r="G46" i="8"/>
  <c r="O46" i="8"/>
  <c r="K47" i="8"/>
  <c r="S47" i="8"/>
  <c r="O48" i="8"/>
  <c r="K49" i="8"/>
  <c r="S49" i="8"/>
  <c r="G50" i="8"/>
  <c r="K51" i="8"/>
  <c r="S51" i="8"/>
  <c r="K53" i="8"/>
  <c r="S53" i="8"/>
  <c r="G54" i="8"/>
  <c r="O54" i="8"/>
  <c r="K55" i="8"/>
  <c r="S55" i="8"/>
  <c r="O56" i="8"/>
  <c r="K57" i="8"/>
  <c r="S57" i="8"/>
  <c r="G58" i="8"/>
  <c r="K59" i="8"/>
  <c r="S59" i="8"/>
  <c r="K61" i="8"/>
  <c r="S61" i="8"/>
  <c r="G62" i="8"/>
  <c r="O62" i="8"/>
  <c r="K63" i="8"/>
  <c r="S63" i="8"/>
  <c r="G64" i="8"/>
  <c r="K65" i="8"/>
  <c r="S65" i="8"/>
  <c r="G66" i="8"/>
  <c r="O66" i="8"/>
  <c r="K67" i="8"/>
  <c r="S67" i="8"/>
  <c r="G68" i="8"/>
  <c r="O68" i="8"/>
  <c r="K69" i="8"/>
  <c r="S69" i="8"/>
  <c r="G70" i="8"/>
  <c r="K71" i="8"/>
  <c r="S71" i="8"/>
  <c r="G72" i="8"/>
  <c r="K73" i="8"/>
  <c r="S73" i="8"/>
  <c r="G74" i="8"/>
  <c r="O74" i="8"/>
  <c r="I38" i="8"/>
  <c r="Q38" i="8"/>
  <c r="I40" i="8"/>
  <c r="E41" i="8"/>
  <c r="M41" i="8"/>
  <c r="I42" i="8"/>
  <c r="Q42" i="8"/>
  <c r="M43" i="8"/>
  <c r="I44" i="8"/>
  <c r="Q44" i="8"/>
  <c r="E45" i="8"/>
  <c r="M45" i="8"/>
  <c r="I46" i="8"/>
  <c r="Q46" i="8"/>
  <c r="M47" i="8"/>
  <c r="I48" i="8"/>
  <c r="E49" i="8"/>
  <c r="M49" i="8"/>
  <c r="I50" i="8"/>
  <c r="I52" i="8"/>
  <c r="E53" i="8"/>
  <c r="M53" i="8"/>
  <c r="I54" i="8"/>
  <c r="Q54" i="8"/>
  <c r="I56" i="8"/>
  <c r="Q56" i="8"/>
  <c r="E57" i="8"/>
  <c r="M57" i="8"/>
  <c r="I58" i="8"/>
  <c r="M59" i="8"/>
  <c r="I60" i="8"/>
  <c r="E61" i="8"/>
  <c r="I62" i="8"/>
  <c r="M63" i="8"/>
  <c r="I64" i="8"/>
  <c r="E65" i="8"/>
  <c r="M65" i="8"/>
  <c r="I66" i="8"/>
  <c r="Q66" i="8"/>
  <c r="M67" i="8"/>
  <c r="I68" i="8"/>
  <c r="E69" i="8"/>
  <c r="M69" i="8"/>
  <c r="I70" i="8"/>
  <c r="M71" i="8"/>
  <c r="I72" i="8"/>
  <c r="E73" i="8"/>
  <c r="M73" i="8"/>
  <c r="I74" i="8"/>
  <c r="Q74" i="8"/>
  <c r="G43" i="8"/>
  <c r="O43" i="8"/>
  <c r="K44" i="8"/>
  <c r="S44" i="8"/>
  <c r="O45" i="8"/>
  <c r="K46" i="8"/>
  <c r="S46" i="8"/>
  <c r="G47" i="8"/>
  <c r="O47" i="8"/>
  <c r="K48" i="8"/>
  <c r="S48" i="8"/>
  <c r="O49" i="8"/>
  <c r="K50" i="8"/>
  <c r="S50" i="8"/>
  <c r="G51" i="8"/>
  <c r="K52" i="8"/>
  <c r="S52" i="8"/>
  <c r="O53" i="8"/>
  <c r="K54" i="8"/>
  <c r="S54" i="8"/>
  <c r="G55" i="8"/>
  <c r="K56" i="8"/>
  <c r="S56" i="8"/>
  <c r="O57" i="8"/>
  <c r="K58" i="8"/>
  <c r="S58" i="8"/>
  <c r="G59" i="8"/>
  <c r="K60" i="8"/>
  <c r="S60" i="8"/>
  <c r="G61" i="8"/>
  <c r="K62" i="8"/>
  <c r="S62" i="8"/>
  <c r="G63" i="8"/>
  <c r="O63" i="8"/>
  <c r="K64" i="8"/>
  <c r="S64" i="8"/>
  <c r="G65" i="8"/>
  <c r="O65" i="8"/>
  <c r="K66" i="8"/>
  <c r="S66" i="8"/>
  <c r="G67" i="8"/>
  <c r="O67" i="8"/>
  <c r="K68" i="8"/>
  <c r="S68" i="8"/>
  <c r="G69" i="8"/>
  <c r="O69" i="8"/>
  <c r="K70" i="8"/>
  <c r="S70" i="8"/>
  <c r="G71" i="8"/>
  <c r="K72" i="8"/>
  <c r="S72" i="8"/>
  <c r="G73" i="8"/>
  <c r="O73" i="8"/>
  <c r="K74" i="8"/>
  <c r="S74"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I45" i="7"/>
  <c r="Q45" i="7"/>
  <c r="E46" i="7"/>
  <c r="M46" i="7"/>
  <c r="I47" i="7"/>
  <c r="Q47" i="7"/>
  <c r="E48" i="7"/>
  <c r="M48" i="7"/>
  <c r="I49" i="7"/>
  <c r="E50" i="7"/>
  <c r="M50" i="7"/>
  <c r="I51" i="7"/>
  <c r="E52" i="7"/>
  <c r="I53" i="7"/>
  <c r="E54" i="7"/>
  <c r="I55" i="7"/>
  <c r="E56" i="7"/>
  <c r="I57" i="7"/>
  <c r="E58" i="7"/>
  <c r="E60" i="7"/>
  <c r="I61" i="7"/>
  <c r="E62" i="7"/>
  <c r="E64" i="7"/>
  <c r="I65" i="7"/>
  <c r="E66" i="7"/>
  <c r="E68" i="7"/>
  <c r="I69" i="7"/>
  <c r="E70" i="7"/>
  <c r="E72"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K45" i="7"/>
  <c r="S45" i="7"/>
  <c r="G46" i="7"/>
  <c r="O46" i="7"/>
  <c r="K47" i="7"/>
  <c r="S47" i="7"/>
  <c r="G48" i="7"/>
  <c r="O48" i="7"/>
  <c r="K49" i="7"/>
  <c r="S49" i="7"/>
  <c r="G50" i="7"/>
  <c r="K51" i="7"/>
  <c r="S51" i="7"/>
  <c r="G52" i="7"/>
  <c r="G54" i="7"/>
  <c r="G56" i="7"/>
  <c r="G58" i="7"/>
  <c r="G60" i="7"/>
  <c r="G62" i="7"/>
  <c r="G64" i="7"/>
  <c r="G66" i="7"/>
  <c r="G68" i="7"/>
  <c r="G70" i="7"/>
  <c r="G72"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E45" i="7"/>
  <c r="M45" i="7"/>
  <c r="I46" i="7"/>
  <c r="Q46" i="7"/>
  <c r="E47" i="7"/>
  <c r="M47" i="7"/>
  <c r="I48" i="7"/>
  <c r="E49" i="7"/>
  <c r="M49" i="7"/>
  <c r="I50" i="7"/>
  <c r="E51" i="7"/>
  <c r="I52" i="7"/>
  <c r="E53" i="7"/>
  <c r="I54" i="7"/>
  <c r="E55" i="7"/>
  <c r="I56" i="7"/>
  <c r="E57" i="7"/>
  <c r="I58" i="7"/>
  <c r="E59" i="7"/>
  <c r="I60" i="7"/>
  <c r="E61" i="7"/>
  <c r="I62" i="7"/>
  <c r="E63" i="7"/>
  <c r="I64" i="7"/>
  <c r="E65" i="7"/>
  <c r="I66" i="7"/>
  <c r="E67" i="7"/>
  <c r="I68" i="7"/>
  <c r="E69" i="7"/>
  <c r="I70" i="7"/>
  <c r="E71" i="7"/>
  <c r="I72"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G45" i="7"/>
  <c r="O45" i="7"/>
  <c r="K46" i="7"/>
  <c r="S46" i="7"/>
  <c r="G47" i="7"/>
  <c r="O47" i="7"/>
  <c r="K48" i="7"/>
  <c r="S48" i="7"/>
  <c r="G49" i="7"/>
  <c r="O49" i="7"/>
  <c r="K50" i="7"/>
  <c r="S50" i="7"/>
  <c r="G51" i="7"/>
  <c r="K52" i="7"/>
  <c r="S52" i="7"/>
  <c r="G53" i="7"/>
  <c r="G55" i="7"/>
  <c r="G57" i="7"/>
  <c r="G59" i="7"/>
  <c r="G61" i="7"/>
  <c r="G63" i="7"/>
  <c r="G65" i="7"/>
  <c r="G67" i="7"/>
  <c r="G69" i="7"/>
  <c r="G71" i="7"/>
  <c r="K53" i="7"/>
  <c r="S53" i="7"/>
  <c r="K55" i="7"/>
  <c r="S55" i="7"/>
  <c r="O56" i="7"/>
  <c r="K57" i="7"/>
  <c r="S57" i="7"/>
  <c r="K59" i="7"/>
  <c r="S59" i="7"/>
  <c r="O60" i="7"/>
  <c r="K61" i="7"/>
  <c r="S61" i="7"/>
  <c r="K63" i="7"/>
  <c r="S63" i="7"/>
  <c r="O64" i="7"/>
  <c r="K65" i="7"/>
  <c r="S65" i="7"/>
  <c r="O66" i="7"/>
  <c r="K67" i="7"/>
  <c r="S67" i="7"/>
  <c r="O68" i="7"/>
  <c r="K69" i="7"/>
  <c r="S69" i="7"/>
  <c r="K71" i="7"/>
  <c r="S71" i="7"/>
  <c r="O72" i="7"/>
  <c r="M53" i="7"/>
  <c r="M55" i="7"/>
  <c r="M57" i="7"/>
  <c r="M59" i="7"/>
  <c r="M61" i="7"/>
  <c r="Q64" i="7"/>
  <c r="M65" i="7"/>
  <c r="Q66" i="7"/>
  <c r="M67" i="7"/>
  <c r="M69" i="7"/>
  <c r="Q72" i="7"/>
  <c r="O53" i="7"/>
  <c r="K54" i="7"/>
  <c r="S54" i="7"/>
  <c r="O55" i="7"/>
  <c r="K56" i="7"/>
  <c r="S56" i="7"/>
  <c r="K58" i="7"/>
  <c r="S58" i="7"/>
  <c r="K60" i="7"/>
  <c r="S60" i="7"/>
  <c r="O61" i="7"/>
  <c r="K62" i="7"/>
  <c r="S62" i="7"/>
  <c r="K64" i="7"/>
  <c r="S64" i="7"/>
  <c r="O65" i="7"/>
  <c r="K66" i="7"/>
  <c r="S66" i="7"/>
  <c r="O67" i="7"/>
  <c r="K68" i="7"/>
  <c r="S68" i="7"/>
  <c r="K70" i="7"/>
  <c r="S70" i="7"/>
  <c r="K72" i="7"/>
  <c r="S72" i="7"/>
  <c r="Q53" i="7"/>
  <c r="Q55" i="7"/>
  <c r="M56" i="7"/>
  <c r="M58" i="7"/>
  <c r="I59" i="7"/>
  <c r="M60" i="7"/>
  <c r="I63" i="7"/>
  <c r="M64" i="7"/>
  <c r="Q65" i="7"/>
  <c r="M66" i="7"/>
  <c r="I67" i="7"/>
  <c r="M68" i="7"/>
  <c r="M70" i="7"/>
  <c r="I71" i="7"/>
  <c r="M72"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S41" i="6" l="1"/>
  <c r="W39" i="6"/>
  <c r="K37" i="6"/>
  <c r="W23" i="6"/>
  <c r="S30" i="6"/>
  <c r="I16" i="6"/>
  <c r="W35" i="6"/>
  <c r="K18" i="6"/>
  <c r="M39" i="6"/>
  <c r="W30" i="6"/>
  <c r="W9" i="6"/>
  <c r="I13" i="6"/>
  <c r="S17" i="6"/>
  <c r="M45" i="6"/>
  <c r="M36" i="6"/>
  <c r="S45" i="6"/>
  <c r="M33" i="6"/>
  <c r="M41" i="6"/>
  <c r="M28" i="6"/>
  <c r="M44" i="6"/>
  <c r="M29" i="6"/>
  <c r="M37" i="6"/>
  <c r="M26" i="6"/>
  <c r="G34" i="6"/>
  <c r="K29" i="6"/>
  <c r="U39" i="6"/>
  <c r="E35" i="6"/>
  <c r="O13" i="6"/>
  <c r="M25" i="6"/>
  <c r="M17" i="6"/>
  <c r="Y44" i="6"/>
  <c r="I46" i="6"/>
  <c r="W40" i="6"/>
  <c r="U23" i="6"/>
  <c r="O20" i="6"/>
  <c r="U38" i="6"/>
  <c r="E30" i="6"/>
  <c r="M20" i="6"/>
  <c r="M43" i="6"/>
  <c r="M38" i="6"/>
  <c r="O17" i="6"/>
  <c r="M23" i="6"/>
  <c r="S44" i="6"/>
  <c r="S39" i="6"/>
  <c r="W41" i="6"/>
  <c r="W44" i="6"/>
  <c r="S40" i="6"/>
  <c r="S34" i="6"/>
  <c r="S29" i="6"/>
  <c r="W27" i="6"/>
  <c r="S28" i="6"/>
  <c r="W19" i="6"/>
  <c r="W17" i="6"/>
  <c r="S9" i="6"/>
  <c r="W36" i="6"/>
  <c r="S13" i="6"/>
  <c r="W24" i="6"/>
  <c r="S14" i="6"/>
  <c r="W43" i="6"/>
  <c r="S37" i="6"/>
  <c r="W37" i="6"/>
  <c r="W33" i="6"/>
  <c r="S43" i="6"/>
  <c r="S38" i="6"/>
  <c r="W31" i="6"/>
  <c r="S27" i="6"/>
  <c r="Y30" i="6"/>
  <c r="S26" i="6"/>
  <c r="S22" i="6"/>
  <c r="W8" i="6"/>
  <c r="W38" i="6"/>
  <c r="S19" i="6"/>
  <c r="W13" i="6"/>
  <c r="W45" i="6"/>
  <c r="S42" i="6"/>
  <c r="S35" i="6"/>
  <c r="W42" i="6"/>
  <c r="E44" i="6"/>
  <c r="E36" i="6"/>
  <c r="S36" i="6"/>
  <c r="W29" i="6"/>
  <c r="S31" i="6"/>
  <c r="S24" i="6"/>
  <c r="W21" i="6"/>
  <c r="S18" i="6"/>
  <c r="S16" i="6"/>
  <c r="W26" i="6"/>
  <c r="S23" i="6"/>
  <c r="Y24" i="6"/>
  <c r="I28" i="6"/>
  <c r="U19" i="6"/>
  <c r="E18" i="6"/>
  <c r="M19" i="6"/>
  <c r="S46" i="6"/>
  <c r="S21" i="6"/>
  <c r="G18" i="6"/>
  <c r="M9" i="6"/>
  <c r="S12" i="6"/>
  <c r="M27" i="6"/>
  <c r="M21" i="6"/>
  <c r="I25" i="6"/>
  <c r="G12" i="6"/>
  <c r="O18" i="6"/>
  <c r="E17" i="6"/>
  <c r="AA24" i="6"/>
  <c r="I36" i="6"/>
  <c r="U45" i="6"/>
  <c r="U43" i="6"/>
  <c r="O42" i="6"/>
  <c r="E46" i="6"/>
  <c r="U42" i="6"/>
  <c r="U40" i="6"/>
  <c r="E38" i="6"/>
  <c r="O35" i="6"/>
  <c r="U41" i="6"/>
  <c r="E37" i="6"/>
  <c r="U33" i="6"/>
  <c r="E32" i="6"/>
  <c r="O29" i="6"/>
  <c r="U26" i="6"/>
  <c r="O25" i="6"/>
  <c r="O23" i="6"/>
  <c r="O21" i="6"/>
  <c r="AA16" i="6"/>
  <c r="O9" i="6"/>
  <c r="O34" i="6"/>
  <c r="O32" i="6"/>
  <c r="E21" i="6"/>
  <c r="U17" i="6"/>
  <c r="U15" i="6"/>
  <c r="E13" i="6"/>
  <c r="O26" i="6"/>
  <c r="O22" i="6"/>
  <c r="AA19" i="6"/>
  <c r="U24" i="6"/>
  <c r="U16" i="6"/>
  <c r="U12" i="6"/>
  <c r="E29" i="6"/>
  <c r="I23" i="6"/>
  <c r="W16" i="6"/>
  <c r="O44" i="6"/>
  <c r="U44" i="6"/>
  <c r="E40" i="6"/>
  <c r="O37" i="6"/>
  <c r="U34" i="6"/>
  <c r="E39" i="6"/>
  <c r="U35" i="6"/>
  <c r="U30" i="6"/>
  <c r="U28" i="6"/>
  <c r="E26" i="6"/>
  <c r="O36" i="6"/>
  <c r="E25" i="6"/>
  <c r="E23" i="6"/>
  <c r="E15" i="6"/>
  <c r="O12" i="6"/>
  <c r="O16" i="6"/>
  <c r="E9" i="6"/>
  <c r="E22" i="6"/>
  <c r="M15" i="6"/>
  <c r="O45" i="6"/>
  <c r="O43" i="6"/>
  <c r="Y38" i="6"/>
  <c r="E45" i="6"/>
  <c r="E43" i="6"/>
  <c r="O46" i="6"/>
  <c r="U46" i="6"/>
  <c r="E42" i="6"/>
  <c r="O39" i="6"/>
  <c r="U36" i="6"/>
  <c r="E34" i="6"/>
  <c r="O31" i="6"/>
  <c r="E41"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3" i="6"/>
  <c r="Y40" i="6"/>
  <c r="I38" i="6"/>
  <c r="I44" i="6"/>
  <c r="Y42" i="6"/>
  <c r="G35" i="6"/>
  <c r="Q34" i="6"/>
  <c r="Y45" i="6"/>
  <c r="I30" i="6"/>
  <c r="Q26" i="6"/>
  <c r="G21" i="6"/>
  <c r="G26" i="6"/>
  <c r="G36" i="6"/>
  <c r="Q24" i="6"/>
  <c r="I20" i="6"/>
  <c r="Y18" i="6"/>
  <c r="I14" i="6"/>
  <c r="Y12" i="6"/>
  <c r="G24" i="6"/>
  <c r="Y15" i="6"/>
  <c r="AA8" i="6"/>
  <c r="I29" i="6"/>
  <c r="G16" i="6"/>
  <c r="K44" i="6"/>
  <c r="AA42" i="6"/>
  <c r="I40" i="6"/>
  <c r="I34" i="6"/>
  <c r="I42" i="6"/>
  <c r="G37" i="6"/>
  <c r="G46" i="6"/>
  <c r="G44" i="6"/>
  <c r="G42" i="6"/>
  <c r="I45" i="6"/>
  <c r="Y43" i="6"/>
  <c r="K38" i="6"/>
  <c r="Y26" i="6"/>
  <c r="G27" i="6"/>
  <c r="K22" i="6"/>
  <c r="AA20" i="6"/>
  <c r="G19" i="6"/>
  <c r="AA14" i="6"/>
  <c r="G8" i="6"/>
  <c r="G28" i="6"/>
  <c r="G38" i="6"/>
  <c r="I24" i="6"/>
  <c r="Y22" i="6"/>
  <c r="I18" i="6"/>
  <c r="Y16" i="6"/>
  <c r="K32" i="6"/>
  <c r="K25" i="6"/>
  <c r="AA23" i="6"/>
  <c r="G22" i="6"/>
  <c r="K17" i="6"/>
  <c r="Y27" i="6"/>
  <c r="Y23" i="6"/>
  <c r="Y21" i="6"/>
  <c r="Y19" i="6"/>
  <c r="I17" i="6"/>
  <c r="G13" i="6"/>
  <c r="Q10" i="6"/>
  <c r="Y36" i="6"/>
  <c r="G39" i="6"/>
  <c r="AA39" i="6"/>
  <c r="I43" i="6"/>
  <c r="Y28" i="6"/>
  <c r="I26" i="6"/>
  <c r="I32" i="6"/>
  <c r="G29" i="6"/>
  <c r="G30" i="6"/>
  <c r="G25" i="6"/>
  <c r="G17" i="6"/>
  <c r="K12" i="6"/>
  <c r="G9" i="6"/>
  <c r="G32" i="6"/>
  <c r="G40" i="6"/>
  <c r="I22" i="6"/>
  <c r="Y20" i="6"/>
  <c r="Q16" i="6"/>
  <c r="Y14" i="6"/>
  <c r="I12" i="6"/>
  <c r="G20" i="6"/>
  <c r="Y13" i="6"/>
  <c r="Q25" i="6"/>
  <c r="Q23" i="6"/>
  <c r="I21" i="6"/>
  <c r="Q19" i="6"/>
  <c r="Q14" i="6"/>
  <c r="Q12" i="6"/>
  <c r="G10" i="6"/>
  <c r="K46" i="6"/>
  <c r="AA44" i="6"/>
  <c r="K42" i="6"/>
  <c r="K41" i="6"/>
  <c r="Q38" i="6"/>
  <c r="AA35" i="6"/>
  <c r="K33" i="6"/>
  <c r="AA38" i="6"/>
  <c r="K34" i="6"/>
  <c r="AA27" i="6"/>
  <c r="K24" i="6"/>
  <c r="AA22" i="6"/>
  <c r="K20" i="6"/>
  <c r="AA18" i="6"/>
  <c r="K16" i="6"/>
  <c r="Q13" i="6"/>
  <c r="Q22" i="6"/>
  <c r="Q18" i="6"/>
  <c r="AA28" i="6"/>
  <c r="K26" i="6"/>
  <c r="K23" i="6"/>
  <c r="AA21" i="6"/>
  <c r="K19" i="6"/>
  <c r="AA17" i="6"/>
  <c r="Q46" i="6"/>
  <c r="Q42" i="6"/>
  <c r="K45" i="6"/>
  <c r="AA43" i="6"/>
  <c r="Q40" i="6"/>
  <c r="AA37" i="6"/>
  <c r="K35" i="6"/>
  <c r="Q45" i="6"/>
  <c r="AA40" i="6"/>
  <c r="K36" i="6"/>
  <c r="AA32" i="6"/>
  <c r="AA30" i="6"/>
  <c r="K31" i="6"/>
  <c r="AA29" i="6"/>
  <c r="K27" i="6"/>
  <c r="Q15" i="6"/>
  <c r="AA12" i="6"/>
  <c r="AA46" i="6"/>
  <c r="K28" i="6"/>
  <c r="E10" i="6"/>
  <c r="M13" i="6"/>
  <c r="G15" i="6"/>
  <c r="W15" i="6"/>
  <c r="Q44" i="6"/>
  <c r="AA45" i="6"/>
  <c r="K43" i="6"/>
  <c r="AA41" i="6"/>
  <c r="K39" i="6"/>
  <c r="Q36" i="6"/>
  <c r="AA33" i="6"/>
  <c r="Q43" i="6"/>
  <c r="K40" i="6"/>
  <c r="AA36" i="6"/>
  <c r="K30" i="6"/>
  <c r="Q30" i="6"/>
  <c r="AA31" i="6"/>
  <c r="Q28" i="6"/>
  <c r="AA25" i="6"/>
  <c r="K14" i="6"/>
  <c r="AA9" i="6"/>
  <c r="K9" i="6"/>
  <c r="AA26" i="6"/>
  <c r="Q9" i="6"/>
  <c r="K8" i="6"/>
  <c r="Q29" i="6"/>
  <c r="Q39" i="6"/>
  <c r="AA11" i="6"/>
  <c r="Y9" i="6"/>
  <c r="I9" i="6"/>
  <c r="M32" i="6"/>
  <c r="Y29" i="6"/>
  <c r="I27" i="6"/>
  <c r="M24" i="6"/>
  <c r="M22" i="6"/>
  <c r="I19" i="6"/>
  <c r="W14" i="6"/>
  <c r="Y41" i="6"/>
  <c r="Q31" i="6"/>
  <c r="K11" i="6"/>
  <c r="AA15" i="6"/>
  <c r="I33" i="6"/>
  <c r="M10" i="6"/>
  <c r="W11" i="6"/>
  <c r="I15" i="6"/>
  <c r="S8" i="6"/>
  <c r="E27" i="6"/>
  <c r="E24" i="6"/>
  <c r="U22" i="6"/>
  <c r="Q21" i="6"/>
  <c r="E20" i="6"/>
  <c r="U18" i="6"/>
  <c r="Q17" i="6"/>
  <c r="W12" i="6"/>
  <c r="Y37" i="6"/>
  <c r="U32" i="6"/>
  <c r="Q35" i="6"/>
  <c r="I41" i="6"/>
  <c r="M8" i="6"/>
  <c r="W10" i="6"/>
  <c r="U11" i="6"/>
  <c r="E8" i="6"/>
  <c r="E12" i="6"/>
  <c r="E16" i="6"/>
  <c r="U10" i="6"/>
  <c r="O11" i="6"/>
  <c r="M14" i="6"/>
  <c r="Y17" i="6"/>
  <c r="Y33" i="6"/>
  <c r="U29" i="6"/>
  <c r="I37" i="6"/>
  <c r="K10" i="6"/>
  <c r="Y35" i="6"/>
  <c r="Y31" i="6"/>
  <c r="Q33" i="6"/>
  <c r="Q41" i="6"/>
  <c r="I39" i="6"/>
  <c r="AA13" i="6"/>
  <c r="S11" i="6"/>
  <c r="U14" i="6"/>
  <c r="M12" i="6"/>
  <c r="I11" i="6"/>
  <c r="U8" i="6"/>
  <c r="O15" i="6"/>
  <c r="M11" i="6"/>
  <c r="I10" i="6"/>
  <c r="S10" i="6"/>
  <c r="E11" i="6"/>
  <c r="Y8" i="6"/>
  <c r="Y39" i="6"/>
  <c r="Q32" i="6"/>
  <c r="Q37" i="6"/>
  <c r="I35" i="6"/>
  <c r="I31" i="6"/>
  <c r="K13" i="6"/>
  <c r="E14" i="6"/>
  <c r="Y11" i="6"/>
  <c r="Q8" i="6"/>
  <c r="Q11" i="6"/>
</calcChain>
</file>

<file path=xl/sharedStrings.xml><?xml version="1.0" encoding="utf-8"?>
<sst xmlns="http://schemas.openxmlformats.org/spreadsheetml/2006/main" count="2991" uniqueCount="405">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</sst>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6">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38">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166" fontId="1" fillId="2" borderId="2" xfId="5" applyNumberFormat="1"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5" fontId="0" fillId="0" borderId="0" xfId="0" applyNumberFormat="1"/>
    <xf numFmtId="164" fontId="0" fillId="0" borderId="0" xfId="0" applyNumberFormat="1"/>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election activeCell="D3" sqref="D3:F4"/>
    </sheetView>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05" t="s">
        <v>332</v>
      </c>
      <c r="E3" s="106"/>
      <c r="F3" s="107"/>
      <c r="G3" s="52"/>
      <c r="H3" s="105" t="s">
        <v>333</v>
      </c>
      <c r="I3" s="106"/>
      <c r="J3" s="107"/>
      <c r="K3" s="53"/>
    </row>
    <row r="4" spans="3:11" ht="15.75" thickBot="1" x14ac:dyDescent="0.3">
      <c r="C4" s="51"/>
      <c r="D4" s="108"/>
      <c r="E4" s="109"/>
      <c r="F4" s="110"/>
      <c r="G4" s="52"/>
      <c r="H4" s="108"/>
      <c r="I4" s="109"/>
      <c r="J4" s="110"/>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05" t="s">
        <v>334</v>
      </c>
      <c r="E7" s="106"/>
      <c r="F7" s="107"/>
      <c r="G7" s="55"/>
      <c r="H7" s="105" t="s">
        <v>335</v>
      </c>
      <c r="I7" s="106"/>
      <c r="J7" s="107"/>
      <c r="K7" s="56"/>
    </row>
    <row r="8" spans="3:11" s="17" customFormat="1" ht="15.75" thickBot="1" x14ac:dyDescent="0.3">
      <c r="C8" s="54"/>
      <c r="D8" s="108"/>
      <c r="E8" s="109"/>
      <c r="F8" s="110"/>
      <c r="G8" s="55"/>
      <c r="H8" s="108"/>
      <c r="I8" s="109"/>
      <c r="J8" s="110"/>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05" t="s">
        <v>336</v>
      </c>
      <c r="E11" s="106"/>
      <c r="F11" s="107"/>
      <c r="G11" s="55"/>
      <c r="H11" s="105" t="s">
        <v>337</v>
      </c>
      <c r="I11" s="106"/>
      <c r="J11" s="107"/>
      <c r="K11" s="56"/>
    </row>
    <row r="12" spans="3:11" s="17" customFormat="1" ht="15.75" thickBot="1" x14ac:dyDescent="0.3">
      <c r="C12" s="54"/>
      <c r="D12" s="108"/>
      <c r="E12" s="109"/>
      <c r="F12" s="110"/>
      <c r="G12" s="55"/>
      <c r="H12" s="108"/>
      <c r="I12" s="109"/>
      <c r="J12" s="110"/>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05" t="s">
        <v>340</v>
      </c>
      <c r="E15" s="106"/>
      <c r="F15" s="107"/>
      <c r="G15" s="55"/>
      <c r="H15" s="105" t="s">
        <v>341</v>
      </c>
      <c r="I15" s="106"/>
      <c r="J15" s="107"/>
      <c r="K15" s="56"/>
    </row>
    <row r="16" spans="3:11" s="17" customFormat="1" ht="15.75" thickBot="1" x14ac:dyDescent="0.3">
      <c r="C16" s="54"/>
      <c r="D16" s="108"/>
      <c r="E16" s="109"/>
      <c r="F16" s="110"/>
      <c r="G16" s="55"/>
      <c r="H16" s="108"/>
      <c r="I16" s="109"/>
      <c r="J16" s="110"/>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05" t="s">
        <v>338</v>
      </c>
      <c r="E19" s="106"/>
      <c r="F19" s="107"/>
      <c r="G19" s="55"/>
      <c r="H19" s="105" t="s">
        <v>339</v>
      </c>
      <c r="I19" s="106"/>
      <c r="J19" s="107"/>
      <c r="K19" s="56"/>
    </row>
    <row r="20" spans="3:11" s="17" customFormat="1" ht="15.75" thickBot="1" x14ac:dyDescent="0.3">
      <c r="C20" s="54"/>
      <c r="D20" s="108"/>
      <c r="E20" s="109"/>
      <c r="F20" s="110"/>
      <c r="G20" s="55"/>
      <c r="H20" s="108"/>
      <c r="I20" s="109"/>
      <c r="J20" s="110"/>
      <c r="K20" s="56"/>
    </row>
    <row r="21" spans="3:11" s="17" customFormat="1" x14ac:dyDescent="0.25">
      <c r="C21" s="54"/>
      <c r="D21" s="55"/>
      <c r="E21" s="55"/>
      <c r="F21" s="55"/>
      <c r="G21" s="55"/>
      <c r="H21" s="55"/>
      <c r="I21" s="55"/>
      <c r="J21" s="55"/>
      <c r="K21" s="56"/>
    </row>
    <row r="22" spans="3:11" x14ac:dyDescent="0.25">
      <c r="C22" s="51"/>
      <c r="D22" s="52"/>
      <c r="E22" s="52"/>
      <c r="F22" s="111" t="s">
        <v>355</v>
      </c>
      <c r="G22" s="111"/>
      <c r="H22" s="111"/>
      <c r="I22" s="52"/>
      <c r="J22" s="52"/>
      <c r="K22" s="53"/>
    </row>
    <row r="23" spans="3:11" ht="7.5" customHeight="1" x14ac:dyDescent="0.25">
      <c r="C23" s="51"/>
      <c r="D23" s="52"/>
      <c r="E23" s="52"/>
      <c r="F23" s="52"/>
      <c r="G23" s="57"/>
      <c r="H23" s="52"/>
      <c r="I23" s="52"/>
      <c r="J23" s="52"/>
      <c r="K23" s="53"/>
    </row>
    <row r="24" spans="3:11" x14ac:dyDescent="0.25">
      <c r="C24" s="51"/>
      <c r="D24" s="52"/>
      <c r="E24" s="111" t="s">
        <v>354</v>
      </c>
      <c r="F24" s="111"/>
      <c r="G24" s="111"/>
      <c r="H24" s="111"/>
      <c r="I24" s="111"/>
      <c r="J24" s="52"/>
      <c r="K24" s="53"/>
    </row>
    <row r="25" spans="3:11" ht="7.5" customHeight="1" x14ac:dyDescent="0.25">
      <c r="C25" s="51"/>
      <c r="D25" s="52"/>
      <c r="E25" s="52"/>
      <c r="F25" s="52"/>
      <c r="G25" s="57"/>
      <c r="H25" s="52"/>
      <c r="I25" s="52"/>
      <c r="J25" s="52"/>
      <c r="K25" s="53"/>
    </row>
    <row r="26" spans="3:11" x14ac:dyDescent="0.25">
      <c r="C26" s="51"/>
      <c r="D26" s="52"/>
      <c r="E26" s="111" t="s">
        <v>356</v>
      </c>
      <c r="F26" s="111"/>
      <c r="G26" s="111"/>
      <c r="H26" s="111"/>
      <c r="I26" s="111"/>
      <c r="J26" s="52"/>
      <c r="K26" s="103" t="s">
        <v>404</v>
      </c>
    </row>
    <row r="27" spans="3:11" ht="6.75" customHeight="1" thickBot="1" x14ac:dyDescent="0.3">
      <c r="C27" s="58"/>
      <c r="D27" s="59"/>
      <c r="E27" s="59"/>
      <c r="F27" s="59"/>
      <c r="G27" s="59"/>
      <c r="H27" s="59"/>
      <c r="I27" s="59"/>
      <c r="J27" s="59"/>
      <c r="K27" s="60"/>
    </row>
  </sheetData>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7"/>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4" t="s">
        <v>349</v>
      </c>
    </row>
    <row r="3" spans="1:27" ht="15" customHeight="1" thickBot="1" x14ac:dyDescent="0.3">
      <c r="A3" s="115"/>
    </row>
    <row r="4" spans="1:27" ht="15.75" thickBot="1" x14ac:dyDescent="0.3"/>
    <row r="5" spans="1:27" s="4" customFormat="1" x14ac:dyDescent="0.25">
      <c r="A5" s="32" t="s">
        <v>353</v>
      </c>
      <c r="B5" s="112" t="s">
        <v>8</v>
      </c>
      <c r="C5" s="112" t="s">
        <v>9</v>
      </c>
      <c r="D5" s="118" t="s">
        <v>115</v>
      </c>
      <c r="E5" s="118"/>
      <c r="F5" s="118" t="s">
        <v>116</v>
      </c>
      <c r="G5" s="118"/>
      <c r="H5" s="118" t="s">
        <v>117</v>
      </c>
      <c r="I5" s="118"/>
      <c r="J5" s="118" t="s">
        <v>47</v>
      </c>
      <c r="K5" s="118"/>
      <c r="L5" s="118" t="s">
        <v>48</v>
      </c>
      <c r="M5" s="118"/>
      <c r="N5" s="118" t="s">
        <v>1</v>
      </c>
      <c r="O5" s="118"/>
      <c r="P5" s="118" t="s">
        <v>2</v>
      </c>
      <c r="Q5" s="118"/>
      <c r="R5" s="118" t="s">
        <v>3</v>
      </c>
      <c r="S5" s="118"/>
      <c r="T5" s="118" t="s">
        <v>4</v>
      </c>
      <c r="U5" s="118"/>
      <c r="V5" s="118" t="s">
        <v>385</v>
      </c>
      <c r="W5" s="118"/>
      <c r="X5" s="118" t="s">
        <v>5</v>
      </c>
      <c r="Y5" s="118"/>
      <c r="Z5" s="118" t="s">
        <v>46</v>
      </c>
      <c r="AA5" s="121"/>
    </row>
    <row r="6" spans="1:27" s="4" customFormat="1"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Data'!$A$7:$R$328,2,0)</f>
        <v>43916</v>
      </c>
      <c r="C8" s="69">
        <f>VLOOKUP($A8,'Return Data'!$A$7:$R$328,3,0)</f>
        <v>318.28179999999998</v>
      </c>
      <c r="D8" s="69">
        <f>VLOOKUP($A8,'Return Data'!$A$7:$R$328,6,0)</f>
        <v>18.311831113951001</v>
      </c>
      <c r="E8" s="70">
        <f t="shared" ref="E8:E51" si="0">RANK(D8,D$8:D$51,0)</f>
        <v>16</v>
      </c>
      <c r="F8" s="69">
        <f>VLOOKUP($A8,'Return Data'!$A$7:$R$328,7,0)</f>
        <v>2.1601571800433699</v>
      </c>
      <c r="G8" s="70">
        <f t="shared" ref="G8:G51" si="1">RANK(F8,F$8:F$51,0)</f>
        <v>24</v>
      </c>
      <c r="H8" s="69">
        <f>VLOOKUP($A8,'Return Data'!$A$7:$R$328,8,0)</f>
        <v>-0.38168680659793902</v>
      </c>
      <c r="I8" s="70">
        <f t="shared" ref="I8:I51" si="2">RANK(H8,H$8:H$51,0)</f>
        <v>22</v>
      </c>
      <c r="J8" s="69">
        <f>VLOOKUP($A8,'Return Data'!$A$7:$R$328,9,0)</f>
        <v>-0.86635193797076004</v>
      </c>
      <c r="K8" s="70">
        <f t="shared" ref="K8:K51" si="3">RANK(J8,J$8:J$51,0)</f>
        <v>26</v>
      </c>
      <c r="L8" s="69">
        <f>VLOOKUP($A8,'Return Data'!$A$7:$R$328,10,0)</f>
        <v>2.5132988720145502</v>
      </c>
      <c r="M8" s="70">
        <f t="shared" ref="M8:M51" si="4">RANK(L8,L$8:L$51,0)</f>
        <v>23</v>
      </c>
      <c r="N8" s="69">
        <f>VLOOKUP($A8,'Return Data'!$A$7:$R$328,11,0)</f>
        <v>4.36777422718803</v>
      </c>
      <c r="O8" s="70">
        <f t="shared" ref="O8:O24" si="5">RANK(N8,N$8:N$51,0)</f>
        <v>21</v>
      </c>
      <c r="P8" s="69">
        <f>VLOOKUP($A8,'Return Data'!$A$7:$R$328,12,0)</f>
        <v>4.9737124877837804</v>
      </c>
      <c r="Q8" s="70">
        <f t="shared" ref="Q8:Q24" si="6">RANK(P8,P$8:P$51,0)</f>
        <v>19</v>
      </c>
      <c r="R8" s="69">
        <f>VLOOKUP($A8,'Return Data'!$A$7:$R$328,13,0)</f>
        <v>5.5278415340477398</v>
      </c>
      <c r="S8" s="70">
        <f t="shared" ref="S8:S24" si="7">RANK(R8,R$8:R$51,0)</f>
        <v>8</v>
      </c>
      <c r="T8" s="69">
        <f>VLOOKUP($A8,'Return Data'!$A$7:$R$328,14,0)</f>
        <v>6.0819035545972904</v>
      </c>
      <c r="U8" s="70">
        <f t="shared" ref="U8:U24" si="8">RANK(T8,T$8:T$51,0)</f>
        <v>6</v>
      </c>
      <c r="V8" s="69">
        <f>VLOOKUP($A8,'Return Data'!$A$7:$R$328,18,0)</f>
        <v>7.0670964535195502</v>
      </c>
      <c r="W8" s="70">
        <f t="shared" ref="W8:W24" si="9">RANK(V8,V$8:V$51,0)</f>
        <v>7</v>
      </c>
      <c r="X8" s="69">
        <f>VLOOKUP($A8,'Return Data'!$A$7:$R$328,15,0)</f>
        <v>7.3000632743674201</v>
      </c>
      <c r="Y8" s="70">
        <f t="shared" ref="Y8:Y24" si="10">RANK(X8,X$8:X$51,0)</f>
        <v>7</v>
      </c>
      <c r="Z8" s="69">
        <f>VLOOKUP($A8,'Return Data'!$A$7:$R$328,17,0)</f>
        <v>10.086100617739501</v>
      </c>
      <c r="AA8" s="71">
        <f t="shared" ref="AA8:AA51" si="11">RANK(Z8,Z$8:Z$51,0)</f>
        <v>7</v>
      </c>
    </row>
    <row r="9" spans="1:27" x14ac:dyDescent="0.25">
      <c r="A9" s="67" t="s">
        <v>119</v>
      </c>
      <c r="B9" s="68">
        <f>VLOOKUP($A9,'Return Data'!$A$7:$R$328,2,0)</f>
        <v>43916</v>
      </c>
      <c r="C9" s="69">
        <f>VLOOKUP($A9,'Return Data'!$A$7:$R$328,3,0)</f>
        <v>2195.2741000000001</v>
      </c>
      <c r="D9" s="69">
        <f>VLOOKUP($A9,'Return Data'!$A$7:$R$328,6,0)</f>
        <v>19.022454725351199</v>
      </c>
      <c r="E9" s="70">
        <f t="shared" si="0"/>
        <v>11</v>
      </c>
      <c r="F9" s="69">
        <f>VLOOKUP($A9,'Return Data'!$A$7:$R$328,7,0)</f>
        <v>2.3631023527019099</v>
      </c>
      <c r="G9" s="70">
        <f t="shared" si="1"/>
        <v>23</v>
      </c>
      <c r="H9" s="69">
        <f>VLOOKUP($A9,'Return Data'!$A$7:$R$328,8,0)</f>
        <v>-0.87797548426132099</v>
      </c>
      <c r="I9" s="70">
        <f t="shared" si="2"/>
        <v>24</v>
      </c>
      <c r="J9" s="69">
        <f>VLOOKUP($A9,'Return Data'!$A$7:$R$328,9,0)</f>
        <v>-0.56292721932823298</v>
      </c>
      <c r="K9" s="70">
        <f t="shared" si="3"/>
        <v>22</v>
      </c>
      <c r="L9" s="69">
        <f>VLOOKUP($A9,'Return Data'!$A$7:$R$328,10,0)</f>
        <v>2.8699206879163999</v>
      </c>
      <c r="M9" s="70">
        <f t="shared" si="4"/>
        <v>20</v>
      </c>
      <c r="N9" s="69">
        <f>VLOOKUP($A9,'Return Data'!$A$7:$R$328,11,0)</f>
        <v>4.4869188152187798</v>
      </c>
      <c r="O9" s="70">
        <f t="shared" si="5"/>
        <v>15</v>
      </c>
      <c r="P9" s="69">
        <f>VLOOKUP($A9,'Return Data'!$A$7:$R$328,12,0)</f>
        <v>5.0433147464621104</v>
      </c>
      <c r="Q9" s="70">
        <f t="shared" si="6"/>
        <v>10</v>
      </c>
      <c r="R9" s="69">
        <f>VLOOKUP($A9,'Return Data'!$A$7:$R$328,13,0)</f>
        <v>5.4709235930796103</v>
      </c>
      <c r="S9" s="70">
        <f t="shared" si="7"/>
        <v>12</v>
      </c>
      <c r="T9" s="69">
        <f>VLOOKUP($A9,'Return Data'!$A$7:$R$328,14,0)</f>
        <v>6.0270926102791798</v>
      </c>
      <c r="U9" s="70">
        <f t="shared" si="8"/>
        <v>13</v>
      </c>
      <c r="V9" s="69">
        <f>VLOOKUP($A9,'Return Data'!$A$7:$R$328,18,0)</f>
        <v>7.0332979016768702</v>
      </c>
      <c r="W9" s="70">
        <f t="shared" si="9"/>
        <v>14</v>
      </c>
      <c r="X9" s="69">
        <f>VLOOKUP($A9,'Return Data'!$A$7:$R$328,15,0)</f>
        <v>7.28142544731306</v>
      </c>
      <c r="Y9" s="70">
        <f t="shared" si="10"/>
        <v>13</v>
      </c>
      <c r="Z9" s="69">
        <f>VLOOKUP($A9,'Return Data'!$A$7:$R$328,17,0)</f>
        <v>10.009656834429</v>
      </c>
      <c r="AA9" s="71">
        <f t="shared" si="11"/>
        <v>12</v>
      </c>
    </row>
    <row r="10" spans="1:27" x14ac:dyDescent="0.25">
      <c r="A10" s="67" t="s">
        <v>120</v>
      </c>
      <c r="B10" s="68">
        <f>VLOOKUP($A10,'Return Data'!$A$7:$R$328,2,0)</f>
        <v>43916</v>
      </c>
      <c r="C10" s="69">
        <f>VLOOKUP($A10,'Return Data'!$A$7:$R$328,3,0)</f>
        <v>2277.0839999999998</v>
      </c>
      <c r="D10" s="69">
        <f>VLOOKUP($A10,'Return Data'!$A$7:$R$328,6,0)</f>
        <v>19.299826185956899</v>
      </c>
      <c r="E10" s="70">
        <f t="shared" si="0"/>
        <v>10</v>
      </c>
      <c r="F10" s="69">
        <f>VLOOKUP($A10,'Return Data'!$A$7:$R$328,7,0)</f>
        <v>1.5838982960021</v>
      </c>
      <c r="G10" s="70">
        <f t="shared" si="1"/>
        <v>32</v>
      </c>
      <c r="H10" s="69">
        <f>VLOOKUP($A10,'Return Data'!$A$7:$R$328,8,0)</f>
        <v>-2.3078802758405699</v>
      </c>
      <c r="I10" s="70">
        <f t="shared" si="2"/>
        <v>37</v>
      </c>
      <c r="J10" s="69">
        <f>VLOOKUP($A10,'Return Data'!$A$7:$R$328,9,0)</f>
        <v>-1.5061100453607701</v>
      </c>
      <c r="K10" s="70">
        <f t="shared" si="3"/>
        <v>33</v>
      </c>
      <c r="L10" s="69">
        <f>VLOOKUP($A10,'Return Data'!$A$7:$R$328,10,0)</f>
        <v>2.1514279743182101</v>
      </c>
      <c r="M10" s="70">
        <f t="shared" si="4"/>
        <v>33</v>
      </c>
      <c r="N10" s="69">
        <f>VLOOKUP($A10,'Return Data'!$A$7:$R$328,11,0)</f>
        <v>4.2642559803131501</v>
      </c>
      <c r="O10" s="70">
        <f t="shared" si="5"/>
        <v>24</v>
      </c>
      <c r="P10" s="69">
        <f>VLOOKUP($A10,'Return Data'!$A$7:$R$328,12,0)</f>
        <v>4.9806861248325598</v>
      </c>
      <c r="Q10" s="70">
        <f t="shared" si="6"/>
        <v>17</v>
      </c>
      <c r="R10" s="69">
        <f>VLOOKUP($A10,'Return Data'!$A$7:$R$328,13,0)</f>
        <v>5.42234467814525</v>
      </c>
      <c r="S10" s="70">
        <f t="shared" si="7"/>
        <v>15</v>
      </c>
      <c r="T10" s="69">
        <f>VLOOKUP($A10,'Return Data'!$A$7:$R$328,14,0)</f>
        <v>5.9870735837509699</v>
      </c>
      <c r="U10" s="70">
        <f t="shared" si="8"/>
        <v>15</v>
      </c>
      <c r="V10" s="69">
        <f>VLOOKUP($A10,'Return Data'!$A$7:$R$328,18,0)</f>
        <v>7.0513085569132699</v>
      </c>
      <c r="W10" s="70">
        <f t="shared" si="9"/>
        <v>10</v>
      </c>
      <c r="X10" s="69">
        <f>VLOOKUP($A10,'Return Data'!$A$7:$R$328,15,0)</f>
        <v>7.2931967911345899</v>
      </c>
      <c r="Y10" s="70">
        <f t="shared" si="10"/>
        <v>9</v>
      </c>
      <c r="Z10" s="69">
        <f>VLOOKUP($A10,'Return Data'!$A$7:$R$328,17,0)</f>
        <v>10.086178315301799</v>
      </c>
      <c r="AA10" s="71">
        <f t="shared" si="11"/>
        <v>6</v>
      </c>
    </row>
    <row r="11" spans="1:27" x14ac:dyDescent="0.25">
      <c r="A11" s="67" t="s">
        <v>121</v>
      </c>
      <c r="B11" s="68">
        <f>VLOOKUP($A11,'Return Data'!$A$7:$R$328,2,0)</f>
        <v>43916</v>
      </c>
      <c r="C11" s="69">
        <f>VLOOKUP($A11,'Return Data'!$A$7:$R$328,3,0)</f>
        <v>3042.9378000000002</v>
      </c>
      <c r="D11" s="69">
        <f>VLOOKUP($A11,'Return Data'!$A$7:$R$328,6,0)</f>
        <v>19.8793179743259</v>
      </c>
      <c r="E11" s="70">
        <f t="shared" si="0"/>
        <v>8</v>
      </c>
      <c r="F11" s="69">
        <f>VLOOKUP($A11,'Return Data'!$A$7:$R$328,7,0)</f>
        <v>1.7315228776848199</v>
      </c>
      <c r="G11" s="70">
        <f t="shared" si="1"/>
        <v>27</v>
      </c>
      <c r="H11" s="69">
        <f>VLOOKUP($A11,'Return Data'!$A$7:$R$328,8,0)</f>
        <v>-2.7996682152071499</v>
      </c>
      <c r="I11" s="70">
        <f t="shared" si="2"/>
        <v>41</v>
      </c>
      <c r="J11" s="69">
        <f>VLOOKUP($A11,'Return Data'!$A$7:$R$328,9,0)</f>
        <v>-1.9923002898227999</v>
      </c>
      <c r="K11" s="70">
        <f t="shared" si="3"/>
        <v>35</v>
      </c>
      <c r="L11" s="69">
        <f>VLOOKUP($A11,'Return Data'!$A$7:$R$328,10,0)</f>
        <v>1.9972274748713501</v>
      </c>
      <c r="M11" s="70">
        <f t="shared" si="4"/>
        <v>35</v>
      </c>
      <c r="N11" s="69">
        <f>VLOOKUP($A11,'Return Data'!$A$7:$R$328,11,0)</f>
        <v>4.2762827177996199</v>
      </c>
      <c r="O11" s="70">
        <f t="shared" si="5"/>
        <v>23</v>
      </c>
      <c r="P11" s="69">
        <f>VLOOKUP($A11,'Return Data'!$A$7:$R$328,12,0)</f>
        <v>5.0152599597005798</v>
      </c>
      <c r="Q11" s="70">
        <f t="shared" si="6"/>
        <v>13</v>
      </c>
      <c r="R11" s="69">
        <f>VLOOKUP($A11,'Return Data'!$A$7:$R$328,13,0)</f>
        <v>5.5027920022814101</v>
      </c>
      <c r="S11" s="70">
        <f t="shared" si="7"/>
        <v>10</v>
      </c>
      <c r="T11" s="69">
        <f>VLOOKUP($A11,'Return Data'!$A$7:$R$328,14,0)</f>
        <v>6.0639857474490899</v>
      </c>
      <c r="U11" s="70">
        <f t="shared" si="8"/>
        <v>10</v>
      </c>
      <c r="V11" s="69">
        <f>VLOOKUP($A11,'Return Data'!$A$7:$R$328,18,0)</f>
        <v>7.0726741029420896</v>
      </c>
      <c r="W11" s="70">
        <f t="shared" si="9"/>
        <v>6</v>
      </c>
      <c r="X11" s="69">
        <f>VLOOKUP($A11,'Return Data'!$A$7:$R$328,15,0)</f>
        <v>7.29242910912133</v>
      </c>
      <c r="Y11" s="70">
        <f t="shared" si="10"/>
        <v>10</v>
      </c>
      <c r="Z11" s="69">
        <f>VLOOKUP($A11,'Return Data'!$A$7:$R$328,17,0)</f>
        <v>9.9710812023511792</v>
      </c>
      <c r="AA11" s="71">
        <f t="shared" si="11"/>
        <v>15</v>
      </c>
    </row>
    <row r="12" spans="1:27" x14ac:dyDescent="0.25">
      <c r="A12" s="67" t="s">
        <v>122</v>
      </c>
      <c r="B12" s="68">
        <f>VLOOKUP($A12,'Return Data'!$A$7:$R$328,2,0)</f>
        <v>43916</v>
      </c>
      <c r="C12" s="69">
        <f>VLOOKUP($A12,'Return Data'!$A$7:$R$328,3,0)</f>
        <v>2275.3960999999999</v>
      </c>
      <c r="D12" s="69">
        <f>VLOOKUP($A12,'Return Data'!$A$7:$R$328,6,0)</f>
        <v>17.9492592307449</v>
      </c>
      <c r="E12" s="70">
        <f t="shared" si="0"/>
        <v>19</v>
      </c>
      <c r="F12" s="69">
        <f>VLOOKUP($A12,'Return Data'!$A$7:$R$328,7,0)</f>
        <v>3.0721235573452801</v>
      </c>
      <c r="G12" s="70">
        <f t="shared" si="1"/>
        <v>10</v>
      </c>
      <c r="H12" s="69">
        <f>VLOOKUP($A12,'Return Data'!$A$7:$R$328,8,0)</f>
        <v>-0.28528793429885202</v>
      </c>
      <c r="I12" s="70">
        <f t="shared" si="2"/>
        <v>21</v>
      </c>
      <c r="J12" s="69">
        <f>VLOOKUP($A12,'Return Data'!$A$7:$R$328,9,0)</f>
        <v>-1.09114429212288</v>
      </c>
      <c r="K12" s="70">
        <f t="shared" si="3"/>
        <v>30</v>
      </c>
      <c r="L12" s="69">
        <f>VLOOKUP($A12,'Return Data'!$A$7:$R$328,10,0)</f>
        <v>2.1563568786973399</v>
      </c>
      <c r="M12" s="70">
        <f t="shared" si="4"/>
        <v>32</v>
      </c>
      <c r="N12" s="69">
        <f>VLOOKUP($A12,'Return Data'!$A$7:$R$328,11,0)</f>
        <v>4.04113366060181</v>
      </c>
      <c r="O12" s="70">
        <f t="shared" si="5"/>
        <v>33</v>
      </c>
      <c r="P12" s="69">
        <f>VLOOKUP($A12,'Return Data'!$A$7:$R$328,12,0)</f>
        <v>4.7126930233766897</v>
      </c>
      <c r="Q12" s="70">
        <f t="shared" si="6"/>
        <v>34</v>
      </c>
      <c r="R12" s="69">
        <f>VLOOKUP($A12,'Return Data'!$A$7:$R$328,13,0)</f>
        <v>5.1771398093975503</v>
      </c>
      <c r="S12" s="70">
        <f t="shared" si="7"/>
        <v>33</v>
      </c>
      <c r="T12" s="69">
        <f>VLOOKUP($A12,'Return Data'!$A$7:$R$328,14,0)</f>
        <v>5.7685218895886203</v>
      </c>
      <c r="U12" s="70">
        <f t="shared" si="8"/>
        <v>27</v>
      </c>
      <c r="V12" s="69">
        <f>VLOOKUP($A12,'Return Data'!$A$7:$R$328,18,0)</f>
        <v>6.8896609334671997</v>
      </c>
      <c r="W12" s="70">
        <f t="shared" si="9"/>
        <v>25</v>
      </c>
      <c r="X12" s="69">
        <f>VLOOKUP($A12,'Return Data'!$A$7:$R$328,15,0)</f>
        <v>7.1775366582742199</v>
      </c>
      <c r="Y12" s="70">
        <f t="shared" si="10"/>
        <v>22</v>
      </c>
      <c r="Z12" s="69">
        <f>VLOOKUP($A12,'Return Data'!$A$7:$R$328,17,0)</f>
        <v>9.9615521320831295</v>
      </c>
      <c r="AA12" s="71">
        <f t="shared" si="11"/>
        <v>17</v>
      </c>
    </row>
    <row r="13" spans="1:27" x14ac:dyDescent="0.25">
      <c r="A13" s="67" t="s">
        <v>123</v>
      </c>
      <c r="B13" s="68">
        <f>VLOOKUP($A13,'Return Data'!$A$7:$R$328,2,0)</f>
        <v>43916</v>
      </c>
      <c r="C13" s="69">
        <f>VLOOKUP($A13,'Return Data'!$A$7:$R$328,3,0)</f>
        <v>2388.5689000000002</v>
      </c>
      <c r="D13" s="69">
        <f>VLOOKUP($A13,'Return Data'!$A$7:$R$328,6,0)</f>
        <v>3.6678365362492502</v>
      </c>
      <c r="E13" s="70">
        <f t="shared" si="0"/>
        <v>34</v>
      </c>
      <c r="F13" s="69">
        <f>VLOOKUP($A13,'Return Data'!$A$7:$R$328,7,0)</f>
        <v>3.1201852574245601</v>
      </c>
      <c r="G13" s="70">
        <f t="shared" si="1"/>
        <v>8</v>
      </c>
      <c r="H13" s="69">
        <f>VLOOKUP($A13,'Return Data'!$A$7:$R$328,8,0)</f>
        <v>4.1239212433958903</v>
      </c>
      <c r="I13" s="70">
        <f t="shared" si="2"/>
        <v>3</v>
      </c>
      <c r="J13" s="69">
        <f>VLOOKUP($A13,'Return Data'!$A$7:$R$328,9,0)</f>
        <v>4.3169569342903999</v>
      </c>
      <c r="K13" s="70">
        <f t="shared" si="3"/>
        <v>2</v>
      </c>
      <c r="L13" s="69">
        <f>VLOOKUP($A13,'Return Data'!$A$7:$R$328,10,0)</f>
        <v>4.9225186556752698</v>
      </c>
      <c r="M13" s="70">
        <f t="shared" si="4"/>
        <v>3</v>
      </c>
      <c r="N13" s="69">
        <f>VLOOKUP($A13,'Return Data'!$A$7:$R$328,11,0)</f>
        <v>5.0269912965956403</v>
      </c>
      <c r="O13" s="70">
        <f t="shared" si="5"/>
        <v>4</v>
      </c>
      <c r="P13" s="69">
        <f>VLOOKUP($A13,'Return Data'!$A$7:$R$328,12,0)</f>
        <v>5.1468668565890798</v>
      </c>
      <c r="Q13" s="70">
        <f t="shared" si="6"/>
        <v>5</v>
      </c>
      <c r="R13" s="69">
        <f>VLOOKUP($A13,'Return Data'!$A$7:$R$328,13,0)</f>
        <v>5.4098743383891703</v>
      </c>
      <c r="S13" s="70">
        <f t="shared" si="7"/>
        <v>19</v>
      </c>
      <c r="T13" s="69">
        <f>VLOOKUP($A13,'Return Data'!$A$7:$R$328,14,0)</f>
        <v>5.8912743262492997</v>
      </c>
      <c r="U13" s="70">
        <f t="shared" si="8"/>
        <v>24</v>
      </c>
      <c r="V13" s="69">
        <f>VLOOKUP($A13,'Return Data'!$A$7:$R$328,18,0)</f>
        <v>6.9074992572570402</v>
      </c>
      <c r="W13" s="70">
        <f t="shared" si="9"/>
        <v>23</v>
      </c>
      <c r="X13" s="69">
        <f>VLOOKUP($A13,'Return Data'!$A$7:$R$328,15,0)</f>
        <v>7.1077151837547596</v>
      </c>
      <c r="Y13" s="70">
        <f t="shared" si="10"/>
        <v>28</v>
      </c>
      <c r="Z13" s="69">
        <f>VLOOKUP($A13,'Return Data'!$A$7:$R$328,17,0)</f>
        <v>9.8079684944234096</v>
      </c>
      <c r="AA13" s="71">
        <f t="shared" si="11"/>
        <v>29</v>
      </c>
    </row>
    <row r="14" spans="1:27" x14ac:dyDescent="0.25">
      <c r="A14" s="67" t="s">
        <v>124</v>
      </c>
      <c r="B14" s="68">
        <f>VLOOKUP($A14,'Return Data'!$A$7:$R$328,2,0)</f>
        <v>43916</v>
      </c>
      <c r="C14" s="69">
        <f>VLOOKUP($A14,'Return Data'!$A$7:$R$328,3,0)</f>
        <v>2828.5702000000001</v>
      </c>
      <c r="D14" s="69">
        <f>VLOOKUP($A14,'Return Data'!$A$7:$R$328,6,0)</f>
        <v>21.195583079104001</v>
      </c>
      <c r="E14" s="70">
        <f t="shared" si="0"/>
        <v>5</v>
      </c>
      <c r="F14" s="69">
        <f>VLOOKUP($A14,'Return Data'!$A$7:$R$328,7,0)</f>
        <v>3.11970765301287</v>
      </c>
      <c r="G14" s="70">
        <f t="shared" si="1"/>
        <v>9</v>
      </c>
      <c r="H14" s="69">
        <f>VLOOKUP($A14,'Return Data'!$A$7:$R$328,8,0)</f>
        <v>-0.88451445744448998</v>
      </c>
      <c r="I14" s="70">
        <f t="shared" si="2"/>
        <v>25</v>
      </c>
      <c r="J14" s="69">
        <f>VLOOKUP($A14,'Return Data'!$A$7:$R$328,9,0)</f>
        <v>0.10664708538630099</v>
      </c>
      <c r="K14" s="70">
        <f t="shared" si="3"/>
        <v>20</v>
      </c>
      <c r="L14" s="69">
        <f>VLOOKUP($A14,'Return Data'!$A$7:$R$328,10,0)</f>
        <v>3.0525176976406301</v>
      </c>
      <c r="M14" s="70">
        <f t="shared" si="4"/>
        <v>19</v>
      </c>
      <c r="N14" s="69">
        <f>VLOOKUP($A14,'Return Data'!$A$7:$R$328,11,0)</f>
        <v>4.52239672930481</v>
      </c>
      <c r="O14" s="70">
        <f t="shared" si="5"/>
        <v>12</v>
      </c>
      <c r="P14" s="69">
        <f>VLOOKUP($A14,'Return Data'!$A$7:$R$328,12,0)</f>
        <v>4.9751932659577003</v>
      </c>
      <c r="Q14" s="70">
        <f t="shared" si="6"/>
        <v>18</v>
      </c>
      <c r="R14" s="69">
        <f>VLOOKUP($A14,'Return Data'!$A$7:$R$328,13,0)</f>
        <v>5.4222891181856898</v>
      </c>
      <c r="S14" s="70">
        <f t="shared" si="7"/>
        <v>16</v>
      </c>
      <c r="T14" s="69">
        <f>VLOOKUP($A14,'Return Data'!$A$7:$R$328,14,0)</f>
        <v>5.9333812573218498</v>
      </c>
      <c r="U14" s="70">
        <f t="shared" si="8"/>
        <v>20</v>
      </c>
      <c r="V14" s="69">
        <f>VLOOKUP($A14,'Return Data'!$A$7:$R$328,18,0)</f>
        <v>6.9871925136024498</v>
      </c>
      <c r="W14" s="70">
        <f t="shared" si="9"/>
        <v>15</v>
      </c>
      <c r="X14" s="69">
        <f>VLOOKUP($A14,'Return Data'!$A$7:$R$328,15,0)</f>
        <v>7.24013121669761</v>
      </c>
      <c r="Y14" s="70">
        <f t="shared" si="10"/>
        <v>15</v>
      </c>
      <c r="Z14" s="69">
        <f>VLOOKUP($A14,'Return Data'!$A$7:$R$328,17,0)</f>
        <v>9.9596056765266692</v>
      </c>
      <c r="AA14" s="71">
        <f t="shared" si="11"/>
        <v>18</v>
      </c>
    </row>
    <row r="15" spans="1:27" x14ac:dyDescent="0.25">
      <c r="A15" s="67" t="s">
        <v>125</v>
      </c>
      <c r="B15" s="68">
        <f>VLOOKUP($A15,'Return Data'!$A$7:$R$328,2,0)</f>
        <v>43916</v>
      </c>
      <c r="C15" s="69">
        <f>VLOOKUP($A15,'Return Data'!$A$7:$R$328,3,0)</f>
        <v>2547.0351999999998</v>
      </c>
      <c r="D15" s="69">
        <f>VLOOKUP($A15,'Return Data'!$A$7:$R$328,6,0)</f>
        <v>16.298058084327199</v>
      </c>
      <c r="E15" s="70">
        <f t="shared" si="0"/>
        <v>23</v>
      </c>
      <c r="F15" s="69">
        <f>VLOOKUP($A15,'Return Data'!$A$7:$R$328,7,0)</f>
        <v>2.8681864201566301</v>
      </c>
      <c r="G15" s="70">
        <f t="shared" si="1"/>
        <v>14</v>
      </c>
      <c r="H15" s="69">
        <f>VLOOKUP($A15,'Return Data'!$A$7:$R$328,8,0)</f>
        <v>-1.4975046803318799</v>
      </c>
      <c r="I15" s="70">
        <f t="shared" si="2"/>
        <v>31</v>
      </c>
      <c r="J15" s="69">
        <f>VLOOKUP($A15,'Return Data'!$A$7:$R$328,9,0)</f>
        <v>-0.764813517224461</v>
      </c>
      <c r="K15" s="70">
        <f t="shared" si="3"/>
        <v>23</v>
      </c>
      <c r="L15" s="69">
        <f>VLOOKUP($A15,'Return Data'!$A$7:$R$328,10,0)</f>
        <v>2.7100160035662699</v>
      </c>
      <c r="M15" s="70">
        <f t="shared" si="4"/>
        <v>21</v>
      </c>
      <c r="N15" s="69">
        <f>VLOOKUP($A15,'Return Data'!$A$7:$R$328,11,0)</f>
        <v>4.39769065765186</v>
      </c>
      <c r="O15" s="70">
        <f t="shared" si="5"/>
        <v>19</v>
      </c>
      <c r="P15" s="69">
        <f>VLOOKUP($A15,'Return Data'!$A$7:$R$328,12,0)</f>
        <v>5.0996807893464098</v>
      </c>
      <c r="Q15" s="70">
        <f t="shared" si="6"/>
        <v>8</v>
      </c>
      <c r="R15" s="69">
        <f>VLOOKUP($A15,'Return Data'!$A$7:$R$328,13,0)</f>
        <v>5.5815409674102101</v>
      </c>
      <c r="S15" s="70">
        <f t="shared" si="7"/>
        <v>5</v>
      </c>
      <c r="T15" s="69">
        <f>VLOOKUP($A15,'Return Data'!$A$7:$R$328,14,0)</f>
        <v>6.1171764548540404</v>
      </c>
      <c r="U15" s="70">
        <f t="shared" si="8"/>
        <v>5</v>
      </c>
      <c r="V15" s="69">
        <f>VLOOKUP($A15,'Return Data'!$A$7:$R$328,18,0)</f>
        <v>7.0911551847361602</v>
      </c>
      <c r="W15" s="70">
        <f t="shared" si="9"/>
        <v>3</v>
      </c>
      <c r="X15" s="69">
        <f>VLOOKUP($A15,'Return Data'!$A$7:$R$328,15,0)</f>
        <v>7.3142643920699699</v>
      </c>
      <c r="Y15" s="70">
        <f t="shared" si="10"/>
        <v>4</v>
      </c>
      <c r="Z15" s="69">
        <f>VLOOKUP($A15,'Return Data'!$A$7:$R$328,17,0)</f>
        <v>9.8162227686819996</v>
      </c>
      <c r="AA15" s="71">
        <f t="shared" si="11"/>
        <v>28</v>
      </c>
    </row>
    <row r="16" spans="1:27" x14ac:dyDescent="0.25">
      <c r="A16" s="67" t="s">
        <v>126</v>
      </c>
      <c r="B16" s="68">
        <f>VLOOKUP($A16,'Return Data'!$A$7:$R$328,2,0)</f>
        <v>43916</v>
      </c>
      <c r="C16" s="69">
        <f>VLOOKUP($A16,'Return Data'!$A$7:$R$328,3,0)</f>
        <v>2172.2404000000001</v>
      </c>
      <c r="D16" s="69">
        <f>VLOOKUP($A16,'Return Data'!$A$7:$R$328,6,0)</f>
        <v>16.2438956923943</v>
      </c>
      <c r="E16" s="70">
        <f t="shared" si="0"/>
        <v>24</v>
      </c>
      <c r="F16" s="69">
        <f>VLOOKUP($A16,'Return Data'!$A$7:$R$328,7,0)</f>
        <v>3.6148234870539602</v>
      </c>
      <c r="G16" s="70">
        <f t="shared" si="1"/>
        <v>6</v>
      </c>
      <c r="H16" s="69">
        <f>VLOOKUP($A16,'Return Data'!$A$7:$R$328,8,0)</f>
        <v>0.96130470016167902</v>
      </c>
      <c r="I16" s="70">
        <f t="shared" si="2"/>
        <v>17</v>
      </c>
      <c r="J16" s="69">
        <f>VLOOKUP($A16,'Return Data'!$A$7:$R$328,9,0)</f>
        <v>0.10178171134959001</v>
      </c>
      <c r="K16" s="70">
        <f t="shared" si="3"/>
        <v>21</v>
      </c>
      <c r="L16" s="69">
        <f>VLOOKUP($A16,'Return Data'!$A$7:$R$328,10,0)</f>
        <v>2.4809952205644499</v>
      </c>
      <c r="M16" s="70">
        <f t="shared" si="4"/>
        <v>24</v>
      </c>
      <c r="N16" s="69">
        <f>VLOOKUP($A16,'Return Data'!$A$7:$R$328,11,0)</f>
        <v>4.1382973882822096</v>
      </c>
      <c r="O16" s="70">
        <f t="shared" si="5"/>
        <v>30</v>
      </c>
      <c r="P16" s="69">
        <f>VLOOKUP($A16,'Return Data'!$A$7:$R$328,12,0)</f>
        <v>4.5082207325743697</v>
      </c>
      <c r="Q16" s="70">
        <f t="shared" si="6"/>
        <v>38</v>
      </c>
      <c r="R16" s="69">
        <f>VLOOKUP($A16,'Return Data'!$A$7:$R$328,13,0)</f>
        <v>4.9661677864606197</v>
      </c>
      <c r="S16" s="70">
        <f t="shared" si="7"/>
        <v>38</v>
      </c>
      <c r="T16" s="69">
        <f>VLOOKUP($A16,'Return Data'!$A$7:$R$328,14,0)</f>
        <v>5.5391619901682398</v>
      </c>
      <c r="U16" s="70">
        <f t="shared" si="8"/>
        <v>35</v>
      </c>
      <c r="V16" s="69">
        <f>VLOOKUP($A16,'Return Data'!$A$7:$R$328,18,0)</f>
        <v>6.7981457269302101</v>
      </c>
      <c r="W16" s="70">
        <f t="shared" si="9"/>
        <v>29</v>
      </c>
      <c r="X16" s="69">
        <f>VLOOKUP($A16,'Return Data'!$A$7:$R$328,15,0)</f>
        <v>7.1377270385330203</v>
      </c>
      <c r="Y16" s="70">
        <f t="shared" si="10"/>
        <v>26</v>
      </c>
      <c r="Z16" s="69">
        <f>VLOOKUP($A16,'Return Data'!$A$7:$R$328,17,0)</f>
        <v>10.070530619909601</v>
      </c>
      <c r="AA16" s="71">
        <f t="shared" si="11"/>
        <v>8</v>
      </c>
    </row>
    <row r="17" spans="1:27" x14ac:dyDescent="0.25">
      <c r="A17" s="67" t="s">
        <v>127</v>
      </c>
      <c r="B17" s="68">
        <f>VLOOKUP($A17,'Return Data'!$A$7:$R$328,2,0)</f>
        <v>43916</v>
      </c>
      <c r="C17" s="69">
        <f>VLOOKUP($A17,'Return Data'!$A$7:$R$328,3,0)</f>
        <v>2968.819</v>
      </c>
      <c r="D17" s="69">
        <f>VLOOKUP($A17,'Return Data'!$A$7:$R$328,6,0)</f>
        <v>10.461887345631901</v>
      </c>
      <c r="E17" s="70">
        <f t="shared" si="0"/>
        <v>29</v>
      </c>
      <c r="F17" s="69">
        <f>VLOOKUP($A17,'Return Data'!$A$7:$R$328,7,0)</f>
        <v>-0.81629678120570504</v>
      </c>
      <c r="G17" s="70">
        <f t="shared" si="1"/>
        <v>44</v>
      </c>
      <c r="H17" s="69">
        <f>VLOOKUP($A17,'Return Data'!$A$7:$R$328,8,0)</f>
        <v>-2.3264767510519802</v>
      </c>
      <c r="I17" s="70">
        <f t="shared" si="2"/>
        <v>38</v>
      </c>
      <c r="J17" s="69">
        <f>VLOOKUP($A17,'Return Data'!$A$7:$R$328,9,0)</f>
        <v>-1.10076659491428</v>
      </c>
      <c r="K17" s="70">
        <f t="shared" si="3"/>
        <v>31</v>
      </c>
      <c r="L17" s="69">
        <f>VLOOKUP($A17,'Return Data'!$A$7:$R$328,10,0)</f>
        <v>2.4411465882193299</v>
      </c>
      <c r="M17" s="70">
        <f t="shared" si="4"/>
        <v>29</v>
      </c>
      <c r="N17" s="69">
        <f>VLOOKUP($A17,'Return Data'!$A$7:$R$328,11,0)</f>
        <v>4.5101448015685701</v>
      </c>
      <c r="O17" s="70">
        <f t="shared" si="5"/>
        <v>13</v>
      </c>
      <c r="P17" s="69">
        <f>VLOOKUP($A17,'Return Data'!$A$7:$R$328,12,0)</f>
        <v>5.2478317736936599</v>
      </c>
      <c r="Q17" s="70">
        <f t="shared" si="6"/>
        <v>4</v>
      </c>
      <c r="R17" s="69">
        <f>VLOOKUP($A17,'Return Data'!$A$7:$R$328,13,0)</f>
        <v>5.7207719213633101</v>
      </c>
      <c r="S17" s="70">
        <f t="shared" si="7"/>
        <v>3</v>
      </c>
      <c r="T17" s="69">
        <f>VLOOKUP($A17,'Return Data'!$A$7:$R$328,14,0)</f>
        <v>6.2379934032498001</v>
      </c>
      <c r="U17" s="70">
        <f t="shared" si="8"/>
        <v>3</v>
      </c>
      <c r="V17" s="69">
        <f>VLOOKUP($A17,'Return Data'!$A$7:$R$328,18,0)</f>
        <v>7.1892745232382502</v>
      </c>
      <c r="W17" s="70">
        <f t="shared" si="9"/>
        <v>2</v>
      </c>
      <c r="X17" s="69">
        <f>VLOOKUP($A17,'Return Data'!$A$7:$R$328,15,0)</f>
        <v>7.3884169212916797</v>
      </c>
      <c r="Y17" s="70">
        <f t="shared" si="10"/>
        <v>2</v>
      </c>
      <c r="Z17" s="69">
        <f>VLOOKUP($A17,'Return Data'!$A$7:$R$328,17,0)</f>
        <v>10.1769054993407</v>
      </c>
      <c r="AA17" s="71">
        <f t="shared" si="11"/>
        <v>3</v>
      </c>
    </row>
    <row r="18" spans="1:27" x14ac:dyDescent="0.25">
      <c r="A18" s="67" t="s">
        <v>128</v>
      </c>
      <c r="B18" s="68">
        <f>VLOOKUP($A18,'Return Data'!$A$7:$R$328,2,0)</f>
        <v>43916</v>
      </c>
      <c r="C18" s="69">
        <f>VLOOKUP($A18,'Return Data'!$A$7:$R$328,3,0)</f>
        <v>3890.6446000000001</v>
      </c>
      <c r="D18" s="69">
        <f>VLOOKUP($A18,'Return Data'!$A$7:$R$328,6,0)</f>
        <v>22.614923916002301</v>
      </c>
      <c r="E18" s="70">
        <f t="shared" si="0"/>
        <v>3</v>
      </c>
      <c r="F18" s="69">
        <f>VLOOKUP($A18,'Return Data'!$A$7:$R$328,7,0)</f>
        <v>3.6267096049973402</v>
      </c>
      <c r="G18" s="70">
        <f t="shared" si="1"/>
        <v>5</v>
      </c>
      <c r="H18" s="69">
        <f>VLOOKUP($A18,'Return Data'!$A$7:$R$328,8,0)</f>
        <v>-0.89055228140536402</v>
      </c>
      <c r="I18" s="70">
        <f t="shared" si="2"/>
        <v>26</v>
      </c>
      <c r="J18" s="69">
        <f>VLOOKUP($A18,'Return Data'!$A$7:$R$328,9,0)</f>
        <v>-1.1777144872938401</v>
      </c>
      <c r="K18" s="70">
        <f t="shared" si="3"/>
        <v>32</v>
      </c>
      <c r="L18" s="69">
        <f>VLOOKUP($A18,'Return Data'!$A$7:$R$328,10,0)</f>
        <v>2.4480451989197101</v>
      </c>
      <c r="M18" s="70">
        <f t="shared" si="4"/>
        <v>27</v>
      </c>
      <c r="N18" s="69">
        <f>VLOOKUP($A18,'Return Data'!$A$7:$R$328,11,0)</f>
        <v>4.26080195771174</v>
      </c>
      <c r="O18" s="70">
        <f t="shared" si="5"/>
        <v>26</v>
      </c>
      <c r="P18" s="69">
        <f>VLOOKUP($A18,'Return Data'!$A$7:$R$328,12,0)</f>
        <v>4.8556694225319799</v>
      </c>
      <c r="Q18" s="70">
        <f t="shared" si="6"/>
        <v>26</v>
      </c>
      <c r="R18" s="69">
        <f>VLOOKUP($A18,'Return Data'!$A$7:$R$328,13,0)</f>
        <v>5.3294271659822297</v>
      </c>
      <c r="S18" s="70">
        <f t="shared" si="7"/>
        <v>23</v>
      </c>
      <c r="T18" s="69">
        <f>VLOOKUP($A18,'Return Data'!$A$7:$R$328,14,0)</f>
        <v>5.9054514969687197</v>
      </c>
      <c r="U18" s="70">
        <f t="shared" si="8"/>
        <v>22</v>
      </c>
      <c r="V18" s="69">
        <f>VLOOKUP($A18,'Return Data'!$A$7:$R$328,18,0)</f>
        <v>6.89492091802241</v>
      </c>
      <c r="W18" s="70">
        <f t="shared" si="9"/>
        <v>24</v>
      </c>
      <c r="X18" s="69">
        <f>VLOOKUP($A18,'Return Data'!$A$7:$R$328,15,0)</f>
        <v>7.1157457131482102</v>
      </c>
      <c r="Y18" s="70">
        <f t="shared" si="10"/>
        <v>27</v>
      </c>
      <c r="Z18" s="69">
        <f>VLOOKUP($A18,'Return Data'!$A$7:$R$328,17,0)</f>
        <v>9.9126130738286609</v>
      </c>
      <c r="AA18" s="71">
        <f t="shared" si="11"/>
        <v>24</v>
      </c>
    </row>
    <row r="19" spans="1:27" x14ac:dyDescent="0.25">
      <c r="A19" s="67" t="s">
        <v>129</v>
      </c>
      <c r="B19" s="68">
        <f>VLOOKUP($A19,'Return Data'!$A$7:$R$328,2,0)</f>
        <v>43916</v>
      </c>
      <c r="C19" s="69">
        <f>VLOOKUP($A19,'Return Data'!$A$7:$R$328,3,0)</f>
        <v>1969.5147999999999</v>
      </c>
      <c r="D19" s="69">
        <f>VLOOKUP($A19,'Return Data'!$A$7:$R$328,6,0)</f>
        <v>17.614355392309999</v>
      </c>
      <c r="E19" s="70">
        <f t="shared" si="0"/>
        <v>21</v>
      </c>
      <c r="F19" s="69">
        <f>VLOOKUP($A19,'Return Data'!$A$7:$R$328,7,0)</f>
        <v>1.6403458922123999</v>
      </c>
      <c r="G19" s="70">
        <f t="shared" si="1"/>
        <v>30</v>
      </c>
      <c r="H19" s="69">
        <f>VLOOKUP($A19,'Return Data'!$A$7:$R$328,8,0)</f>
        <v>-2.0200520351489701</v>
      </c>
      <c r="I19" s="70">
        <f t="shared" si="2"/>
        <v>35</v>
      </c>
      <c r="J19" s="69">
        <f>VLOOKUP($A19,'Return Data'!$A$7:$R$328,9,0)</f>
        <v>-4.0666894508086804</v>
      </c>
      <c r="K19" s="70">
        <f t="shared" si="3"/>
        <v>44</v>
      </c>
      <c r="L19" s="69">
        <f>VLOOKUP($A19,'Return Data'!$A$7:$R$328,10,0)</f>
        <v>0.75747558461740805</v>
      </c>
      <c r="M19" s="70">
        <f t="shared" si="4"/>
        <v>44</v>
      </c>
      <c r="N19" s="69">
        <f>VLOOKUP($A19,'Return Data'!$A$7:$R$328,11,0)</f>
        <v>3.8029444200053302</v>
      </c>
      <c r="O19" s="70">
        <f t="shared" si="5"/>
        <v>39</v>
      </c>
      <c r="P19" s="69">
        <f>VLOOKUP($A19,'Return Data'!$A$7:$R$328,12,0)</f>
        <v>4.7424949509214098</v>
      </c>
      <c r="Q19" s="70">
        <f t="shared" si="6"/>
        <v>31</v>
      </c>
      <c r="R19" s="69">
        <f>VLOOKUP($A19,'Return Data'!$A$7:$R$328,13,0)</f>
        <v>5.30156786489309</v>
      </c>
      <c r="S19" s="70">
        <f t="shared" si="7"/>
        <v>25</v>
      </c>
      <c r="T19" s="69">
        <f>VLOOKUP($A19,'Return Data'!$A$7:$R$328,14,0)</f>
        <v>5.9017447739926201</v>
      </c>
      <c r="U19" s="70">
        <f t="shared" si="8"/>
        <v>23</v>
      </c>
      <c r="V19" s="69">
        <f>VLOOKUP($A19,'Return Data'!$A$7:$R$328,18,0)</f>
        <v>6.9615455695231203</v>
      </c>
      <c r="W19" s="70">
        <f t="shared" si="9"/>
        <v>21</v>
      </c>
      <c r="X19" s="69">
        <f>VLOOKUP($A19,'Return Data'!$A$7:$R$328,15,0)</f>
        <v>7.2208517872771401</v>
      </c>
      <c r="Y19" s="70">
        <f t="shared" si="10"/>
        <v>18</v>
      </c>
      <c r="Z19" s="69">
        <f>VLOOKUP($A19,'Return Data'!$A$7:$R$328,17,0)</f>
        <v>9.9384370949669805</v>
      </c>
      <c r="AA19" s="71">
        <f t="shared" si="11"/>
        <v>21</v>
      </c>
    </row>
    <row r="20" spans="1:27" x14ac:dyDescent="0.25">
      <c r="A20" s="67" t="s">
        <v>130</v>
      </c>
      <c r="B20" s="68">
        <f>VLOOKUP($A20,'Return Data'!$A$7:$R$328,2,0)</f>
        <v>43916</v>
      </c>
      <c r="C20" s="69">
        <f>VLOOKUP($A20,'Return Data'!$A$7:$R$328,3,0)</f>
        <v>292.52010000000001</v>
      </c>
      <c r="D20" s="69">
        <f>VLOOKUP($A20,'Return Data'!$A$7:$R$328,6,0)</f>
        <v>18.139217196556899</v>
      </c>
      <c r="E20" s="70">
        <f t="shared" si="0"/>
        <v>18</v>
      </c>
      <c r="F20" s="69">
        <f>VLOOKUP($A20,'Return Data'!$A$7:$R$328,7,0)</f>
        <v>2.5709648178918401</v>
      </c>
      <c r="G20" s="70">
        <f t="shared" si="1"/>
        <v>18</v>
      </c>
      <c r="H20" s="69">
        <f>VLOOKUP($A20,'Return Data'!$A$7:$R$328,8,0)</f>
        <v>-0.89289925729180197</v>
      </c>
      <c r="I20" s="70">
        <f t="shared" si="2"/>
        <v>27</v>
      </c>
      <c r="J20" s="69">
        <f>VLOOKUP($A20,'Return Data'!$A$7:$R$328,9,0)</f>
        <v>-0.97646567365806802</v>
      </c>
      <c r="K20" s="70">
        <f t="shared" si="3"/>
        <v>28</v>
      </c>
      <c r="L20" s="69">
        <f>VLOOKUP($A20,'Return Data'!$A$7:$R$328,10,0)</f>
        <v>2.5415523297377098</v>
      </c>
      <c r="M20" s="70">
        <f t="shared" si="4"/>
        <v>22</v>
      </c>
      <c r="N20" s="69">
        <f>VLOOKUP($A20,'Return Data'!$A$7:$R$328,11,0)</f>
        <v>4.3149703123020799</v>
      </c>
      <c r="O20" s="70">
        <f t="shared" si="5"/>
        <v>22</v>
      </c>
      <c r="P20" s="69">
        <f>VLOOKUP($A20,'Return Data'!$A$7:$R$328,12,0)</f>
        <v>4.9382501873882498</v>
      </c>
      <c r="Q20" s="70">
        <f t="shared" si="6"/>
        <v>22</v>
      </c>
      <c r="R20" s="69">
        <f>VLOOKUP($A20,'Return Data'!$A$7:$R$328,13,0)</f>
        <v>5.3972257135368098</v>
      </c>
      <c r="S20" s="70">
        <f t="shared" si="7"/>
        <v>21</v>
      </c>
      <c r="T20" s="69">
        <f>VLOOKUP($A20,'Return Data'!$A$7:$R$328,14,0)</f>
        <v>5.9631391696247196</v>
      </c>
      <c r="U20" s="70">
        <f t="shared" si="8"/>
        <v>16</v>
      </c>
      <c r="V20" s="69">
        <f>VLOOKUP($A20,'Return Data'!$A$7:$R$328,18,0)</f>
        <v>6.9790193883804097</v>
      </c>
      <c r="W20" s="70">
        <f t="shared" si="9"/>
        <v>17</v>
      </c>
      <c r="X20" s="69">
        <f>VLOOKUP($A20,'Return Data'!$A$7:$R$328,15,0)</f>
        <v>7.2086027791944103</v>
      </c>
      <c r="Y20" s="70">
        <f t="shared" si="10"/>
        <v>20</v>
      </c>
      <c r="Z20" s="69">
        <f>VLOOKUP($A20,'Return Data'!$A$7:$R$328,17,0)</f>
        <v>9.9756067316021007</v>
      </c>
      <c r="AA20" s="71">
        <f t="shared" si="11"/>
        <v>14</v>
      </c>
    </row>
    <row r="21" spans="1:27" x14ac:dyDescent="0.25">
      <c r="A21" s="67" t="s">
        <v>131</v>
      </c>
      <c r="B21" s="68">
        <f>VLOOKUP($A21,'Return Data'!$A$7:$R$328,2,0)</f>
        <v>43916</v>
      </c>
      <c r="C21" s="69">
        <f>VLOOKUP($A21,'Return Data'!$A$7:$R$328,3,0)</f>
        <v>2121.098</v>
      </c>
      <c r="D21" s="69">
        <f>VLOOKUP($A21,'Return Data'!$A$7:$R$328,6,0)</f>
        <v>17.620960961513301</v>
      </c>
      <c r="E21" s="70">
        <f t="shared" si="0"/>
        <v>20</v>
      </c>
      <c r="F21" s="69">
        <f>VLOOKUP($A21,'Return Data'!$A$7:$R$328,7,0)</f>
        <v>2.3906703944619099</v>
      </c>
      <c r="G21" s="70">
        <f t="shared" si="1"/>
        <v>22</v>
      </c>
      <c r="H21" s="69">
        <f>VLOOKUP($A21,'Return Data'!$A$7:$R$328,8,0)</f>
        <v>-1.8600201442341999</v>
      </c>
      <c r="I21" s="70">
        <f t="shared" si="2"/>
        <v>33</v>
      </c>
      <c r="J21" s="69">
        <f>VLOOKUP($A21,'Return Data'!$A$7:$R$328,9,0)</f>
        <v>-0.87964998788485205</v>
      </c>
      <c r="K21" s="70">
        <f t="shared" si="3"/>
        <v>27</v>
      </c>
      <c r="L21" s="69">
        <f>VLOOKUP($A21,'Return Data'!$A$7:$R$328,10,0)</f>
        <v>2.46420418079772</v>
      </c>
      <c r="M21" s="70">
        <f t="shared" si="4"/>
        <v>25</v>
      </c>
      <c r="N21" s="69">
        <f>VLOOKUP($A21,'Return Data'!$A$7:$R$328,11,0)</f>
        <v>4.4422388564558402</v>
      </c>
      <c r="O21" s="70">
        <f t="shared" si="5"/>
        <v>17</v>
      </c>
      <c r="P21" s="69">
        <f>VLOOKUP($A21,'Return Data'!$A$7:$R$328,12,0)</f>
        <v>5.1065486680905297</v>
      </c>
      <c r="Q21" s="70">
        <f t="shared" si="6"/>
        <v>7</v>
      </c>
      <c r="R21" s="69">
        <f>VLOOKUP($A21,'Return Data'!$A$7:$R$328,13,0)</f>
        <v>5.5427920208508903</v>
      </c>
      <c r="S21" s="70">
        <f t="shared" si="7"/>
        <v>6</v>
      </c>
      <c r="T21" s="69">
        <f>VLOOKUP($A21,'Return Data'!$A$7:$R$328,14,0)</f>
        <v>6.0290870559840197</v>
      </c>
      <c r="U21" s="70">
        <f t="shared" si="8"/>
        <v>12</v>
      </c>
      <c r="V21" s="69">
        <f>VLOOKUP($A21,'Return Data'!$A$7:$R$328,18,0)</f>
        <v>7.0599118718770999</v>
      </c>
      <c r="W21" s="70">
        <f t="shared" si="9"/>
        <v>8</v>
      </c>
      <c r="X21" s="69">
        <f>VLOOKUP($A21,'Return Data'!$A$7:$R$328,15,0)</f>
        <v>7.3092379295143202</v>
      </c>
      <c r="Y21" s="70">
        <f t="shared" si="10"/>
        <v>5</v>
      </c>
      <c r="Z21" s="69">
        <f>VLOOKUP($A21,'Return Data'!$A$7:$R$328,17,0)</f>
        <v>9.9567255455985304</v>
      </c>
      <c r="AA21" s="71">
        <f t="shared" si="11"/>
        <v>19</v>
      </c>
    </row>
    <row r="22" spans="1:27" x14ac:dyDescent="0.25">
      <c r="A22" s="67" t="s">
        <v>132</v>
      </c>
      <c r="B22" s="68">
        <f>VLOOKUP($A22,'Return Data'!$A$7:$R$328,2,0)</f>
        <v>43916</v>
      </c>
      <c r="C22" s="69">
        <f>VLOOKUP($A22,'Return Data'!$A$7:$R$328,3,0)</f>
        <v>2391.6266000000001</v>
      </c>
      <c r="D22" s="69">
        <f>VLOOKUP($A22,'Return Data'!$A$7:$R$328,6,0)</f>
        <v>18.677516941278299</v>
      </c>
      <c r="E22" s="70">
        <f t="shared" si="0"/>
        <v>13</v>
      </c>
      <c r="F22" s="69">
        <f>VLOOKUP($A22,'Return Data'!$A$7:$R$328,7,0)</f>
        <v>2.8367714955065799</v>
      </c>
      <c r="G22" s="70">
        <f t="shared" si="1"/>
        <v>16</v>
      </c>
      <c r="H22" s="69">
        <f>VLOOKUP($A22,'Return Data'!$A$7:$R$328,8,0)</f>
        <v>-1.3459418412069699</v>
      </c>
      <c r="I22" s="70">
        <f t="shared" si="2"/>
        <v>30</v>
      </c>
      <c r="J22" s="69">
        <f>VLOOKUP($A22,'Return Data'!$A$7:$R$328,9,0)</f>
        <v>-2.6778341951155098</v>
      </c>
      <c r="K22" s="70">
        <f t="shared" si="3"/>
        <v>40</v>
      </c>
      <c r="L22" s="69">
        <f>VLOOKUP($A22,'Return Data'!$A$7:$R$328,10,0)</f>
        <v>1.60899336757237</v>
      </c>
      <c r="M22" s="70">
        <f t="shared" si="4"/>
        <v>39</v>
      </c>
      <c r="N22" s="69">
        <f>VLOOKUP($A22,'Return Data'!$A$7:$R$328,11,0)</f>
        <v>3.96034328060398</v>
      </c>
      <c r="O22" s="70">
        <f t="shared" si="5"/>
        <v>36</v>
      </c>
      <c r="P22" s="69">
        <f>VLOOKUP($A22,'Return Data'!$A$7:$R$328,12,0)</f>
        <v>4.6224239075904201</v>
      </c>
      <c r="Q22" s="70">
        <f t="shared" si="6"/>
        <v>36</v>
      </c>
      <c r="R22" s="69">
        <f>VLOOKUP($A22,'Return Data'!$A$7:$R$328,13,0)</f>
        <v>5.0907159757653604</v>
      </c>
      <c r="S22" s="70">
        <f t="shared" si="7"/>
        <v>34</v>
      </c>
      <c r="T22" s="69">
        <f>VLOOKUP($A22,'Return Data'!$A$7:$R$328,14,0)</f>
        <v>5.6611214155490703</v>
      </c>
      <c r="U22" s="70">
        <f t="shared" si="8"/>
        <v>32</v>
      </c>
      <c r="V22" s="69">
        <f>VLOOKUP($A22,'Return Data'!$A$7:$R$328,18,0)</f>
        <v>6.7522015055674496</v>
      </c>
      <c r="W22" s="70">
        <f t="shared" si="9"/>
        <v>30</v>
      </c>
      <c r="X22" s="69">
        <f>VLOOKUP($A22,'Return Data'!$A$7:$R$328,15,0)</f>
        <v>7.0494743801224802</v>
      </c>
      <c r="Y22" s="70">
        <f t="shared" si="10"/>
        <v>30</v>
      </c>
      <c r="Z22" s="69">
        <f>VLOOKUP($A22,'Return Data'!$A$7:$R$328,17,0)</f>
        <v>9.8444349681180991</v>
      </c>
      <c r="AA22" s="71">
        <f t="shared" si="11"/>
        <v>27</v>
      </c>
    </row>
    <row r="23" spans="1:27" x14ac:dyDescent="0.25">
      <c r="A23" s="67" t="s">
        <v>133</v>
      </c>
      <c r="B23" s="68">
        <f>VLOOKUP($A23,'Return Data'!$A$7:$R$328,2,0)</f>
        <v>43916</v>
      </c>
      <c r="C23" s="69">
        <f>VLOOKUP($A23,'Return Data'!$A$7:$R$328,3,0)</f>
        <v>1541.1057000000001</v>
      </c>
      <c r="D23" s="69">
        <f>VLOOKUP($A23,'Return Data'!$A$7:$R$328,6,0)</f>
        <v>8.0331115692665591</v>
      </c>
      <c r="E23" s="70">
        <f t="shared" si="0"/>
        <v>31</v>
      </c>
      <c r="F23" s="69">
        <f>VLOOKUP($A23,'Return Data'!$A$7:$R$328,7,0)</f>
        <v>1.7599975806085599</v>
      </c>
      <c r="G23" s="70">
        <f t="shared" si="1"/>
        <v>26</v>
      </c>
      <c r="H23" s="69">
        <f>VLOOKUP($A23,'Return Data'!$A$7:$R$328,8,0)</f>
        <v>1.1320165975518299</v>
      </c>
      <c r="I23" s="70">
        <f t="shared" si="2"/>
        <v>16</v>
      </c>
      <c r="J23" s="69">
        <f>VLOOKUP($A23,'Return Data'!$A$7:$R$328,9,0)</f>
        <v>1.3962597877333101</v>
      </c>
      <c r="K23" s="70">
        <f t="shared" si="3"/>
        <v>15</v>
      </c>
      <c r="L23" s="69">
        <f>VLOOKUP($A23,'Return Data'!$A$7:$R$328,10,0)</f>
        <v>3.1755620410747398</v>
      </c>
      <c r="M23" s="70">
        <f t="shared" si="4"/>
        <v>18</v>
      </c>
      <c r="N23" s="69">
        <f>VLOOKUP($A23,'Return Data'!$A$7:$R$328,11,0)</f>
        <v>4.2513883823814203</v>
      </c>
      <c r="O23" s="70">
        <f t="shared" si="5"/>
        <v>27</v>
      </c>
      <c r="P23" s="69">
        <f>VLOOKUP($A23,'Return Data'!$A$7:$R$328,12,0)</f>
        <v>4.6004335255920497</v>
      </c>
      <c r="Q23" s="70">
        <f t="shared" si="6"/>
        <v>37</v>
      </c>
      <c r="R23" s="69">
        <f>VLOOKUP($A23,'Return Data'!$A$7:$R$328,13,0)</f>
        <v>5.00089836866207</v>
      </c>
      <c r="S23" s="70">
        <f t="shared" si="7"/>
        <v>36</v>
      </c>
      <c r="T23" s="69">
        <f>VLOOKUP($A23,'Return Data'!$A$7:$R$328,14,0)</f>
        <v>5.4408611212356899</v>
      </c>
      <c r="U23" s="70">
        <f t="shared" si="8"/>
        <v>36</v>
      </c>
      <c r="V23" s="69">
        <f>VLOOKUP($A23,'Return Data'!$A$7:$R$328,18,0)</f>
        <v>6.35093327058493</v>
      </c>
      <c r="W23" s="70">
        <f t="shared" si="9"/>
        <v>31</v>
      </c>
      <c r="X23" s="69">
        <f>VLOOKUP($A23,'Return Data'!$A$7:$R$328,15,0)</f>
        <v>6.6083878826355296</v>
      </c>
      <c r="Y23" s="70">
        <f t="shared" si="10"/>
        <v>32</v>
      </c>
      <c r="Z23" s="69">
        <f>VLOOKUP($A23,'Return Data'!$A$7:$R$328,17,0)</f>
        <v>8.4891563458716703</v>
      </c>
      <c r="AA23" s="71">
        <f t="shared" si="11"/>
        <v>32</v>
      </c>
    </row>
    <row r="24" spans="1:27" x14ac:dyDescent="0.25">
      <c r="A24" s="67" t="s">
        <v>134</v>
      </c>
      <c r="B24" s="68">
        <f>VLOOKUP($A24,'Return Data'!$A$7:$R$328,2,0)</f>
        <v>43916</v>
      </c>
      <c r="C24" s="69">
        <f>VLOOKUP($A24,'Return Data'!$A$7:$R$328,3,0)</f>
        <v>1935.0253</v>
      </c>
      <c r="D24" s="69">
        <f>VLOOKUP($A24,'Return Data'!$A$7:$R$328,6,0)</f>
        <v>1.1412352307392799</v>
      </c>
      <c r="E24" s="70">
        <f t="shared" si="0"/>
        <v>37</v>
      </c>
      <c r="F24" s="69">
        <f>VLOOKUP($A24,'Return Data'!$A$7:$R$328,7,0)</f>
        <v>1.3614178999677999</v>
      </c>
      <c r="G24" s="70">
        <f t="shared" si="1"/>
        <v>36</v>
      </c>
      <c r="H24" s="69">
        <f>VLOOKUP($A24,'Return Data'!$A$7:$R$328,8,0)</f>
        <v>2.5010593349283901</v>
      </c>
      <c r="I24" s="70">
        <f t="shared" si="2"/>
        <v>12</v>
      </c>
      <c r="J24" s="69">
        <f>VLOOKUP($A24,'Return Data'!$A$7:$R$328,9,0)</f>
        <v>3.1282374801150499</v>
      </c>
      <c r="K24" s="70">
        <f t="shared" si="3"/>
        <v>11</v>
      </c>
      <c r="L24" s="69">
        <f>VLOOKUP($A24,'Return Data'!$A$7:$R$328,10,0)</f>
        <v>4.4125954929822901</v>
      </c>
      <c r="M24" s="70">
        <f t="shared" si="4"/>
        <v>7</v>
      </c>
      <c r="N24" s="69">
        <f>VLOOKUP($A24,'Return Data'!$A$7:$R$328,11,0)</f>
        <v>5.0448693478723801</v>
      </c>
      <c r="O24" s="70">
        <f t="shared" si="5"/>
        <v>3</v>
      </c>
      <c r="P24" s="69">
        <f>VLOOKUP($A24,'Return Data'!$A$7:$R$328,12,0)</f>
        <v>5.30165516418091</v>
      </c>
      <c r="Q24" s="70">
        <f t="shared" si="6"/>
        <v>3</v>
      </c>
      <c r="R24" s="69">
        <f>VLOOKUP($A24,'Return Data'!$A$7:$R$328,13,0)</f>
        <v>5.6258079593775498</v>
      </c>
      <c r="S24" s="70">
        <f t="shared" si="7"/>
        <v>4</v>
      </c>
      <c r="T24" s="69">
        <f>VLOOKUP($A24,'Return Data'!$A$7:$R$328,14,0)</f>
        <v>6.1304307168724197</v>
      </c>
      <c r="U24" s="70">
        <f t="shared" si="8"/>
        <v>4</v>
      </c>
      <c r="V24" s="69">
        <f>VLOOKUP($A24,'Return Data'!$A$7:$R$328,18,0)</f>
        <v>7.0375769218817297</v>
      </c>
      <c r="W24" s="70">
        <f t="shared" si="9"/>
        <v>13</v>
      </c>
      <c r="X24" s="69">
        <f>VLOOKUP($A24,'Return Data'!$A$7:$R$328,15,0)</f>
        <v>7.29496725045093</v>
      </c>
      <c r="Y24" s="70">
        <f t="shared" si="10"/>
        <v>8</v>
      </c>
      <c r="Z24" s="69">
        <f>VLOOKUP($A24,'Return Data'!$A$7:$R$328,17,0)</f>
        <v>10.1148613811185</v>
      </c>
      <c r="AA24" s="71">
        <f t="shared" si="11"/>
        <v>4</v>
      </c>
    </row>
    <row r="25" spans="1:27" x14ac:dyDescent="0.25">
      <c r="A25" s="67" t="s">
        <v>135</v>
      </c>
      <c r="B25" s="68">
        <f>VLOOKUP($A25,'Return Data'!$A$7:$R$328,2,0)</f>
        <v>43916</v>
      </c>
      <c r="C25" s="69">
        <f>VLOOKUP($A25,'Return Data'!$A$7:$R$328,3,0)</f>
        <v>1934.5112999999999</v>
      </c>
      <c r="D25" s="69">
        <f>VLOOKUP($A25,'Return Data'!$A$7:$R$328,6,0)</f>
        <v>0</v>
      </c>
      <c r="E25" s="70">
        <f t="shared" si="0"/>
        <v>43</v>
      </c>
      <c r="F25" s="69">
        <f>VLOOKUP($A25,'Return Data'!$A$7:$R$328,7,0)</f>
        <v>1.41902512126276</v>
      </c>
      <c r="G25" s="70">
        <f t="shared" si="1"/>
        <v>33</v>
      </c>
      <c r="H25" s="69">
        <f>VLOOKUP($A25,'Return Data'!$A$7:$R$328,8,0)</f>
        <v>2.6360875024336199</v>
      </c>
      <c r="I25" s="70">
        <f t="shared" si="2"/>
        <v>8</v>
      </c>
      <c r="J25" s="69">
        <f>VLOOKUP($A25,'Return Data'!$A$7:$R$328,9,0)</f>
        <v>3.1450108162400499</v>
      </c>
      <c r="K25" s="70">
        <f t="shared" si="3"/>
        <v>9</v>
      </c>
      <c r="L25" s="69">
        <f>VLOOKUP($A25,'Return Data'!$A$7:$R$328,10,0)</f>
        <v>4.0171817922099198</v>
      </c>
      <c r="M25" s="70">
        <f t="shared" si="4"/>
        <v>12</v>
      </c>
      <c r="N25" s="69"/>
      <c r="O25" s="70"/>
      <c r="P25" s="69"/>
      <c r="Q25" s="70"/>
      <c r="R25" s="69"/>
      <c r="S25" s="70"/>
      <c r="T25" s="69"/>
      <c r="U25" s="70"/>
      <c r="V25" s="69"/>
      <c r="W25" s="70"/>
      <c r="X25" s="69"/>
      <c r="Y25" s="70"/>
      <c r="Z25" s="69">
        <f>VLOOKUP($A25,'Return Data'!$A$7:$R$328,17,0)</f>
        <v>4.7629993181395998</v>
      </c>
      <c r="AA25" s="71">
        <f t="shared" si="11"/>
        <v>44</v>
      </c>
    </row>
    <row r="26" spans="1:27" x14ac:dyDescent="0.25">
      <c r="A26" s="67" t="s">
        <v>136</v>
      </c>
      <c r="B26" s="68">
        <f>VLOOKUP($A26,'Return Data'!$A$7:$R$328,2,0)</f>
        <v>43916</v>
      </c>
      <c r="C26" s="69">
        <f>VLOOKUP($A26,'Return Data'!$A$7:$R$328,3,0)</f>
        <v>1935.5719999999999</v>
      </c>
      <c r="D26" s="69">
        <f>VLOOKUP($A26,'Return Data'!$A$7:$R$328,6,0)</f>
        <v>1.01456033841574</v>
      </c>
      <c r="E26" s="70">
        <f t="shared" si="0"/>
        <v>39</v>
      </c>
      <c r="F26" s="69">
        <f>VLOOKUP($A26,'Return Data'!$A$7:$R$328,7,0)</f>
        <v>1.3534886531922501</v>
      </c>
      <c r="G26" s="70">
        <f t="shared" si="1"/>
        <v>37</v>
      </c>
      <c r="H26" s="69">
        <f>VLOOKUP($A26,'Return Data'!$A$7:$R$328,8,0)</f>
        <v>2.5211157780956501</v>
      </c>
      <c r="I26" s="70">
        <f t="shared" si="2"/>
        <v>10</v>
      </c>
      <c r="J26" s="69">
        <f>VLOOKUP($A26,'Return Data'!$A$7:$R$328,9,0)</f>
        <v>3.16731926288782</v>
      </c>
      <c r="K26" s="70">
        <f t="shared" si="3"/>
        <v>8</v>
      </c>
      <c r="L26" s="69">
        <f>VLOOKUP($A26,'Return Data'!$A$7:$R$328,10,0)</f>
        <v>4.4542372155798597</v>
      </c>
      <c r="M26" s="70">
        <f t="shared" si="4"/>
        <v>6</v>
      </c>
      <c r="N26" s="69"/>
      <c r="O26" s="70"/>
      <c r="P26" s="69"/>
      <c r="Q26" s="70"/>
      <c r="R26" s="69"/>
      <c r="S26" s="70"/>
      <c r="T26" s="69"/>
      <c r="U26" s="70"/>
      <c r="V26" s="69"/>
      <c r="W26" s="70"/>
      <c r="X26" s="69"/>
      <c r="Y26" s="70"/>
      <c r="Z26" s="69">
        <f>VLOOKUP($A26,'Return Data'!$A$7:$R$328,17,0)</f>
        <v>4.9769629013356598</v>
      </c>
      <c r="AA26" s="71">
        <f t="shared" si="11"/>
        <v>41</v>
      </c>
    </row>
    <row r="27" spans="1:27" x14ac:dyDescent="0.25">
      <c r="A27" s="67" t="s">
        <v>137</v>
      </c>
      <c r="B27" s="68">
        <f>VLOOKUP($A27,'Return Data'!$A$7:$R$328,2,0)</f>
        <v>43916</v>
      </c>
      <c r="C27" s="69">
        <f>VLOOKUP($A27,'Return Data'!$A$7:$R$328,3,0)</f>
        <v>1935.3846000000001</v>
      </c>
      <c r="D27" s="69">
        <f>VLOOKUP($A27,'Return Data'!$A$7:$R$328,6,0)</f>
        <v>1.2240096558712199</v>
      </c>
      <c r="E27" s="70">
        <f t="shared" si="0"/>
        <v>36</v>
      </c>
      <c r="F27" s="69">
        <f>VLOOKUP($A27,'Return Data'!$A$7:$R$328,7,0)</f>
        <v>1.38568775369704</v>
      </c>
      <c r="G27" s="70">
        <f t="shared" si="1"/>
        <v>35</v>
      </c>
      <c r="H27" s="69">
        <f>VLOOKUP($A27,'Return Data'!$A$7:$R$328,8,0)</f>
        <v>2.51326964812072</v>
      </c>
      <c r="I27" s="70">
        <f t="shared" si="2"/>
        <v>11</v>
      </c>
      <c r="J27" s="69">
        <f>VLOOKUP($A27,'Return Data'!$A$7:$R$328,9,0)</f>
        <v>3.1283311964726601</v>
      </c>
      <c r="K27" s="70">
        <f t="shared" si="3"/>
        <v>10</v>
      </c>
      <c r="L27" s="69">
        <f>VLOOKUP($A27,'Return Data'!$A$7:$R$328,10,0)</f>
        <v>4.3876085363400499</v>
      </c>
      <c r="M27" s="70">
        <f t="shared" si="4"/>
        <v>8</v>
      </c>
      <c r="N27" s="69"/>
      <c r="O27" s="70"/>
      <c r="P27" s="69"/>
      <c r="Q27" s="70"/>
      <c r="R27" s="69"/>
      <c r="S27" s="70"/>
      <c r="T27" s="69"/>
      <c r="U27" s="70"/>
      <c r="V27" s="69"/>
      <c r="W27" s="70"/>
      <c r="X27" s="69"/>
      <c r="Y27" s="70"/>
      <c r="Z27" s="69">
        <f>VLOOKUP($A27,'Return Data'!$A$7:$R$328,17,0)</f>
        <v>4.9331755891812401</v>
      </c>
      <c r="AA27" s="71">
        <f t="shared" si="11"/>
        <v>43</v>
      </c>
    </row>
    <row r="28" spans="1:27" x14ac:dyDescent="0.25">
      <c r="A28" s="67" t="s">
        <v>138</v>
      </c>
      <c r="B28" s="68">
        <f>VLOOKUP($A28,'Return Data'!$A$7:$R$328,2,0)</f>
        <v>43916</v>
      </c>
      <c r="C28" s="69">
        <f>VLOOKUP($A28,'Return Data'!$A$7:$R$328,3,0)</f>
        <v>1935.5740000000001</v>
      </c>
      <c r="D28" s="69">
        <f>VLOOKUP($A28,'Return Data'!$A$7:$R$328,6,0)</f>
        <v>1.0975368943011401</v>
      </c>
      <c r="E28" s="70">
        <f t="shared" si="0"/>
        <v>38</v>
      </c>
      <c r="F28" s="69">
        <f>VLOOKUP($A28,'Return Data'!$A$7:$R$328,7,0)</f>
        <v>1.2547787480635699</v>
      </c>
      <c r="G28" s="70">
        <f t="shared" si="1"/>
        <v>39</v>
      </c>
      <c r="H28" s="69">
        <f>VLOOKUP($A28,'Return Data'!$A$7:$R$328,8,0)</f>
        <v>2.4887550385434198</v>
      </c>
      <c r="I28" s="70">
        <f t="shared" si="2"/>
        <v>13</v>
      </c>
      <c r="J28" s="69">
        <f>VLOOKUP($A28,'Return Data'!$A$7:$R$328,9,0)</f>
        <v>3.0628119181035398</v>
      </c>
      <c r="K28" s="70">
        <f t="shared" si="3"/>
        <v>12</v>
      </c>
      <c r="L28" s="69">
        <f>VLOOKUP($A28,'Return Data'!$A$7:$R$328,10,0)</f>
        <v>4.3536529259899002</v>
      </c>
      <c r="M28" s="70">
        <f t="shared" si="4"/>
        <v>9</v>
      </c>
      <c r="N28" s="69"/>
      <c r="O28" s="70"/>
      <c r="P28" s="69"/>
      <c r="Q28" s="70"/>
      <c r="R28" s="69"/>
      <c r="S28" s="70"/>
      <c r="T28" s="69"/>
      <c r="U28" s="70"/>
      <c r="V28" s="69"/>
      <c r="W28" s="70"/>
      <c r="X28" s="69"/>
      <c r="Y28" s="70"/>
      <c r="Z28" s="69">
        <f>VLOOKUP($A28,'Return Data'!$A$7:$R$328,17,0)</f>
        <v>4.9694529861613796</v>
      </c>
      <c r="AA28" s="71">
        <f t="shared" si="11"/>
        <v>42</v>
      </c>
    </row>
    <row r="29" spans="1:27" x14ac:dyDescent="0.25">
      <c r="A29" s="67" t="s">
        <v>139</v>
      </c>
      <c r="B29" s="68">
        <f>VLOOKUP($A29,'Return Data'!$A$7:$R$328,2,0)</f>
        <v>43916</v>
      </c>
      <c r="C29" s="69">
        <f>VLOOKUP($A29,'Return Data'!$A$7:$R$328,3,0)</f>
        <v>2717.8847000000001</v>
      </c>
      <c r="D29" s="69">
        <f>VLOOKUP($A29,'Return Data'!$A$7:$R$328,6,0)</f>
        <v>18.2841019731136</v>
      </c>
      <c r="E29" s="70">
        <f t="shared" si="0"/>
        <v>17</v>
      </c>
      <c r="F29" s="69">
        <f>VLOOKUP($A29,'Return Data'!$A$7:$R$328,7,0)</f>
        <v>1.6704191192169899</v>
      </c>
      <c r="G29" s="70">
        <f t="shared" si="1"/>
        <v>29</v>
      </c>
      <c r="H29" s="69">
        <f>VLOOKUP($A29,'Return Data'!$A$7:$R$328,8,0)</f>
        <v>-1.5249602293830999</v>
      </c>
      <c r="I29" s="70">
        <f t="shared" si="2"/>
        <v>32</v>
      </c>
      <c r="J29" s="69">
        <f>VLOOKUP($A29,'Return Data'!$A$7:$R$328,9,0)</f>
        <v>-1.7773411076932699</v>
      </c>
      <c r="K29" s="70">
        <f t="shared" si="3"/>
        <v>34</v>
      </c>
      <c r="L29" s="69">
        <f>VLOOKUP($A29,'Return Data'!$A$7:$R$328,10,0)</f>
        <v>2.0179422740307</v>
      </c>
      <c r="M29" s="70">
        <f t="shared" si="4"/>
        <v>34</v>
      </c>
      <c r="N29" s="69">
        <f>VLOOKUP($A29,'Return Data'!$A$7:$R$328,11,0)</f>
        <v>4.1118409698859999</v>
      </c>
      <c r="O29" s="70">
        <f t="shared" ref="O29:O51" si="12">RANK(N29,N$8:N$51,0)</f>
        <v>32</v>
      </c>
      <c r="P29" s="69">
        <f>VLOOKUP($A29,'Return Data'!$A$7:$R$328,12,0)</f>
        <v>4.7769575996828904</v>
      </c>
      <c r="Q29" s="70">
        <f t="shared" ref="Q29:Q51" si="13">RANK(P29,P$8:P$51,0)</f>
        <v>28</v>
      </c>
      <c r="R29" s="69">
        <f>VLOOKUP($A29,'Return Data'!$A$7:$R$328,13,0)</f>
        <v>5.2047021769916197</v>
      </c>
      <c r="S29" s="70">
        <f t="shared" ref="S29:S51" si="14">RANK(R29,R$8:R$51,0)</f>
        <v>29</v>
      </c>
      <c r="T29" s="69">
        <f>VLOOKUP($A29,'Return Data'!$A$7:$R$328,14,0)</f>
        <v>5.76647957379397</v>
      </c>
      <c r="U29" s="70">
        <f>RANK(T29,T$8:T$51,0)</f>
        <v>28</v>
      </c>
      <c r="V29" s="69">
        <f>VLOOKUP($A29,'Return Data'!$A$7:$R$328,18,0)</f>
        <v>6.8825651862260804</v>
      </c>
      <c r="W29" s="70">
        <f>RANK(V29,V$8:V$51,0)</f>
        <v>26</v>
      </c>
      <c r="X29" s="69">
        <f>VLOOKUP($A29,'Return Data'!$A$7:$R$328,15,0)</f>
        <v>7.1691928549982897</v>
      </c>
      <c r="Y29" s="70">
        <f>RANK(X29,X$8:X$51,0)</f>
        <v>23</v>
      </c>
      <c r="Z29" s="69">
        <f>VLOOKUP($A29,'Return Data'!$A$7:$R$328,17,0)</f>
        <v>9.9628495893757307</v>
      </c>
      <c r="AA29" s="71">
        <f t="shared" si="11"/>
        <v>16</v>
      </c>
    </row>
    <row r="30" spans="1:27" x14ac:dyDescent="0.25">
      <c r="A30" s="67" t="s">
        <v>140</v>
      </c>
      <c r="B30" s="68">
        <f>VLOOKUP($A30,'Return Data'!$A$7:$R$328,2,0)</f>
        <v>43916</v>
      </c>
      <c r="C30" s="69">
        <f>VLOOKUP($A30,'Return Data'!$A$7:$R$328,3,0)</f>
        <v>1049.0873999999999</v>
      </c>
      <c r="D30" s="69">
        <f>VLOOKUP($A30,'Return Data'!$A$7:$R$328,6,0)</f>
        <v>0.94289146199677498</v>
      </c>
      <c r="E30" s="70">
        <f t="shared" si="0"/>
        <v>40</v>
      </c>
      <c r="F30" s="69">
        <f>VLOOKUP($A30,'Return Data'!$A$7:$R$328,7,0)</f>
        <v>1.39532498206722</v>
      </c>
      <c r="G30" s="70">
        <f t="shared" si="1"/>
        <v>34</v>
      </c>
      <c r="H30" s="69">
        <f>VLOOKUP($A30,'Return Data'!$A$7:$R$328,8,0)</f>
        <v>3.1490986580864999</v>
      </c>
      <c r="I30" s="70">
        <f t="shared" si="2"/>
        <v>6</v>
      </c>
      <c r="J30" s="69">
        <f>VLOOKUP($A30,'Return Data'!$A$7:$R$328,9,0)</f>
        <v>3.8502095002726602</v>
      </c>
      <c r="K30" s="70">
        <f t="shared" si="3"/>
        <v>6</v>
      </c>
      <c r="L30" s="69">
        <f>VLOOKUP($A30,'Return Data'!$A$7:$R$328,10,0)</f>
        <v>4.6839529943012197</v>
      </c>
      <c r="M30" s="70">
        <f t="shared" si="4"/>
        <v>5</v>
      </c>
      <c r="N30" s="69">
        <f>VLOOKUP($A30,'Return Data'!$A$7:$R$328,11,0)</f>
        <v>4.6948240534237504</v>
      </c>
      <c r="O30" s="70">
        <f t="shared" si="12"/>
        <v>7</v>
      </c>
      <c r="P30" s="69">
        <f>VLOOKUP($A30,'Return Data'!$A$7:$R$328,12,0)</f>
        <v>4.79937943909355</v>
      </c>
      <c r="Q30" s="70">
        <f t="shared" si="13"/>
        <v>27</v>
      </c>
      <c r="R30" s="69">
        <f>VLOOKUP($A30,'Return Data'!$A$7:$R$328,13,0)</f>
        <v>5.0174030530202298</v>
      </c>
      <c r="S30" s="70">
        <f t="shared" si="14"/>
        <v>35</v>
      </c>
      <c r="T30" s="69"/>
      <c r="U30" s="70"/>
      <c r="V30" s="69"/>
      <c r="W30" s="70"/>
      <c r="X30" s="69"/>
      <c r="Y30" s="70"/>
      <c r="Z30" s="69">
        <f>VLOOKUP($A30,'Return Data'!$A$7:$R$328,17,0)</f>
        <v>5.3066805808954696</v>
      </c>
      <c r="AA30" s="71">
        <f t="shared" si="11"/>
        <v>40</v>
      </c>
    </row>
    <row r="31" spans="1:27" x14ac:dyDescent="0.25">
      <c r="A31" s="67" t="s">
        <v>141</v>
      </c>
      <c r="B31" s="68">
        <f>VLOOKUP($A31,'Return Data'!$A$7:$R$328,2,0)</f>
        <v>43916</v>
      </c>
      <c r="C31" s="69">
        <f>VLOOKUP($A31,'Return Data'!$A$7:$R$328,3,0)</f>
        <v>54.203699999999998</v>
      </c>
      <c r="D31" s="69">
        <f>VLOOKUP($A31,'Return Data'!$A$7:$R$328,6,0)</f>
        <v>14.416146970504</v>
      </c>
      <c r="E31" s="70">
        <f t="shared" si="0"/>
        <v>26</v>
      </c>
      <c r="F31" s="69">
        <f>VLOOKUP($A31,'Return Data'!$A$7:$R$328,7,0)</f>
        <v>4.5807472043950197</v>
      </c>
      <c r="G31" s="70">
        <f t="shared" si="1"/>
        <v>3</v>
      </c>
      <c r="H31" s="69">
        <f>VLOOKUP($A31,'Return Data'!$A$7:$R$328,8,0)</f>
        <v>-0.24048382446573099</v>
      </c>
      <c r="I31" s="70">
        <f t="shared" si="2"/>
        <v>20</v>
      </c>
      <c r="J31" s="69">
        <f>VLOOKUP($A31,'Return Data'!$A$7:$R$328,9,0)</f>
        <v>1.38117212736498</v>
      </c>
      <c r="K31" s="70">
        <f t="shared" si="3"/>
        <v>16</v>
      </c>
      <c r="L31" s="69">
        <f>VLOOKUP($A31,'Return Data'!$A$7:$R$328,10,0)</f>
        <v>3.4973651583376699</v>
      </c>
      <c r="M31" s="70">
        <f t="shared" si="4"/>
        <v>16</v>
      </c>
      <c r="N31" s="69">
        <f>VLOOKUP($A31,'Return Data'!$A$7:$R$328,11,0)</f>
        <v>4.6054025469346698</v>
      </c>
      <c r="O31" s="70">
        <f t="shared" si="12"/>
        <v>10</v>
      </c>
      <c r="P31" s="69">
        <f>VLOOKUP($A31,'Return Data'!$A$7:$R$328,12,0)</f>
        <v>5.0330130450485902</v>
      </c>
      <c r="Q31" s="70">
        <f t="shared" si="13"/>
        <v>11</v>
      </c>
      <c r="R31" s="69">
        <f>VLOOKUP($A31,'Return Data'!$A$7:$R$328,13,0)</f>
        <v>5.46427844506184</v>
      </c>
      <c r="S31" s="70">
        <f t="shared" si="14"/>
        <v>13</v>
      </c>
      <c r="T31" s="69">
        <f>VLOOKUP($A31,'Return Data'!$A$7:$R$328,14,0)</f>
        <v>6.0385539445481697</v>
      </c>
      <c r="U31" s="70">
        <f t="shared" ref="U31:U51" si="15">RANK(T31,T$8:T$51,0)</f>
        <v>11</v>
      </c>
      <c r="V31" s="69">
        <f>VLOOKUP($A31,'Return Data'!$A$7:$R$328,18,0)</f>
        <v>7.0486724420572502</v>
      </c>
      <c r="W31" s="70">
        <f t="shared" ref="W31:W36" si="16">RANK(V31,V$8:V$51,0)</f>
        <v>11</v>
      </c>
      <c r="X31" s="69">
        <f>VLOOKUP($A31,'Return Data'!$A$7:$R$328,15,0)</f>
        <v>7.2908832841653002</v>
      </c>
      <c r="Y31" s="70">
        <f t="shared" ref="Y31:Y36" si="17">RANK(X31,X$8:X$51,0)</f>
        <v>11</v>
      </c>
      <c r="Z31" s="69">
        <f>VLOOKUP($A31,'Return Data'!$A$7:$R$328,17,0)</f>
        <v>10.099144686527501</v>
      </c>
      <c r="AA31" s="71">
        <f t="shared" si="11"/>
        <v>5</v>
      </c>
    </row>
    <row r="32" spans="1:27" x14ac:dyDescent="0.25">
      <c r="A32" s="67" t="s">
        <v>142</v>
      </c>
      <c r="B32" s="68">
        <f>VLOOKUP($A32,'Return Data'!$A$7:$R$328,2,0)</f>
        <v>43916</v>
      </c>
      <c r="C32" s="69">
        <f>VLOOKUP($A32,'Return Data'!$A$7:$R$328,3,0)</f>
        <v>3996.8296999999998</v>
      </c>
      <c r="D32" s="69">
        <f>VLOOKUP($A32,'Return Data'!$A$7:$R$328,6,0)</f>
        <v>22.916205126080499</v>
      </c>
      <c r="E32" s="70">
        <f t="shared" si="0"/>
        <v>2</v>
      </c>
      <c r="F32" s="69">
        <f>VLOOKUP($A32,'Return Data'!$A$7:$R$328,7,0)</f>
        <v>2.84718470802459</v>
      </c>
      <c r="G32" s="70">
        <f t="shared" si="1"/>
        <v>15</v>
      </c>
      <c r="H32" s="69">
        <f>VLOOKUP($A32,'Return Data'!$A$7:$R$328,8,0)</f>
        <v>-2.6840175183414199</v>
      </c>
      <c r="I32" s="70">
        <f t="shared" si="2"/>
        <v>40</v>
      </c>
      <c r="J32" s="69">
        <f>VLOOKUP($A32,'Return Data'!$A$7:$R$328,9,0)</f>
        <v>-3.28814997497116</v>
      </c>
      <c r="K32" s="70">
        <f t="shared" si="3"/>
        <v>42</v>
      </c>
      <c r="L32" s="69">
        <f>VLOOKUP($A32,'Return Data'!$A$7:$R$328,10,0)</f>
        <v>1.4519353845267</v>
      </c>
      <c r="M32" s="70">
        <f t="shared" si="4"/>
        <v>41</v>
      </c>
      <c r="N32" s="69">
        <f>VLOOKUP($A32,'Return Data'!$A$7:$R$328,11,0)</f>
        <v>3.9345247245102102</v>
      </c>
      <c r="O32" s="70">
        <f t="shared" si="12"/>
        <v>38</v>
      </c>
      <c r="P32" s="69">
        <f>VLOOKUP($A32,'Return Data'!$A$7:$R$328,12,0)</f>
        <v>4.7017835897101001</v>
      </c>
      <c r="Q32" s="70">
        <f t="shared" si="13"/>
        <v>35</v>
      </c>
      <c r="R32" s="69">
        <f>VLOOKUP($A32,'Return Data'!$A$7:$R$328,13,0)</f>
        <v>5.1818878210392798</v>
      </c>
      <c r="S32" s="70">
        <f t="shared" si="14"/>
        <v>32</v>
      </c>
      <c r="T32" s="69">
        <f>VLOOKUP($A32,'Return Data'!$A$7:$R$328,14,0)</f>
        <v>5.7336029348312101</v>
      </c>
      <c r="U32" s="70">
        <f t="shared" si="15"/>
        <v>30</v>
      </c>
      <c r="V32" s="69">
        <f>VLOOKUP($A32,'Return Data'!$A$7:$R$328,18,0)</f>
        <v>6.8305339101074001</v>
      </c>
      <c r="W32" s="70">
        <f t="shared" si="16"/>
        <v>28</v>
      </c>
      <c r="X32" s="69">
        <f>VLOOKUP($A32,'Return Data'!$A$7:$R$328,15,0)</f>
        <v>7.1048855279165002</v>
      </c>
      <c r="Y32" s="70">
        <f t="shared" si="17"/>
        <v>29</v>
      </c>
      <c r="Z32" s="69">
        <f>VLOOKUP($A32,'Return Data'!$A$7:$R$328,17,0)</f>
        <v>9.8835562446553293</v>
      </c>
      <c r="AA32" s="71">
        <f t="shared" si="11"/>
        <v>26</v>
      </c>
    </row>
    <row r="33" spans="1:27" x14ac:dyDescent="0.25">
      <c r="A33" s="67" t="s">
        <v>143</v>
      </c>
      <c r="B33" s="68">
        <f>VLOOKUP($A33,'Return Data'!$A$7:$R$328,2,0)</f>
        <v>43916</v>
      </c>
      <c r="C33" s="69">
        <f>VLOOKUP($A33,'Return Data'!$A$7:$R$328,3,0)</f>
        <v>2707.2474000000002</v>
      </c>
      <c r="D33" s="69">
        <f>VLOOKUP($A33,'Return Data'!$A$7:$R$328,6,0)</f>
        <v>26.709148720875501</v>
      </c>
      <c r="E33" s="70">
        <f t="shared" si="0"/>
        <v>1</v>
      </c>
      <c r="F33" s="69">
        <f>VLOOKUP($A33,'Return Data'!$A$7:$R$328,7,0)</f>
        <v>2.9564941692738298</v>
      </c>
      <c r="G33" s="70">
        <f t="shared" si="1"/>
        <v>12</v>
      </c>
      <c r="H33" s="69">
        <f>VLOOKUP($A33,'Return Data'!$A$7:$R$328,8,0)</f>
        <v>-4.69993702916498</v>
      </c>
      <c r="I33" s="70">
        <f t="shared" si="2"/>
        <v>44</v>
      </c>
      <c r="J33" s="69">
        <f>VLOOKUP($A33,'Return Data'!$A$7:$R$328,9,0)</f>
        <v>-3.6805765098035899</v>
      </c>
      <c r="K33" s="70">
        <f t="shared" si="3"/>
        <v>43</v>
      </c>
      <c r="L33" s="69">
        <f>VLOOKUP($A33,'Return Data'!$A$7:$R$328,10,0)</f>
        <v>1.3724618608946</v>
      </c>
      <c r="M33" s="70">
        <f t="shared" si="4"/>
        <v>43</v>
      </c>
      <c r="N33" s="69">
        <f>VLOOKUP($A33,'Return Data'!$A$7:$R$328,11,0)</f>
        <v>3.9436799883449298</v>
      </c>
      <c r="O33" s="70">
        <f t="shared" si="12"/>
        <v>37</v>
      </c>
      <c r="P33" s="69">
        <f>VLOOKUP($A33,'Return Data'!$A$7:$R$328,12,0)</f>
        <v>4.7510940711580698</v>
      </c>
      <c r="Q33" s="70">
        <f t="shared" si="13"/>
        <v>30</v>
      </c>
      <c r="R33" s="69">
        <f>VLOOKUP($A33,'Return Data'!$A$7:$R$328,13,0)</f>
        <v>5.2024168213636397</v>
      </c>
      <c r="S33" s="70">
        <f t="shared" si="14"/>
        <v>30</v>
      </c>
      <c r="T33" s="69">
        <f>VLOOKUP($A33,'Return Data'!$A$7:$R$328,14,0)</f>
        <v>5.7856857622747802</v>
      </c>
      <c r="U33" s="70">
        <f t="shared" si="15"/>
        <v>26</v>
      </c>
      <c r="V33" s="69">
        <f>VLOOKUP($A33,'Return Data'!$A$7:$R$328,18,0)</f>
        <v>6.8785328624047102</v>
      </c>
      <c r="W33" s="70">
        <f t="shared" si="16"/>
        <v>27</v>
      </c>
      <c r="X33" s="69">
        <f>VLOOKUP($A33,'Return Data'!$A$7:$R$328,15,0)</f>
        <v>7.1674430398070896</v>
      </c>
      <c r="Y33" s="70">
        <f t="shared" si="17"/>
        <v>24</v>
      </c>
      <c r="Z33" s="69">
        <f>VLOOKUP($A33,'Return Data'!$A$7:$R$328,17,0)</f>
        <v>9.92255905554061</v>
      </c>
      <c r="AA33" s="71">
        <f t="shared" si="11"/>
        <v>22</v>
      </c>
    </row>
    <row r="34" spans="1:27" x14ac:dyDescent="0.25">
      <c r="A34" s="67" t="s">
        <v>144</v>
      </c>
      <c r="B34" s="68">
        <f>VLOOKUP($A34,'Return Data'!$A$7:$R$328,2,0)</f>
        <v>43916</v>
      </c>
      <c r="C34" s="69">
        <f>VLOOKUP($A34,'Return Data'!$A$7:$R$328,3,0)</f>
        <v>3586.2352000000001</v>
      </c>
      <c r="D34" s="69">
        <f>VLOOKUP($A34,'Return Data'!$A$7:$R$328,6,0)</f>
        <v>14.202543415951499</v>
      </c>
      <c r="E34" s="70">
        <f t="shared" si="0"/>
        <v>27</v>
      </c>
      <c r="F34" s="69">
        <f>VLOOKUP($A34,'Return Data'!$A$7:$R$328,7,0)</f>
        <v>1.3225797929443299</v>
      </c>
      <c r="G34" s="70">
        <f t="shared" si="1"/>
        <v>38</v>
      </c>
      <c r="H34" s="69">
        <f>VLOOKUP($A34,'Return Data'!$A$7:$R$328,8,0)</f>
        <v>-1.10391261013541</v>
      </c>
      <c r="I34" s="70">
        <f t="shared" si="2"/>
        <v>28</v>
      </c>
      <c r="J34" s="69">
        <f>VLOOKUP($A34,'Return Data'!$A$7:$R$328,9,0)</f>
        <v>-1.06699671729909</v>
      </c>
      <c r="K34" s="70">
        <f t="shared" si="3"/>
        <v>29</v>
      </c>
      <c r="L34" s="69">
        <f>VLOOKUP($A34,'Return Data'!$A$7:$R$328,10,0)</f>
        <v>2.4591906394910299</v>
      </c>
      <c r="M34" s="70">
        <f t="shared" si="4"/>
        <v>26</v>
      </c>
      <c r="N34" s="69">
        <f>VLOOKUP($A34,'Return Data'!$A$7:$R$328,11,0)</f>
        <v>4.4187900263181703</v>
      </c>
      <c r="O34" s="70">
        <f t="shared" si="12"/>
        <v>18</v>
      </c>
      <c r="P34" s="69">
        <f>VLOOKUP($A34,'Return Data'!$A$7:$R$328,12,0)</f>
        <v>5.0013664811917504</v>
      </c>
      <c r="Q34" s="70">
        <f t="shared" si="13"/>
        <v>16</v>
      </c>
      <c r="R34" s="69">
        <f>VLOOKUP($A34,'Return Data'!$A$7:$R$328,13,0)</f>
        <v>5.4304766546596603</v>
      </c>
      <c r="S34" s="70">
        <f t="shared" si="14"/>
        <v>14</v>
      </c>
      <c r="T34" s="69">
        <f>VLOOKUP($A34,'Return Data'!$A$7:$R$328,14,0)</f>
        <v>5.9621627173787797</v>
      </c>
      <c r="U34" s="70">
        <f t="shared" si="15"/>
        <v>17</v>
      </c>
      <c r="V34" s="69">
        <f>VLOOKUP($A34,'Return Data'!$A$7:$R$328,18,0)</f>
        <v>6.98332922143641</v>
      </c>
      <c r="W34" s="70">
        <f t="shared" si="16"/>
        <v>16</v>
      </c>
      <c r="X34" s="69">
        <f>VLOOKUP($A34,'Return Data'!$A$7:$R$328,15,0)</f>
        <v>7.2372846756695699</v>
      </c>
      <c r="Y34" s="70">
        <f t="shared" si="17"/>
        <v>16</v>
      </c>
      <c r="Z34" s="69">
        <f>VLOOKUP($A34,'Return Data'!$A$7:$R$328,17,0)</f>
        <v>9.9488387506153302</v>
      </c>
      <c r="AA34" s="71">
        <f t="shared" si="11"/>
        <v>20</v>
      </c>
    </row>
    <row r="35" spans="1:27" x14ac:dyDescent="0.25">
      <c r="A35" s="67" t="s">
        <v>145</v>
      </c>
      <c r="B35" s="68">
        <f>VLOOKUP($A35,'Return Data'!$A$7:$R$328,2,0)</f>
        <v>43916</v>
      </c>
      <c r="C35" s="69">
        <f>VLOOKUP($A35,'Return Data'!$A$7:$R$328,3,0)</f>
        <v>1283.0313000000001</v>
      </c>
      <c r="D35" s="69">
        <f>VLOOKUP($A35,'Return Data'!$A$7:$R$328,6,0)</f>
        <v>20.659429441737799</v>
      </c>
      <c r="E35" s="70">
        <f t="shared" si="0"/>
        <v>7</v>
      </c>
      <c r="F35" s="69">
        <f>VLOOKUP($A35,'Return Data'!$A$7:$R$328,7,0)</f>
        <v>2.5153455489673702</v>
      </c>
      <c r="G35" s="70">
        <f t="shared" si="1"/>
        <v>20</v>
      </c>
      <c r="H35" s="69">
        <f>VLOOKUP($A35,'Return Data'!$A$7:$R$328,8,0)</f>
        <v>-2.4758539482820101</v>
      </c>
      <c r="I35" s="70">
        <f t="shared" si="2"/>
        <v>39</v>
      </c>
      <c r="J35" s="69">
        <f>VLOOKUP($A35,'Return Data'!$A$7:$R$328,9,0)</f>
        <v>-2.1600729336220899</v>
      </c>
      <c r="K35" s="70">
        <f t="shared" si="3"/>
        <v>36</v>
      </c>
      <c r="L35" s="69">
        <f>VLOOKUP($A35,'Return Data'!$A$7:$R$328,10,0)</f>
        <v>1.8204727492241499</v>
      </c>
      <c r="M35" s="70">
        <f t="shared" si="4"/>
        <v>38</v>
      </c>
      <c r="N35" s="69">
        <f>VLOOKUP($A35,'Return Data'!$A$7:$R$328,11,0)</f>
        <v>4.2153230500112597</v>
      </c>
      <c r="O35" s="70">
        <f t="shared" si="12"/>
        <v>28</v>
      </c>
      <c r="P35" s="69">
        <f>VLOOKUP($A35,'Return Data'!$A$7:$R$328,12,0)</f>
        <v>5.0175058339457701</v>
      </c>
      <c r="Q35" s="70">
        <f t="shared" si="13"/>
        <v>12</v>
      </c>
      <c r="R35" s="69">
        <f>VLOOKUP($A35,'Return Data'!$A$7:$R$328,13,0)</f>
        <v>5.5136963674639397</v>
      </c>
      <c r="S35" s="70">
        <f t="shared" si="14"/>
        <v>9</v>
      </c>
      <c r="T35" s="69">
        <f>VLOOKUP($A35,'Return Data'!$A$7:$R$328,14,0)</f>
        <v>6.0713358727568298</v>
      </c>
      <c r="U35" s="70">
        <f t="shared" si="15"/>
        <v>9</v>
      </c>
      <c r="V35" s="69">
        <f>VLOOKUP($A35,'Return Data'!$A$7:$R$328,18,0)</f>
        <v>7.0862175402355696</v>
      </c>
      <c r="W35" s="70">
        <f t="shared" si="16"/>
        <v>4</v>
      </c>
      <c r="X35" s="69">
        <f>VLOOKUP($A35,'Return Data'!$A$7:$R$328,15,0)</f>
        <v>7.3309311135057103</v>
      </c>
      <c r="Y35" s="70">
        <f t="shared" si="17"/>
        <v>3</v>
      </c>
      <c r="Z35" s="69">
        <f>VLOOKUP($A35,'Return Data'!$A$7:$R$328,17,0)</f>
        <v>7.5849954704582396</v>
      </c>
      <c r="AA35" s="71">
        <f t="shared" si="11"/>
        <v>36</v>
      </c>
    </row>
    <row r="36" spans="1:27" x14ac:dyDescent="0.25">
      <c r="A36" s="67" t="s">
        <v>146</v>
      </c>
      <c r="B36" s="68">
        <f>VLOOKUP($A36,'Return Data'!$A$7:$R$328,2,0)</f>
        <v>43916</v>
      </c>
      <c r="C36" s="69">
        <f>VLOOKUP($A36,'Return Data'!$A$7:$R$328,3,0)</f>
        <v>2086.2420999999999</v>
      </c>
      <c r="D36" s="69">
        <f>VLOOKUP($A36,'Return Data'!$A$7:$R$328,6,0)</f>
        <v>16.584587136990798</v>
      </c>
      <c r="E36" s="70">
        <f t="shared" si="0"/>
        <v>22</v>
      </c>
      <c r="F36" s="69">
        <f>VLOOKUP($A36,'Return Data'!$A$7:$R$328,7,0)</f>
        <v>2.9458011111127198</v>
      </c>
      <c r="G36" s="70">
        <f t="shared" si="1"/>
        <v>13</v>
      </c>
      <c r="H36" s="69">
        <f>VLOOKUP($A36,'Return Data'!$A$7:$R$328,8,0)</f>
        <v>-1.9158108457099701</v>
      </c>
      <c r="I36" s="70">
        <f t="shared" si="2"/>
        <v>34</v>
      </c>
      <c r="J36" s="69">
        <f>VLOOKUP($A36,'Return Data'!$A$7:$R$328,9,0)</f>
        <v>-0.81841083773276802</v>
      </c>
      <c r="K36" s="70">
        <f t="shared" si="3"/>
        <v>25</v>
      </c>
      <c r="L36" s="69">
        <f>VLOOKUP($A36,'Return Data'!$A$7:$R$328,10,0)</f>
        <v>2.4438601708530299</v>
      </c>
      <c r="M36" s="70">
        <f t="shared" si="4"/>
        <v>28</v>
      </c>
      <c r="N36" s="69">
        <f>VLOOKUP($A36,'Return Data'!$A$7:$R$328,11,0)</f>
        <v>4.3880806012145301</v>
      </c>
      <c r="O36" s="70">
        <f t="shared" si="12"/>
        <v>20</v>
      </c>
      <c r="P36" s="69">
        <f>VLOOKUP($A36,'Return Data'!$A$7:$R$328,12,0)</f>
        <v>4.9723610814980699</v>
      </c>
      <c r="Q36" s="70">
        <f t="shared" si="13"/>
        <v>20</v>
      </c>
      <c r="R36" s="69">
        <f>VLOOKUP($A36,'Return Data'!$A$7:$R$328,13,0)</f>
        <v>5.4103908641575904</v>
      </c>
      <c r="S36" s="70">
        <f t="shared" si="14"/>
        <v>18</v>
      </c>
      <c r="T36" s="69">
        <f>VLOOKUP($A36,'Return Data'!$A$7:$R$328,14,0)</f>
        <v>5.9538821292495498</v>
      </c>
      <c r="U36" s="70">
        <f t="shared" si="15"/>
        <v>18</v>
      </c>
      <c r="V36" s="69">
        <f>VLOOKUP($A36,'Return Data'!$A$7:$R$328,18,0)</f>
        <v>6.9638370277125503</v>
      </c>
      <c r="W36" s="70">
        <f t="shared" si="16"/>
        <v>20</v>
      </c>
      <c r="X36" s="69">
        <f>VLOOKUP($A36,'Return Data'!$A$7:$R$328,15,0)</f>
        <v>7.2238771789044298</v>
      </c>
      <c r="Y36" s="70">
        <f t="shared" si="17"/>
        <v>17</v>
      </c>
      <c r="Z36" s="69">
        <f>VLOOKUP($A36,'Return Data'!$A$7:$R$328,17,0)</f>
        <v>9.5764508186255402</v>
      </c>
      <c r="AA36" s="71">
        <f t="shared" si="11"/>
        <v>30</v>
      </c>
    </row>
    <row r="37" spans="1:27" x14ac:dyDescent="0.25">
      <c r="A37" s="67" t="s">
        <v>147</v>
      </c>
      <c r="B37" s="68">
        <f>VLOOKUP($A37,'Return Data'!$A$7:$R$328,2,0)</f>
        <v>43916</v>
      </c>
      <c r="C37" s="69">
        <f>VLOOKUP($A37,'Return Data'!$A$7:$R$328,3,0)</f>
        <v>10.6983</v>
      </c>
      <c r="D37" s="69">
        <f>VLOOKUP($A37,'Return Data'!$A$7:$R$328,6,0)</f>
        <v>0.68236415812394902</v>
      </c>
      <c r="E37" s="70">
        <f t="shared" si="0"/>
        <v>42</v>
      </c>
      <c r="F37" s="69">
        <f>VLOOKUP($A37,'Return Data'!$A$7:$R$328,7,0)</f>
        <v>1.70611771744774</v>
      </c>
      <c r="G37" s="70">
        <f t="shared" si="1"/>
        <v>28</v>
      </c>
      <c r="H37" s="69">
        <f>VLOOKUP($A37,'Return Data'!$A$7:$R$328,8,0)</f>
        <v>3.2187851991991301</v>
      </c>
      <c r="I37" s="70">
        <f t="shared" si="2"/>
        <v>5</v>
      </c>
      <c r="J37" s="69">
        <f>VLOOKUP($A37,'Return Data'!$A$7:$R$328,9,0)</f>
        <v>3.88054851237264</v>
      </c>
      <c r="K37" s="70">
        <f t="shared" si="3"/>
        <v>5</v>
      </c>
      <c r="L37" s="69">
        <f>VLOOKUP($A37,'Return Data'!$A$7:$R$328,10,0)</f>
        <v>4.3088085663220701</v>
      </c>
      <c r="M37" s="70">
        <f t="shared" si="4"/>
        <v>10</v>
      </c>
      <c r="N37" s="69">
        <f>VLOOKUP($A37,'Return Data'!$A$7:$R$328,11,0)</f>
        <v>4.5385531602989104</v>
      </c>
      <c r="O37" s="70">
        <f t="shared" si="12"/>
        <v>11</v>
      </c>
      <c r="P37" s="69">
        <f>VLOOKUP($A37,'Return Data'!$A$7:$R$328,12,0)</f>
        <v>4.7298493618744404</v>
      </c>
      <c r="Q37" s="70">
        <f t="shared" si="13"/>
        <v>32</v>
      </c>
      <c r="R37" s="69">
        <f>VLOOKUP($A37,'Return Data'!$A$7:$R$328,13,0)</f>
        <v>4.9902707072194303</v>
      </c>
      <c r="S37" s="70">
        <f t="shared" si="14"/>
        <v>37</v>
      </c>
      <c r="T37" s="69">
        <f>VLOOKUP($A37,'Return Data'!$A$7:$R$328,14,0)</f>
        <v>5.2548203767258999</v>
      </c>
      <c r="U37" s="70">
        <f t="shared" si="15"/>
        <v>37</v>
      </c>
      <c r="V37" s="69"/>
      <c r="W37" s="70"/>
      <c r="X37" s="69"/>
      <c r="Y37" s="70"/>
      <c r="Z37" s="69">
        <f>VLOOKUP($A37,'Return Data'!$A$7:$R$328,17,0)</f>
        <v>5.5049568034557304</v>
      </c>
      <c r="AA37" s="71">
        <f t="shared" si="11"/>
        <v>39</v>
      </c>
    </row>
    <row r="38" spans="1:27" x14ac:dyDescent="0.25">
      <c r="A38" s="67" t="s">
        <v>148</v>
      </c>
      <c r="B38" s="68">
        <f>VLOOKUP($A38,'Return Data'!$A$7:$R$328,2,0)</f>
        <v>43916</v>
      </c>
      <c r="C38" s="69">
        <f>VLOOKUP($A38,'Return Data'!$A$7:$R$328,3,0)</f>
        <v>4829.8599000000004</v>
      </c>
      <c r="D38" s="69">
        <f>VLOOKUP($A38,'Return Data'!$A$7:$R$328,6,0)</f>
        <v>18.337576235634401</v>
      </c>
      <c r="E38" s="70">
        <f t="shared" si="0"/>
        <v>15</v>
      </c>
      <c r="F38" s="69">
        <f>VLOOKUP($A38,'Return Data'!$A$7:$R$328,7,0)</f>
        <v>1.62651717485696</v>
      </c>
      <c r="G38" s="70">
        <f t="shared" si="1"/>
        <v>31</v>
      </c>
      <c r="H38" s="69">
        <f>VLOOKUP($A38,'Return Data'!$A$7:$R$328,8,0)</f>
        <v>-2.8094232751768602</v>
      </c>
      <c r="I38" s="70">
        <f t="shared" si="2"/>
        <v>42</v>
      </c>
      <c r="J38" s="69">
        <f>VLOOKUP($A38,'Return Data'!$A$7:$R$328,9,0)</f>
        <v>-2.3032735193376399</v>
      </c>
      <c r="K38" s="70">
        <f t="shared" si="3"/>
        <v>37</v>
      </c>
      <c r="L38" s="69">
        <f>VLOOKUP($A38,'Return Data'!$A$7:$R$328,10,0)</f>
        <v>1.8830070458292001</v>
      </c>
      <c r="M38" s="70">
        <f t="shared" si="4"/>
        <v>36</v>
      </c>
      <c r="N38" s="69">
        <f>VLOOKUP($A38,'Return Data'!$A$7:$R$328,11,0)</f>
        <v>4.1424841738839602</v>
      </c>
      <c r="O38" s="70">
        <f t="shared" si="12"/>
        <v>29</v>
      </c>
      <c r="P38" s="69">
        <f>VLOOKUP($A38,'Return Data'!$A$7:$R$328,12,0)</f>
        <v>4.9028204036740499</v>
      </c>
      <c r="Q38" s="70">
        <f t="shared" si="13"/>
        <v>23</v>
      </c>
      <c r="R38" s="69">
        <f>VLOOKUP($A38,'Return Data'!$A$7:$R$328,13,0)</f>
        <v>5.4029891343575498</v>
      </c>
      <c r="S38" s="70">
        <f t="shared" si="14"/>
        <v>20</v>
      </c>
      <c r="T38" s="69">
        <f>VLOOKUP($A38,'Return Data'!$A$7:$R$328,14,0)</f>
        <v>6.0115190368765097</v>
      </c>
      <c r="U38" s="70">
        <f t="shared" si="15"/>
        <v>14</v>
      </c>
      <c r="V38" s="69">
        <f>VLOOKUP($A38,'Return Data'!$A$7:$R$328,18,0)</f>
        <v>7.0460715716957498</v>
      </c>
      <c r="W38" s="70">
        <f>RANK(V38,V$8:V$51,0)</f>
        <v>12</v>
      </c>
      <c r="X38" s="69">
        <f>VLOOKUP($A38,'Return Data'!$A$7:$R$328,15,0)</f>
        <v>7.2823199517756203</v>
      </c>
      <c r="Y38" s="70">
        <f>RANK(X38,X$8:X$51,0)</f>
        <v>12</v>
      </c>
      <c r="Z38" s="69">
        <f>VLOOKUP($A38,'Return Data'!$A$7:$R$328,17,0)</f>
        <v>10.0358294881436</v>
      </c>
      <c r="AA38" s="71">
        <f t="shared" si="11"/>
        <v>9</v>
      </c>
    </row>
    <row r="39" spans="1:27" x14ac:dyDescent="0.25">
      <c r="A39" s="67" t="s">
        <v>149</v>
      </c>
      <c r="B39" s="68">
        <f>VLOOKUP($A39,'Return Data'!$A$7:$R$328,2,0)</f>
        <v>43916</v>
      </c>
      <c r="C39" s="69">
        <f>VLOOKUP($A39,'Return Data'!$A$7:$R$328,3,0)</f>
        <v>1115.7643</v>
      </c>
      <c r="D39" s="69">
        <f>VLOOKUP($A39,'Return Data'!$A$7:$R$328,6,0)</f>
        <v>8.0328094873849398</v>
      </c>
      <c r="E39" s="70">
        <f t="shared" si="0"/>
        <v>32</v>
      </c>
      <c r="F39" s="69">
        <f>VLOOKUP($A39,'Return Data'!$A$7:$R$328,7,0)</f>
        <v>3.02234156818038</v>
      </c>
      <c r="G39" s="70">
        <f t="shared" si="1"/>
        <v>11</v>
      </c>
      <c r="H39" s="69">
        <f>VLOOKUP($A39,'Return Data'!$A$7:$R$328,8,0)</f>
        <v>3.5180851352790099</v>
      </c>
      <c r="I39" s="70">
        <f t="shared" si="2"/>
        <v>4</v>
      </c>
      <c r="J39" s="69">
        <f>VLOOKUP($A39,'Return Data'!$A$7:$R$328,9,0)</f>
        <v>4.0510138123467803</v>
      </c>
      <c r="K39" s="70">
        <f t="shared" si="3"/>
        <v>4</v>
      </c>
      <c r="L39" s="69">
        <f>VLOOKUP($A39,'Return Data'!$A$7:$R$328,10,0)</f>
        <v>4.6984793793298296</v>
      </c>
      <c r="M39" s="70">
        <f t="shared" si="4"/>
        <v>4</v>
      </c>
      <c r="N39" s="69">
        <f>VLOOKUP($A39,'Return Data'!$A$7:$R$328,11,0)</f>
        <v>4.7962863654299204</v>
      </c>
      <c r="O39" s="70">
        <f t="shared" si="12"/>
        <v>5</v>
      </c>
      <c r="P39" s="69">
        <f>VLOOKUP($A39,'Return Data'!$A$7:$R$328,12,0)</f>
        <v>4.9554832915692097</v>
      </c>
      <c r="Q39" s="70">
        <f t="shared" si="13"/>
        <v>21</v>
      </c>
      <c r="R39" s="69">
        <f>VLOOKUP($A39,'Return Data'!$A$7:$R$328,13,0)</f>
        <v>5.31457236929716</v>
      </c>
      <c r="S39" s="70">
        <f t="shared" si="14"/>
        <v>24</v>
      </c>
      <c r="T39" s="69">
        <f>VLOOKUP($A39,'Return Data'!$A$7:$R$328,14,0)</f>
        <v>5.56123036650858</v>
      </c>
      <c r="U39" s="70">
        <f t="shared" si="15"/>
        <v>34</v>
      </c>
      <c r="V39" s="69"/>
      <c r="W39" s="70"/>
      <c r="X39" s="69"/>
      <c r="Y39" s="70"/>
      <c r="Z39" s="69">
        <f>VLOOKUP($A39,'Return Data'!$A$7:$R$328,17,0)</f>
        <v>6.1684627007299397</v>
      </c>
      <c r="AA39" s="71">
        <f t="shared" si="11"/>
        <v>38</v>
      </c>
    </row>
    <row r="40" spans="1:27" x14ac:dyDescent="0.25">
      <c r="A40" s="67" t="s">
        <v>150</v>
      </c>
      <c r="B40" s="68">
        <f>VLOOKUP($A40,'Return Data'!$A$7:$R$328,2,0)</f>
        <v>43916</v>
      </c>
      <c r="C40" s="69">
        <f>VLOOKUP($A40,'Return Data'!$A$7:$R$328,3,0)</f>
        <v>257.44119999999998</v>
      </c>
      <c r="D40" s="69">
        <f>VLOOKUP($A40,'Return Data'!$A$7:$R$328,6,0)</f>
        <v>15.2335215972406</v>
      </c>
      <c r="E40" s="70">
        <f t="shared" si="0"/>
        <v>25</v>
      </c>
      <c r="F40" s="69">
        <f>VLOOKUP($A40,'Return Data'!$A$7:$R$328,7,0)</f>
        <v>1.84814602004491</v>
      </c>
      <c r="G40" s="70">
        <f t="shared" si="1"/>
        <v>25</v>
      </c>
      <c r="H40" s="69">
        <f>VLOOKUP($A40,'Return Data'!$A$7:$R$328,8,0)</f>
        <v>0.34231977544942299</v>
      </c>
      <c r="I40" s="70">
        <f t="shared" si="2"/>
        <v>19</v>
      </c>
      <c r="J40" s="69">
        <f>VLOOKUP($A40,'Return Data'!$A$7:$R$328,9,0)</f>
        <v>-0.80384692664287105</v>
      </c>
      <c r="K40" s="70">
        <f t="shared" si="3"/>
        <v>24</v>
      </c>
      <c r="L40" s="69">
        <f>VLOOKUP($A40,'Return Data'!$A$7:$R$328,10,0)</f>
        <v>2.4345148976259101</v>
      </c>
      <c r="M40" s="70">
        <f t="shared" si="4"/>
        <v>30</v>
      </c>
      <c r="N40" s="69">
        <f>VLOOKUP($A40,'Return Data'!$A$7:$R$328,11,0)</f>
        <v>4.4488112015784003</v>
      </c>
      <c r="O40" s="70">
        <f t="shared" si="12"/>
        <v>16</v>
      </c>
      <c r="P40" s="69">
        <f>VLOOKUP($A40,'Return Data'!$A$7:$R$328,12,0)</f>
        <v>5.0836934610896698</v>
      </c>
      <c r="Q40" s="70">
        <f t="shared" si="13"/>
        <v>9</v>
      </c>
      <c r="R40" s="69">
        <f>VLOOKUP($A40,'Return Data'!$A$7:$R$328,13,0)</f>
        <v>5.5014050956865397</v>
      </c>
      <c r="S40" s="70">
        <f t="shared" si="14"/>
        <v>11</v>
      </c>
      <c r="T40" s="69">
        <f>VLOOKUP($A40,'Return Data'!$A$7:$R$328,14,0)</f>
        <v>6.0793437164984798</v>
      </c>
      <c r="U40" s="70">
        <f t="shared" si="15"/>
        <v>7</v>
      </c>
      <c r="V40" s="69">
        <f>VLOOKUP($A40,'Return Data'!$A$7:$R$328,18,0)</f>
        <v>7.0789126437984002</v>
      </c>
      <c r="W40" s="70">
        <f t="shared" ref="W40:W50" si="18">RANK(V40,V$8:V$51,0)</f>
        <v>5</v>
      </c>
      <c r="X40" s="69">
        <f>VLOOKUP($A40,'Return Data'!$A$7:$R$328,15,0)</f>
        <v>7.3027575896062</v>
      </c>
      <c r="Y40" s="70">
        <f t="shared" ref="Y40:Y50" si="19">RANK(X40,X$8:X$51,0)</f>
        <v>6</v>
      </c>
      <c r="Z40" s="69">
        <f>VLOOKUP($A40,'Return Data'!$A$7:$R$328,17,0)</f>
        <v>10.0124740632382</v>
      </c>
      <c r="AA40" s="71">
        <f t="shared" si="11"/>
        <v>11</v>
      </c>
    </row>
    <row r="41" spans="1:27" x14ac:dyDescent="0.25">
      <c r="A41" s="67" t="s">
        <v>151</v>
      </c>
      <c r="B41" s="68">
        <f>VLOOKUP($A41,'Return Data'!$A$7:$R$328,2,0)</f>
        <v>43916</v>
      </c>
      <c r="C41" s="69">
        <f>VLOOKUP($A41,'Return Data'!$A$7:$R$328,3,0)</f>
        <v>1755.4947999999999</v>
      </c>
      <c r="D41" s="69">
        <f>VLOOKUP($A41,'Return Data'!$A$7:$R$328,6,0)</f>
        <v>8.0648644213633407</v>
      </c>
      <c r="E41" s="70">
        <f t="shared" si="0"/>
        <v>30</v>
      </c>
      <c r="F41" s="69">
        <f>VLOOKUP($A41,'Return Data'!$A$7:$R$328,7,0)</f>
        <v>2.8338972183320501</v>
      </c>
      <c r="G41" s="70">
        <f t="shared" si="1"/>
        <v>17</v>
      </c>
      <c r="H41" s="69">
        <f>VLOOKUP($A41,'Return Data'!$A$7:$R$328,8,0)</f>
        <v>2.1852487094728499</v>
      </c>
      <c r="I41" s="70">
        <f t="shared" si="2"/>
        <v>14</v>
      </c>
      <c r="J41" s="69">
        <f>VLOOKUP($A41,'Return Data'!$A$7:$R$328,9,0)</f>
        <v>1.8565489673406601</v>
      </c>
      <c r="K41" s="70">
        <f t="shared" si="3"/>
        <v>14</v>
      </c>
      <c r="L41" s="69">
        <f>VLOOKUP($A41,'Return Data'!$A$7:$R$328,10,0)</f>
        <v>3.7670394231738098</v>
      </c>
      <c r="M41" s="70">
        <f t="shared" si="4"/>
        <v>14</v>
      </c>
      <c r="N41" s="69">
        <f>VLOOKUP($A41,'Return Data'!$A$7:$R$328,11,0)</f>
        <v>4.6621399864631696</v>
      </c>
      <c r="O41" s="70">
        <f t="shared" si="12"/>
        <v>8</v>
      </c>
      <c r="P41" s="69">
        <f>VLOOKUP($A41,'Return Data'!$A$7:$R$328,12,0)</f>
        <v>5.0127825130397099</v>
      </c>
      <c r="Q41" s="70">
        <f t="shared" si="13"/>
        <v>15</v>
      </c>
      <c r="R41" s="69">
        <f>VLOOKUP($A41,'Return Data'!$A$7:$R$328,13,0)</f>
        <v>5.2545629539479002</v>
      </c>
      <c r="S41" s="70">
        <f t="shared" si="14"/>
        <v>27</v>
      </c>
      <c r="T41" s="69">
        <f>VLOOKUP($A41,'Return Data'!$A$7:$R$328,14,0)</f>
        <v>5.6895246524971297</v>
      </c>
      <c r="U41" s="70">
        <f t="shared" si="15"/>
        <v>31</v>
      </c>
      <c r="V41" s="69">
        <f>VLOOKUP($A41,'Return Data'!$A$7:$R$328,18,0)</f>
        <v>1.9108127689649199</v>
      </c>
      <c r="W41" s="70">
        <f t="shared" si="18"/>
        <v>36</v>
      </c>
      <c r="X41" s="69">
        <f>VLOOKUP($A41,'Return Data'!$A$7:$R$328,15,0)</f>
        <v>3.64424509340567</v>
      </c>
      <c r="Y41" s="70">
        <f t="shared" si="19"/>
        <v>36</v>
      </c>
      <c r="Z41" s="69">
        <f>VLOOKUP($A41,'Return Data'!$A$7:$R$328,17,0)</f>
        <v>7.9010481585788197</v>
      </c>
      <c r="AA41" s="71">
        <f t="shared" si="11"/>
        <v>35</v>
      </c>
    </row>
    <row r="42" spans="1:27" x14ac:dyDescent="0.25">
      <c r="A42" s="67" t="s">
        <v>152</v>
      </c>
      <c r="B42" s="68">
        <f>VLOOKUP($A42,'Return Data'!$A$7:$R$328,2,0)</f>
        <v>43916</v>
      </c>
      <c r="C42" s="69">
        <f>VLOOKUP($A42,'Return Data'!$A$7:$R$328,3,0)</f>
        <v>31.351299999999998</v>
      </c>
      <c r="D42" s="69">
        <f>VLOOKUP($A42,'Return Data'!$A$7:$R$328,6,0)</f>
        <v>7.9184545933099804</v>
      </c>
      <c r="E42" s="70">
        <f t="shared" si="0"/>
        <v>33</v>
      </c>
      <c r="F42" s="69">
        <f>VLOOKUP($A42,'Return Data'!$A$7:$R$328,7,0)</f>
        <v>4.8917153551353998</v>
      </c>
      <c r="G42" s="70">
        <f t="shared" si="1"/>
        <v>1</v>
      </c>
      <c r="H42" s="69">
        <f>VLOOKUP($A42,'Return Data'!$A$7:$R$328,8,0)</f>
        <v>4.6777286028067797</v>
      </c>
      <c r="I42" s="70">
        <f t="shared" si="2"/>
        <v>1</v>
      </c>
      <c r="J42" s="69">
        <f>VLOOKUP($A42,'Return Data'!$A$7:$R$328,9,0)</f>
        <v>4.3147654115882403</v>
      </c>
      <c r="K42" s="70">
        <f t="shared" si="3"/>
        <v>3</v>
      </c>
      <c r="L42" s="69">
        <f>VLOOKUP($A42,'Return Data'!$A$7:$R$328,10,0)</f>
        <v>5.48765588117534</v>
      </c>
      <c r="M42" s="70">
        <f t="shared" si="4"/>
        <v>1</v>
      </c>
      <c r="N42" s="69">
        <f>VLOOKUP($A42,'Return Data'!$A$7:$R$328,11,0)</f>
        <v>6.0043618215000096</v>
      </c>
      <c r="O42" s="70">
        <f t="shared" si="12"/>
        <v>1</v>
      </c>
      <c r="P42" s="69">
        <f>VLOOKUP($A42,'Return Data'!$A$7:$R$328,12,0)</f>
        <v>6.33631498753192</v>
      </c>
      <c r="Q42" s="70">
        <f t="shared" si="13"/>
        <v>1</v>
      </c>
      <c r="R42" s="69">
        <f>VLOOKUP($A42,'Return Data'!$A$7:$R$328,13,0)</f>
        <v>6.7157938639136896</v>
      </c>
      <c r="S42" s="70">
        <f t="shared" si="14"/>
        <v>1</v>
      </c>
      <c r="T42" s="69">
        <f>VLOOKUP($A42,'Return Data'!$A$7:$R$328,14,0)</f>
        <v>6.9935508725248399</v>
      </c>
      <c r="U42" s="70">
        <f t="shared" si="15"/>
        <v>1</v>
      </c>
      <c r="V42" s="69">
        <f>VLOOKUP($A42,'Return Data'!$A$7:$R$328,18,0)</f>
        <v>7.6106839931703503</v>
      </c>
      <c r="W42" s="70">
        <f t="shared" si="18"/>
        <v>1</v>
      </c>
      <c r="X42" s="69">
        <f>VLOOKUP($A42,'Return Data'!$A$7:$R$328,15,0)</f>
        <v>7.6228411807491598</v>
      </c>
      <c r="Y42" s="70">
        <f t="shared" si="19"/>
        <v>1</v>
      </c>
      <c r="Z42" s="69">
        <f>VLOOKUP($A42,'Return Data'!$A$7:$R$328,17,0)</f>
        <v>10.6466063751388</v>
      </c>
      <c r="AA42" s="71">
        <f t="shared" si="11"/>
        <v>2</v>
      </c>
    </row>
    <row r="43" spans="1:27" x14ac:dyDescent="0.25">
      <c r="A43" s="67" t="s">
        <v>153</v>
      </c>
      <c r="B43" s="68">
        <f>VLOOKUP($A43,'Return Data'!$A$7:$R$328,2,0)</f>
        <v>43916</v>
      </c>
      <c r="C43" s="69">
        <f>VLOOKUP($A43,'Return Data'!$A$7:$R$328,3,0)</f>
        <v>26.889900000000001</v>
      </c>
      <c r="D43" s="69">
        <f>VLOOKUP($A43,'Return Data'!$A$7:$R$328,6,0)</f>
        <v>11.5414375739419</v>
      </c>
      <c r="E43" s="70">
        <f t="shared" si="0"/>
        <v>28</v>
      </c>
      <c r="F43" s="69">
        <f>VLOOKUP($A43,'Return Data'!$A$7:$R$328,7,0)</f>
        <v>4.02824795704504</v>
      </c>
      <c r="G43" s="70">
        <f t="shared" si="1"/>
        <v>4</v>
      </c>
      <c r="H43" s="69">
        <f>VLOOKUP($A43,'Return Data'!$A$7:$R$328,8,0)</f>
        <v>3.1238604142323898</v>
      </c>
      <c r="I43" s="70">
        <f t="shared" si="2"/>
        <v>7</v>
      </c>
      <c r="J43" s="69">
        <f>VLOOKUP($A43,'Return Data'!$A$7:$R$328,9,0)</f>
        <v>2.8633495512245699</v>
      </c>
      <c r="K43" s="70">
        <f t="shared" si="3"/>
        <v>13</v>
      </c>
      <c r="L43" s="69">
        <f>VLOOKUP($A43,'Return Data'!$A$7:$R$328,10,0)</f>
        <v>4.1230685861080403</v>
      </c>
      <c r="M43" s="70">
        <f t="shared" si="4"/>
        <v>11</v>
      </c>
      <c r="N43" s="69">
        <f>VLOOKUP($A43,'Return Data'!$A$7:$R$328,11,0)</f>
        <v>4.62609695097757</v>
      </c>
      <c r="O43" s="70">
        <f t="shared" si="12"/>
        <v>9</v>
      </c>
      <c r="P43" s="69">
        <f>VLOOKUP($A43,'Return Data'!$A$7:$R$328,12,0)</f>
        <v>4.8684764493865202</v>
      </c>
      <c r="Q43" s="70">
        <f t="shared" si="13"/>
        <v>24</v>
      </c>
      <c r="R43" s="69">
        <f>VLOOKUP($A43,'Return Data'!$A$7:$R$328,13,0)</f>
        <v>5.1896843999761799</v>
      </c>
      <c r="S43" s="70">
        <f t="shared" si="14"/>
        <v>31</v>
      </c>
      <c r="T43" s="69">
        <f>VLOOKUP($A43,'Return Data'!$A$7:$R$328,14,0)</f>
        <v>5.6153972720420304</v>
      </c>
      <c r="U43" s="70">
        <f t="shared" si="15"/>
        <v>33</v>
      </c>
      <c r="V43" s="69">
        <f>VLOOKUP($A43,'Return Data'!$A$7:$R$328,18,0)</f>
        <v>6.34418148243891</v>
      </c>
      <c r="W43" s="70">
        <f t="shared" si="18"/>
        <v>32</v>
      </c>
      <c r="X43" s="69">
        <f>VLOOKUP($A43,'Return Data'!$A$7:$R$328,15,0)</f>
        <v>6.5078839950113299</v>
      </c>
      <c r="Y43" s="70">
        <f t="shared" si="19"/>
        <v>33</v>
      </c>
      <c r="Z43" s="69">
        <f>VLOOKUP($A43,'Return Data'!$A$7:$R$328,17,0)</f>
        <v>12.083131125049</v>
      </c>
      <c r="AA43" s="71">
        <f t="shared" si="11"/>
        <v>1</v>
      </c>
    </row>
    <row r="44" spans="1:27" x14ac:dyDescent="0.25">
      <c r="A44" s="67" t="s">
        <v>155</v>
      </c>
      <c r="B44" s="68">
        <f>VLOOKUP($A44,'Return Data'!$A$7:$R$328,2,0)</f>
        <v>43916</v>
      </c>
      <c r="C44" s="69">
        <f>VLOOKUP($A44,'Return Data'!$A$7:$R$328,3,0)</f>
        <v>3348.3332999999998</v>
      </c>
      <c r="D44" s="69">
        <f>VLOOKUP($A44,'Return Data'!$A$7:$R$328,6,0)</f>
        <v>-0.47854524872648102</v>
      </c>
      <c r="E44" s="70">
        <f t="shared" si="0"/>
        <v>44</v>
      </c>
      <c r="F44" s="69">
        <f>VLOOKUP($A44,'Return Data'!$A$7:$R$328,7,0)</f>
        <v>-0.47853270080629601</v>
      </c>
      <c r="G44" s="70">
        <f t="shared" si="1"/>
        <v>43</v>
      </c>
      <c r="H44" s="69">
        <f>VLOOKUP($A44,'Return Data'!$A$7:$R$328,8,0)</f>
        <v>-0.47866330615066699</v>
      </c>
      <c r="I44" s="70">
        <f t="shared" si="2"/>
        <v>23</v>
      </c>
      <c r="J44" s="69">
        <f>VLOOKUP($A44,'Return Data'!$A$7:$R$328,9,0)</f>
        <v>0.86434214570295198</v>
      </c>
      <c r="K44" s="70">
        <f t="shared" si="3"/>
        <v>18</v>
      </c>
      <c r="L44" s="69">
        <f>VLOOKUP($A44,'Return Data'!$A$7:$R$328,10,0)</f>
        <v>2.3644884578193301</v>
      </c>
      <c r="M44" s="70">
        <f t="shared" si="4"/>
        <v>31</v>
      </c>
      <c r="N44" s="69">
        <f>VLOOKUP($A44,'Return Data'!$A$7:$R$328,11,0)</f>
        <v>3.5103853707973101</v>
      </c>
      <c r="O44" s="70">
        <f t="shared" si="12"/>
        <v>40</v>
      </c>
      <c r="P44" s="69">
        <f>VLOOKUP($A44,'Return Data'!$A$7:$R$328,12,0)</f>
        <v>3.8908230670967399</v>
      </c>
      <c r="Q44" s="70">
        <f t="shared" si="13"/>
        <v>40</v>
      </c>
      <c r="R44" s="69">
        <f>VLOOKUP($A44,'Return Data'!$A$7:$R$328,13,0)</f>
        <v>4.2084120031666403</v>
      </c>
      <c r="S44" s="70">
        <f t="shared" si="14"/>
        <v>40</v>
      </c>
      <c r="T44" s="69">
        <f>VLOOKUP($A44,'Return Data'!$A$7:$R$328,14,0)</f>
        <v>4.59221443051905</v>
      </c>
      <c r="U44" s="70">
        <f t="shared" si="15"/>
        <v>39</v>
      </c>
      <c r="V44" s="69">
        <f>VLOOKUP($A44,'Return Data'!$A$7:$R$328,18,0)</f>
        <v>5.32790359511886</v>
      </c>
      <c r="W44" s="70">
        <f t="shared" si="18"/>
        <v>34</v>
      </c>
      <c r="X44" s="69">
        <f>VLOOKUP($A44,'Return Data'!$A$7:$R$328,15,0)</f>
        <v>5.6966421851676996</v>
      </c>
      <c r="Y44" s="70">
        <f t="shared" si="19"/>
        <v>34</v>
      </c>
      <c r="Z44" s="69">
        <f>VLOOKUP($A44,'Return Data'!$A$7:$R$328,17,0)</f>
        <v>8.2654405838757103</v>
      </c>
      <c r="AA44" s="71">
        <f t="shared" si="11"/>
        <v>33</v>
      </c>
    </row>
    <row r="45" spans="1:27" x14ac:dyDescent="0.25">
      <c r="A45" s="67" t="s">
        <v>156</v>
      </c>
      <c r="B45" s="68">
        <f>VLOOKUP($A45,'Return Data'!$A$7:$R$328,2,0)</f>
        <v>43916</v>
      </c>
      <c r="C45" s="69">
        <f>VLOOKUP($A45,'Return Data'!$A$7:$R$328,3,0)</f>
        <v>3098.0308</v>
      </c>
      <c r="D45" s="69">
        <f>VLOOKUP($A45,'Return Data'!$A$7:$R$328,6,0)</f>
        <v>19.8287260087981</v>
      </c>
      <c r="E45" s="70">
        <f t="shared" si="0"/>
        <v>9</v>
      </c>
      <c r="F45" s="69">
        <f>VLOOKUP($A45,'Return Data'!$A$7:$R$328,7,0)</f>
        <v>2.5225873606326701</v>
      </c>
      <c r="G45" s="70">
        <f t="shared" si="1"/>
        <v>19</v>
      </c>
      <c r="H45" s="69">
        <f>VLOOKUP($A45,'Return Data'!$A$7:$R$328,8,0)</f>
        <v>0.384784320408116</v>
      </c>
      <c r="I45" s="70">
        <f t="shared" si="2"/>
        <v>18</v>
      </c>
      <c r="J45" s="69">
        <f>VLOOKUP($A45,'Return Data'!$A$7:$R$328,9,0)</f>
        <v>0.208299869504356</v>
      </c>
      <c r="K45" s="70">
        <f t="shared" si="3"/>
        <v>19</v>
      </c>
      <c r="L45" s="69">
        <f>VLOOKUP($A45,'Return Data'!$A$7:$R$328,10,0)</f>
        <v>3.2435045355843699</v>
      </c>
      <c r="M45" s="70">
        <f t="shared" si="4"/>
        <v>17</v>
      </c>
      <c r="N45" s="69">
        <f>VLOOKUP($A45,'Return Data'!$A$7:$R$328,11,0)</f>
        <v>4.5090640941470497</v>
      </c>
      <c r="O45" s="70">
        <f t="shared" si="12"/>
        <v>14</v>
      </c>
      <c r="P45" s="69">
        <f>VLOOKUP($A45,'Return Data'!$A$7:$R$328,12,0)</f>
        <v>5.0144961726112198</v>
      </c>
      <c r="Q45" s="70">
        <f t="shared" si="13"/>
        <v>14</v>
      </c>
      <c r="R45" s="69">
        <f>VLOOKUP($A45,'Return Data'!$A$7:$R$328,13,0)</f>
        <v>5.4145162038920702</v>
      </c>
      <c r="S45" s="70">
        <f t="shared" si="14"/>
        <v>17</v>
      </c>
      <c r="T45" s="69">
        <f>VLOOKUP($A45,'Return Data'!$A$7:$R$328,14,0)</f>
        <v>5.9460787408471498</v>
      </c>
      <c r="U45" s="70">
        <f t="shared" si="15"/>
        <v>19</v>
      </c>
      <c r="V45" s="69">
        <f>VLOOKUP($A45,'Return Data'!$A$7:$R$328,18,0)</f>
        <v>6.9546578857859398</v>
      </c>
      <c r="W45" s="70">
        <f t="shared" si="18"/>
        <v>22</v>
      </c>
      <c r="X45" s="69">
        <f>VLOOKUP($A45,'Return Data'!$A$7:$R$328,15,0)</f>
        <v>7.1602322899414199</v>
      </c>
      <c r="Y45" s="70">
        <f t="shared" si="19"/>
        <v>25</v>
      </c>
      <c r="Z45" s="69">
        <f>VLOOKUP($A45,'Return Data'!$A$7:$R$328,17,0)</f>
        <v>9.8903247210456797</v>
      </c>
      <c r="AA45" s="71">
        <f t="shared" si="11"/>
        <v>25</v>
      </c>
    </row>
    <row r="46" spans="1:27" x14ac:dyDescent="0.25">
      <c r="A46" s="67" t="s">
        <v>157</v>
      </c>
      <c r="B46" s="68">
        <f>VLOOKUP($A46,'Return Data'!$A$7:$R$328,2,0)</f>
        <v>43916</v>
      </c>
      <c r="C46" s="69">
        <f>VLOOKUP($A46,'Return Data'!$A$7:$R$328,3,0)</f>
        <v>41.7453</v>
      </c>
      <c r="D46" s="69">
        <f>VLOOKUP($A46,'Return Data'!$A$7:$R$328,6,0)</f>
        <v>18.370589800185801</v>
      </c>
      <c r="E46" s="70">
        <f t="shared" si="0"/>
        <v>14</v>
      </c>
      <c r="F46" s="69">
        <f>VLOOKUP($A46,'Return Data'!$A$7:$R$328,7,0)</f>
        <v>4.6358203089438996</v>
      </c>
      <c r="G46" s="70">
        <f t="shared" si="1"/>
        <v>2</v>
      </c>
      <c r="H46" s="69">
        <f>VLOOKUP($A46,'Return Data'!$A$7:$R$328,8,0)</f>
        <v>1.46182315585403</v>
      </c>
      <c r="I46" s="70">
        <f t="shared" si="2"/>
        <v>15</v>
      </c>
      <c r="J46" s="69">
        <f>VLOOKUP($A46,'Return Data'!$A$7:$R$328,9,0)</f>
        <v>0.93089039576465304</v>
      </c>
      <c r="K46" s="70">
        <f t="shared" si="3"/>
        <v>17</v>
      </c>
      <c r="L46" s="69">
        <f>VLOOKUP($A46,'Return Data'!$A$7:$R$328,10,0)</f>
        <v>3.5738488993285098</v>
      </c>
      <c r="M46" s="70">
        <f t="shared" si="4"/>
        <v>15</v>
      </c>
      <c r="N46" s="69">
        <f>VLOOKUP($A46,'Return Data'!$A$7:$R$328,11,0)</f>
        <v>4.71378990855297</v>
      </c>
      <c r="O46" s="70">
        <f t="shared" si="12"/>
        <v>6</v>
      </c>
      <c r="P46" s="69">
        <f>VLOOKUP($A46,'Return Data'!$A$7:$R$328,12,0)</f>
        <v>5.1406132808766598</v>
      </c>
      <c r="Q46" s="70">
        <f t="shared" si="13"/>
        <v>6</v>
      </c>
      <c r="R46" s="69">
        <f>VLOOKUP($A46,'Return Data'!$A$7:$R$328,13,0)</f>
        <v>5.5404044933244796</v>
      </c>
      <c r="S46" s="70">
        <f t="shared" si="14"/>
        <v>7</v>
      </c>
      <c r="T46" s="69">
        <f>VLOOKUP($A46,'Return Data'!$A$7:$R$328,14,0)</f>
        <v>6.0783324336065698</v>
      </c>
      <c r="U46" s="70">
        <f t="shared" si="15"/>
        <v>8</v>
      </c>
      <c r="V46" s="69">
        <f>VLOOKUP($A46,'Return Data'!$A$7:$R$328,18,0)</f>
        <v>7.0524898090447499</v>
      </c>
      <c r="W46" s="70">
        <f t="shared" si="18"/>
        <v>9</v>
      </c>
      <c r="X46" s="69">
        <f>VLOOKUP($A46,'Return Data'!$A$7:$R$328,15,0)</f>
        <v>7.2744156125957398</v>
      </c>
      <c r="Y46" s="70">
        <f t="shared" si="19"/>
        <v>14</v>
      </c>
      <c r="Z46" s="69">
        <f>VLOOKUP($A46,'Return Data'!$A$7:$R$328,17,0)</f>
        <v>9.9975116096005792</v>
      </c>
      <c r="AA46" s="71">
        <f t="shared" si="11"/>
        <v>13</v>
      </c>
    </row>
    <row r="47" spans="1:27" x14ac:dyDescent="0.25">
      <c r="A47" s="67" t="s">
        <v>158</v>
      </c>
      <c r="B47" s="68">
        <f>VLOOKUP($A47,'Return Data'!$A$7:$R$328,2,0)</f>
        <v>43916</v>
      </c>
      <c r="C47" s="69">
        <f>VLOOKUP($A47,'Return Data'!$A$7:$R$328,3,0)</f>
        <v>3115.3701000000001</v>
      </c>
      <c r="D47" s="69">
        <f>VLOOKUP($A47,'Return Data'!$A$7:$R$328,6,0)</f>
        <v>18.919593605938399</v>
      </c>
      <c r="E47" s="70">
        <f t="shared" si="0"/>
        <v>12</v>
      </c>
      <c r="F47" s="69">
        <f>VLOOKUP($A47,'Return Data'!$A$7:$R$328,7,0)</f>
        <v>2.5038560603351301</v>
      </c>
      <c r="G47" s="70">
        <f t="shared" si="1"/>
        <v>21</v>
      </c>
      <c r="H47" s="69">
        <f>VLOOKUP($A47,'Return Data'!$A$7:$R$328,8,0)</f>
        <v>-2.1195854927695201</v>
      </c>
      <c r="I47" s="70">
        <f t="shared" si="2"/>
        <v>36</v>
      </c>
      <c r="J47" s="69">
        <f>VLOOKUP($A47,'Return Data'!$A$7:$R$328,9,0)</f>
        <v>-2.5880263581453198</v>
      </c>
      <c r="K47" s="70">
        <f t="shared" si="3"/>
        <v>39</v>
      </c>
      <c r="L47" s="69">
        <f>VLOOKUP($A47,'Return Data'!$A$7:$R$328,10,0)</f>
        <v>1.8228339069752899</v>
      </c>
      <c r="M47" s="70">
        <f t="shared" si="4"/>
        <v>37</v>
      </c>
      <c r="N47" s="69">
        <f>VLOOKUP($A47,'Return Data'!$A$7:$R$328,11,0)</f>
        <v>4.1174192132126199</v>
      </c>
      <c r="O47" s="70">
        <f t="shared" si="12"/>
        <v>31</v>
      </c>
      <c r="P47" s="69">
        <f>VLOOKUP($A47,'Return Data'!$A$7:$R$328,12,0)</f>
        <v>4.8605507499047897</v>
      </c>
      <c r="Q47" s="70">
        <f t="shared" si="13"/>
        <v>25</v>
      </c>
      <c r="R47" s="69">
        <f>VLOOKUP($A47,'Return Data'!$A$7:$R$328,13,0)</f>
        <v>5.3353249266733602</v>
      </c>
      <c r="S47" s="70">
        <f t="shared" si="14"/>
        <v>22</v>
      </c>
      <c r="T47" s="69">
        <f>VLOOKUP($A47,'Return Data'!$A$7:$R$328,14,0)</f>
        <v>5.9181711704115596</v>
      </c>
      <c r="U47" s="70">
        <f t="shared" si="15"/>
        <v>21</v>
      </c>
      <c r="V47" s="69">
        <f>VLOOKUP($A47,'Return Data'!$A$7:$R$328,18,0)</f>
        <v>6.9653334823020696</v>
      </c>
      <c r="W47" s="70">
        <f t="shared" si="18"/>
        <v>18</v>
      </c>
      <c r="X47" s="69">
        <f>VLOOKUP($A47,'Return Data'!$A$7:$R$328,15,0)</f>
        <v>7.2165609290426502</v>
      </c>
      <c r="Y47" s="70">
        <f t="shared" si="19"/>
        <v>19</v>
      </c>
      <c r="Z47" s="69">
        <f>VLOOKUP($A47,'Return Data'!$A$7:$R$328,17,0)</f>
        <v>10.023764010866</v>
      </c>
      <c r="AA47" s="71">
        <f t="shared" si="11"/>
        <v>10</v>
      </c>
    </row>
    <row r="48" spans="1:27" x14ac:dyDescent="0.25">
      <c r="A48" s="67" t="s">
        <v>159</v>
      </c>
      <c r="B48" s="68">
        <f>VLOOKUP($A48,'Return Data'!$A$7:$R$328,2,0)</f>
        <v>43916</v>
      </c>
      <c r="C48" s="69">
        <f>VLOOKUP($A48,'Return Data'!$A$7:$R$328,3,0)</f>
        <v>1960.4784</v>
      </c>
      <c r="D48" s="69">
        <f>VLOOKUP($A48,'Return Data'!$A$7:$R$328,6,0)</f>
        <v>0.87506249899560495</v>
      </c>
      <c r="E48" s="70">
        <f t="shared" si="0"/>
        <v>41</v>
      </c>
      <c r="F48" s="69">
        <f>VLOOKUP($A48,'Return Data'!$A$7:$R$328,7,0)</f>
        <v>0.47043058060373499</v>
      </c>
      <c r="G48" s="70">
        <f t="shared" si="1"/>
        <v>42</v>
      </c>
      <c r="H48" s="69">
        <f>VLOOKUP($A48,'Return Data'!$A$7:$R$328,8,0)</f>
        <v>2.5468428728701702</v>
      </c>
      <c r="I48" s="70">
        <f t="shared" si="2"/>
        <v>9</v>
      </c>
      <c r="J48" s="69">
        <f>VLOOKUP($A48,'Return Data'!$A$7:$R$328,9,0)</f>
        <v>3.4494020378811698</v>
      </c>
      <c r="K48" s="70">
        <f t="shared" si="3"/>
        <v>7</v>
      </c>
      <c r="L48" s="69">
        <f>VLOOKUP($A48,'Return Data'!$A$7:$R$328,10,0)</f>
        <v>4.0063814123070403</v>
      </c>
      <c r="M48" s="70">
        <f t="shared" si="4"/>
        <v>13</v>
      </c>
      <c r="N48" s="69">
        <f>VLOOKUP($A48,'Return Data'!$A$7:$R$328,11,0)</f>
        <v>4.26406007163318</v>
      </c>
      <c r="O48" s="70">
        <f t="shared" si="12"/>
        <v>25</v>
      </c>
      <c r="P48" s="69">
        <f>VLOOKUP($A48,'Return Data'!$A$7:$R$328,12,0)</f>
        <v>4.37157119831173</v>
      </c>
      <c r="Q48" s="70">
        <f t="shared" si="13"/>
        <v>39</v>
      </c>
      <c r="R48" s="69">
        <f>VLOOKUP($A48,'Return Data'!$A$7:$R$328,13,0)</f>
        <v>4.6115943296628199</v>
      </c>
      <c r="S48" s="70">
        <f t="shared" si="14"/>
        <v>39</v>
      </c>
      <c r="T48" s="69">
        <f>VLOOKUP($A48,'Return Data'!$A$7:$R$328,14,0)</f>
        <v>4.8829453160173504</v>
      </c>
      <c r="U48" s="70">
        <f t="shared" si="15"/>
        <v>38</v>
      </c>
      <c r="V48" s="69">
        <f>VLOOKUP($A48,'Return Data'!$A$7:$R$328,18,0)</f>
        <v>5.54715570980665</v>
      </c>
      <c r="W48" s="70">
        <f t="shared" si="18"/>
        <v>33</v>
      </c>
      <c r="X48" s="69">
        <f>VLOOKUP($A48,'Return Data'!$A$7:$R$328,15,0)</f>
        <v>6.6671602696069998</v>
      </c>
      <c r="Y48" s="70">
        <f t="shared" si="19"/>
        <v>31</v>
      </c>
      <c r="Z48" s="69">
        <f>VLOOKUP($A48,'Return Data'!$A$7:$R$328,17,0)</f>
        <v>8.0457539886287694</v>
      </c>
      <c r="AA48" s="71">
        <f t="shared" si="11"/>
        <v>34</v>
      </c>
    </row>
    <row r="49" spans="1:27" x14ac:dyDescent="0.25">
      <c r="A49" s="67" t="s">
        <v>160</v>
      </c>
      <c r="B49" s="68">
        <f>VLOOKUP($A49,'Return Data'!$A$7:$R$328,2,0)</f>
        <v>43916</v>
      </c>
      <c r="C49" s="69">
        <f>VLOOKUP($A49,'Return Data'!$A$7:$R$328,3,0)</f>
        <v>1900.5526</v>
      </c>
      <c r="D49" s="69">
        <f>VLOOKUP($A49,'Return Data'!$A$7:$R$328,6,0)</f>
        <v>21.504911859245698</v>
      </c>
      <c r="E49" s="70">
        <f t="shared" si="0"/>
        <v>4</v>
      </c>
      <c r="F49" s="69">
        <f>VLOOKUP($A49,'Return Data'!$A$7:$R$328,7,0)</f>
        <v>0.85467989666051103</v>
      </c>
      <c r="G49" s="70">
        <f t="shared" si="1"/>
        <v>40</v>
      </c>
      <c r="H49" s="69">
        <f>VLOOKUP($A49,'Return Data'!$A$7:$R$328,8,0)</f>
        <v>-1.25131306223154</v>
      </c>
      <c r="I49" s="70">
        <f t="shared" si="2"/>
        <v>29</v>
      </c>
      <c r="J49" s="69">
        <f>VLOOKUP($A49,'Return Data'!$A$7:$R$328,9,0)</f>
        <v>-2.5345063766753899</v>
      </c>
      <c r="K49" s="70">
        <f t="shared" si="3"/>
        <v>38</v>
      </c>
      <c r="L49" s="69">
        <f>VLOOKUP($A49,'Return Data'!$A$7:$R$328,10,0)</f>
        <v>1.44806103149937</v>
      </c>
      <c r="M49" s="70">
        <f t="shared" si="4"/>
        <v>42</v>
      </c>
      <c r="N49" s="69">
        <f>VLOOKUP($A49,'Return Data'!$A$7:$R$328,11,0)</f>
        <v>4.0030338434151203</v>
      </c>
      <c r="O49" s="70">
        <f t="shared" si="12"/>
        <v>34</v>
      </c>
      <c r="P49" s="69">
        <f>VLOOKUP($A49,'Return Data'!$A$7:$R$328,12,0)</f>
        <v>4.7258454939532504</v>
      </c>
      <c r="Q49" s="70">
        <f t="shared" si="13"/>
        <v>33</v>
      </c>
      <c r="R49" s="69">
        <f>VLOOKUP($A49,'Return Data'!$A$7:$R$328,13,0)</f>
        <v>5.2191304535330403</v>
      </c>
      <c r="S49" s="70">
        <f t="shared" si="14"/>
        <v>28</v>
      </c>
      <c r="T49" s="69">
        <f>VLOOKUP($A49,'Return Data'!$A$7:$R$328,14,0)</f>
        <v>5.7555045112789003</v>
      </c>
      <c r="U49" s="70">
        <f t="shared" si="15"/>
        <v>29</v>
      </c>
      <c r="V49" s="69">
        <f>VLOOKUP($A49,'Return Data'!$A$7:$R$328,18,0)</f>
        <v>4.8602120712948098</v>
      </c>
      <c r="W49" s="70">
        <f t="shared" si="18"/>
        <v>35</v>
      </c>
      <c r="X49" s="69">
        <f>VLOOKUP($A49,'Return Data'!$A$7:$R$328,15,0)</f>
        <v>5.6754864934713103</v>
      </c>
      <c r="Y49" s="70">
        <f t="shared" si="19"/>
        <v>35</v>
      </c>
      <c r="Z49" s="69">
        <f>VLOOKUP($A49,'Return Data'!$A$7:$R$328,17,0)</f>
        <v>9.0029678950747005</v>
      </c>
      <c r="AA49" s="71">
        <f t="shared" si="11"/>
        <v>31</v>
      </c>
    </row>
    <row r="50" spans="1:27" x14ac:dyDescent="0.25">
      <c r="A50" s="67" t="s">
        <v>161</v>
      </c>
      <c r="B50" s="68">
        <f>VLOOKUP($A50,'Return Data'!$A$7:$R$328,2,0)</f>
        <v>43916</v>
      </c>
      <c r="C50" s="69">
        <f>VLOOKUP($A50,'Return Data'!$A$7:$R$328,3,0)</f>
        <v>3236.2139999999999</v>
      </c>
      <c r="D50" s="69">
        <f>VLOOKUP($A50,'Return Data'!$A$7:$R$328,6,0)</f>
        <v>20.9394691404833</v>
      </c>
      <c r="E50" s="70">
        <f t="shared" si="0"/>
        <v>6</v>
      </c>
      <c r="F50" s="69">
        <f>VLOOKUP($A50,'Return Data'!$A$7:$R$328,7,0)</f>
        <v>0.70495405399306799</v>
      </c>
      <c r="G50" s="70">
        <f t="shared" si="1"/>
        <v>41</v>
      </c>
      <c r="H50" s="69">
        <f>VLOOKUP($A50,'Return Data'!$A$7:$R$328,8,0)</f>
        <v>-3.5897646508267602</v>
      </c>
      <c r="I50" s="70">
        <f t="shared" si="2"/>
        <v>43</v>
      </c>
      <c r="J50" s="69">
        <f>VLOOKUP($A50,'Return Data'!$A$7:$R$328,9,0)</f>
        <v>-3.0555768652501798</v>
      </c>
      <c r="K50" s="70">
        <f t="shared" si="3"/>
        <v>41</v>
      </c>
      <c r="L50" s="69">
        <f>VLOOKUP($A50,'Return Data'!$A$7:$R$328,10,0)</f>
        <v>1.47627184723892</v>
      </c>
      <c r="M50" s="70">
        <f t="shared" si="4"/>
        <v>40</v>
      </c>
      <c r="N50" s="69">
        <f>VLOOKUP($A50,'Return Data'!$A$7:$R$328,11,0)</f>
        <v>3.9804424655738799</v>
      </c>
      <c r="O50" s="70">
        <f t="shared" si="12"/>
        <v>35</v>
      </c>
      <c r="P50" s="69">
        <f>VLOOKUP($A50,'Return Data'!$A$7:$R$328,12,0)</f>
        <v>4.7694014155739799</v>
      </c>
      <c r="Q50" s="70">
        <f t="shared" si="13"/>
        <v>29</v>
      </c>
      <c r="R50" s="69">
        <f>VLOOKUP($A50,'Return Data'!$A$7:$R$328,13,0)</f>
        <v>5.2688618125353397</v>
      </c>
      <c r="S50" s="70">
        <f t="shared" si="14"/>
        <v>26</v>
      </c>
      <c r="T50" s="69">
        <f>VLOOKUP($A50,'Return Data'!$A$7:$R$328,14,0)</f>
        <v>5.8909377765043498</v>
      </c>
      <c r="U50" s="70">
        <f t="shared" si="15"/>
        <v>25</v>
      </c>
      <c r="V50" s="69">
        <f>VLOOKUP($A50,'Return Data'!$A$7:$R$328,18,0)</f>
        <v>6.9649882362761897</v>
      </c>
      <c r="W50" s="70">
        <f t="shared" si="18"/>
        <v>19</v>
      </c>
      <c r="X50" s="69">
        <f>VLOOKUP($A50,'Return Data'!$A$7:$R$328,15,0)</f>
        <v>7.2057398687540299</v>
      </c>
      <c r="Y50" s="70">
        <f t="shared" si="19"/>
        <v>21</v>
      </c>
      <c r="Z50" s="69">
        <f>VLOOKUP($A50,'Return Data'!$A$7:$R$328,17,0)</f>
        <v>9.9162325590786207</v>
      </c>
      <c r="AA50" s="71">
        <f t="shared" si="11"/>
        <v>23</v>
      </c>
    </row>
    <row r="51" spans="1:27" x14ac:dyDescent="0.25">
      <c r="A51" s="67" t="s">
        <v>162</v>
      </c>
      <c r="B51" s="68">
        <f>VLOOKUP($A51,'Return Data'!$A$7:$R$328,2,0)</f>
        <v>43916</v>
      </c>
      <c r="C51" s="69">
        <f>VLOOKUP($A51,'Return Data'!$A$7:$R$328,3,0)</f>
        <v>1077.5640000000001</v>
      </c>
      <c r="D51" s="69">
        <f>VLOOKUP($A51,'Return Data'!$A$7:$R$328,6,0)</f>
        <v>2.7506703587321102</v>
      </c>
      <c r="E51" s="70">
        <f t="shared" si="0"/>
        <v>35</v>
      </c>
      <c r="F51" s="69">
        <f>VLOOKUP($A51,'Return Data'!$A$7:$R$328,7,0)</f>
        <v>3.2933174561965801</v>
      </c>
      <c r="G51" s="70">
        <f t="shared" si="1"/>
        <v>7</v>
      </c>
      <c r="H51" s="69">
        <f>VLOOKUP($A51,'Return Data'!$A$7:$R$328,8,0)</f>
        <v>4.1909990940305999</v>
      </c>
      <c r="I51" s="70">
        <f t="shared" si="2"/>
        <v>2</v>
      </c>
      <c r="J51" s="69">
        <f>VLOOKUP($A51,'Return Data'!$A$7:$R$328,9,0)</f>
        <v>4.6294095100680703</v>
      </c>
      <c r="K51" s="70">
        <f t="shared" si="3"/>
        <v>1</v>
      </c>
      <c r="L51" s="69">
        <f>VLOOKUP($A51,'Return Data'!$A$7:$R$328,10,0)</f>
        <v>5.0860736455177902</v>
      </c>
      <c r="M51" s="70">
        <f t="shared" si="4"/>
        <v>2</v>
      </c>
      <c r="N51" s="69">
        <f>VLOOKUP($A51,'Return Data'!$A$7:$R$328,11,0)</f>
        <v>5.1772531747761104</v>
      </c>
      <c r="O51" s="70">
        <f t="shared" si="12"/>
        <v>2</v>
      </c>
      <c r="P51" s="69">
        <f>VLOOKUP($A51,'Return Data'!$A$7:$R$328,12,0)</f>
        <v>5.4081541440546896</v>
      </c>
      <c r="Q51" s="70">
        <f t="shared" si="13"/>
        <v>2</v>
      </c>
      <c r="R51" s="69">
        <f>VLOOKUP($A51,'Return Data'!$A$7:$R$328,13,0)</f>
        <v>5.8071051041203301</v>
      </c>
      <c r="S51" s="70">
        <f t="shared" si="14"/>
        <v>2</v>
      </c>
      <c r="T51" s="69">
        <f>VLOOKUP($A51,'Return Data'!$A$7:$R$328,14,0)</f>
        <v>6.3086075999082203</v>
      </c>
      <c r="U51" s="70">
        <f t="shared" si="15"/>
        <v>2</v>
      </c>
      <c r="V51" s="69"/>
      <c r="W51" s="70"/>
      <c r="X51" s="69"/>
      <c r="Y51" s="70"/>
      <c r="Z51" s="69">
        <f>VLOOKUP($A51,'Return Data'!$A$7:$R$328,17,0)</f>
        <v>6.4901465457801999</v>
      </c>
      <c r="AA51" s="71">
        <f t="shared" si="11"/>
        <v>37</v>
      </c>
    </row>
    <row r="52" spans="1:27" x14ac:dyDescent="0.25">
      <c r="A52" s="73"/>
      <c r="B52" s="74"/>
      <c r="C52" s="74"/>
      <c r="D52" s="75"/>
      <c r="E52" s="74"/>
      <c r="F52" s="75"/>
      <c r="G52" s="74"/>
      <c r="H52" s="75"/>
      <c r="I52" s="74"/>
      <c r="J52" s="75"/>
      <c r="K52" s="74"/>
      <c r="L52" s="75"/>
      <c r="M52" s="74"/>
      <c r="N52" s="75"/>
      <c r="O52" s="74"/>
      <c r="P52" s="75"/>
      <c r="Q52" s="74"/>
      <c r="R52" s="75"/>
      <c r="S52" s="74"/>
      <c r="T52" s="75"/>
      <c r="U52" s="74"/>
      <c r="V52" s="75"/>
      <c r="W52" s="74"/>
      <c r="X52" s="75"/>
      <c r="Y52" s="74"/>
      <c r="Z52" s="75"/>
      <c r="AA52" s="76"/>
    </row>
    <row r="53" spans="1:27" x14ac:dyDescent="0.25">
      <c r="A53" s="77" t="s">
        <v>27</v>
      </c>
      <c r="B53" s="78"/>
      <c r="C53" s="78"/>
      <c r="D53" s="79">
        <f>AVERAGE(D8:D51)</f>
        <v>13.107816781868031</v>
      </c>
      <c r="E53" s="78"/>
      <c r="F53" s="79">
        <f>AVERAGE(F8:F51)</f>
        <v>2.2526195664928568</v>
      </c>
      <c r="G53" s="78"/>
      <c r="H53" s="79">
        <f>AVERAGE(H8:H51)</f>
        <v>0.10029363236274409</v>
      </c>
      <c r="I53" s="78"/>
      <c r="J53" s="79">
        <f>AVERAGE(J8:J51)</f>
        <v>0.2748582321666353</v>
      </c>
      <c r="K53" s="78"/>
      <c r="L53" s="79">
        <f>AVERAGE(L8:L51)</f>
        <v>2.986085306063623</v>
      </c>
      <c r="M53" s="78"/>
      <c r="N53" s="79">
        <f>AVERAGE(N8:N51)</f>
        <v>4.397902264868522</v>
      </c>
      <c r="O53" s="78"/>
      <c r="P53" s="79">
        <f>AVERAGE(P8:P51)</f>
        <v>4.9248818179622464</v>
      </c>
      <c r="Q53" s="78"/>
      <c r="R53" s="79">
        <f>AVERAGE(R8:R51)</f>
        <v>5.3422500218223226</v>
      </c>
      <c r="S53" s="78"/>
      <c r="T53" s="79">
        <f>AVERAGE(T8:T51)</f>
        <v>5.8607508147521941</v>
      </c>
      <c r="U53" s="78"/>
      <c r="V53" s="79">
        <f>AVERAGE(V8:V51)</f>
        <v>6.6794585011110481</v>
      </c>
      <c r="W53" s="78"/>
      <c r="X53" s="79">
        <f>AVERAGE(X8:X51)</f>
        <v>7.0033599135832043</v>
      </c>
      <c r="Y53" s="78"/>
      <c r="Z53" s="79">
        <f>AVERAGE(Z8:Z51)</f>
        <v>8.9565898618565303</v>
      </c>
      <c r="AA53" s="80"/>
    </row>
    <row r="54" spans="1:27" x14ac:dyDescent="0.25">
      <c r="A54" s="77" t="s">
        <v>28</v>
      </c>
      <c r="B54" s="78"/>
      <c r="C54" s="78"/>
      <c r="D54" s="79">
        <f>MIN(D8:D51)</f>
        <v>-0.47854524872648102</v>
      </c>
      <c r="E54" s="78"/>
      <c r="F54" s="79">
        <f>MIN(F8:F51)</f>
        <v>-0.81629678120570504</v>
      </c>
      <c r="G54" s="78"/>
      <c r="H54" s="79">
        <f>MIN(H8:H51)</f>
        <v>-4.69993702916498</v>
      </c>
      <c r="I54" s="78"/>
      <c r="J54" s="79">
        <f>MIN(J8:J51)</f>
        <v>-4.0666894508086804</v>
      </c>
      <c r="K54" s="78"/>
      <c r="L54" s="79">
        <f>MIN(L8:L51)</f>
        <v>0.75747558461740805</v>
      </c>
      <c r="M54" s="78"/>
      <c r="N54" s="79">
        <f>MIN(N8:N51)</f>
        <v>3.5103853707973101</v>
      </c>
      <c r="O54" s="78"/>
      <c r="P54" s="79">
        <f>MIN(P8:P51)</f>
        <v>3.8908230670967399</v>
      </c>
      <c r="Q54" s="78"/>
      <c r="R54" s="79">
        <f>MIN(R8:R51)</f>
        <v>4.2084120031666403</v>
      </c>
      <c r="S54" s="78"/>
      <c r="T54" s="79">
        <f>MIN(T8:T51)</f>
        <v>4.59221443051905</v>
      </c>
      <c r="U54" s="78"/>
      <c r="V54" s="79">
        <f>MIN(V8:V51)</f>
        <v>1.9108127689649199</v>
      </c>
      <c r="W54" s="78"/>
      <c r="X54" s="79">
        <f>MIN(X8:X51)</f>
        <v>3.64424509340567</v>
      </c>
      <c r="Y54" s="78"/>
      <c r="Z54" s="79">
        <f>MIN(Z8:Z51)</f>
        <v>4.7629993181395998</v>
      </c>
      <c r="AA54" s="80"/>
    </row>
    <row r="55" spans="1:27" ht="15.75" thickBot="1" x14ac:dyDescent="0.3">
      <c r="A55" s="81" t="s">
        <v>29</v>
      </c>
      <c r="B55" s="82"/>
      <c r="C55" s="82"/>
      <c r="D55" s="83">
        <f>MAX(D8:D51)</f>
        <v>26.709148720875501</v>
      </c>
      <c r="E55" s="82"/>
      <c r="F55" s="83">
        <f>MAX(F8:F51)</f>
        <v>4.8917153551353998</v>
      </c>
      <c r="G55" s="82"/>
      <c r="H55" s="83">
        <f>MAX(H8:H51)</f>
        <v>4.6777286028067797</v>
      </c>
      <c r="I55" s="82"/>
      <c r="J55" s="83">
        <f>MAX(J8:J51)</f>
        <v>4.6294095100680703</v>
      </c>
      <c r="K55" s="82"/>
      <c r="L55" s="83">
        <f>MAX(L8:L51)</f>
        <v>5.48765588117534</v>
      </c>
      <c r="M55" s="82"/>
      <c r="N55" s="83">
        <f>MAX(N8:N51)</f>
        <v>6.0043618215000096</v>
      </c>
      <c r="O55" s="82"/>
      <c r="P55" s="83">
        <f>MAX(P8:P51)</f>
        <v>6.33631498753192</v>
      </c>
      <c r="Q55" s="82"/>
      <c r="R55" s="83">
        <f>MAX(R8:R51)</f>
        <v>6.7157938639136896</v>
      </c>
      <c r="S55" s="82"/>
      <c r="T55" s="83">
        <f>MAX(T8:T51)</f>
        <v>6.9935508725248399</v>
      </c>
      <c r="U55" s="82"/>
      <c r="V55" s="83">
        <f>MAX(V8:V51)</f>
        <v>7.6106839931703503</v>
      </c>
      <c r="W55" s="82"/>
      <c r="X55" s="83">
        <f>MAX(X8:X51)</f>
        <v>7.6228411807491598</v>
      </c>
      <c r="Y55" s="82"/>
      <c r="Z55" s="83">
        <f>MAX(Z8:Z51)</f>
        <v>12.083131125049</v>
      </c>
      <c r="AA55" s="84"/>
    </row>
    <row r="57" spans="1:27" x14ac:dyDescent="0.25">
      <c r="A57" s="15" t="s">
        <v>342</v>
      </c>
    </row>
  </sheetData>
  <sheetProtection password="F4C3"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2"/>
  <sheetViews>
    <sheetView showRowColHeaders="0" workbookViewId="0">
      <pane xSplit="1" ySplit="6" topLeftCell="B8" activePane="bottomRight" state="frozen"/>
      <selection activeCell="C18" sqref="C18"/>
      <selection pane="topRight" activeCell="C18" sqref="C18"/>
      <selection pane="bottomLeft" activeCell="C18" sqref="C18"/>
      <selection pane="bottomRight"/>
    </sheetView>
  </sheetViews>
  <sheetFormatPr defaultRowHeight="15" x14ac:dyDescent="0.25"/>
  <cols>
    <col min="1" max="1" width="35.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4" t="s">
        <v>349</v>
      </c>
    </row>
    <row r="3" spans="1:27" ht="15" customHeight="1" thickBot="1" x14ac:dyDescent="0.3">
      <c r="A3" s="115"/>
    </row>
    <row r="4" spans="1:27" ht="15.75" thickBot="1" x14ac:dyDescent="0.3"/>
    <row r="5" spans="1:27" s="4" customFormat="1" x14ac:dyDescent="0.25">
      <c r="A5" s="32" t="s">
        <v>352</v>
      </c>
      <c r="B5" s="112" t="s">
        <v>8</v>
      </c>
      <c r="C5" s="112" t="s">
        <v>9</v>
      </c>
      <c r="D5" s="118" t="s">
        <v>115</v>
      </c>
      <c r="E5" s="118"/>
      <c r="F5" s="118" t="s">
        <v>116</v>
      </c>
      <c r="G5" s="118"/>
      <c r="H5" s="118" t="s">
        <v>117</v>
      </c>
      <c r="I5" s="118"/>
      <c r="J5" s="118" t="s">
        <v>47</v>
      </c>
      <c r="K5" s="118"/>
      <c r="L5" s="118" t="s">
        <v>48</v>
      </c>
      <c r="M5" s="118"/>
      <c r="N5" s="118" t="s">
        <v>1</v>
      </c>
      <c r="O5" s="118"/>
      <c r="P5" s="118" t="s">
        <v>2</v>
      </c>
      <c r="Q5" s="118"/>
      <c r="R5" s="118" t="s">
        <v>3</v>
      </c>
      <c r="S5" s="118"/>
      <c r="T5" s="118" t="s">
        <v>4</v>
      </c>
      <c r="U5" s="118"/>
      <c r="V5" s="118" t="s">
        <v>385</v>
      </c>
      <c r="W5" s="118"/>
      <c r="X5" s="118" t="s">
        <v>5</v>
      </c>
      <c r="Y5" s="118"/>
      <c r="Z5" s="118" t="s">
        <v>46</v>
      </c>
      <c r="AA5" s="121"/>
    </row>
    <row r="6" spans="1:27" s="4" customFormat="1" x14ac:dyDescent="0.25">
      <c r="A6" s="18" t="s">
        <v>7</v>
      </c>
      <c r="B6" s="113"/>
      <c r="C6" s="113"/>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Data'!$A$7:$R$328,2,0)</f>
        <v>43916</v>
      </c>
      <c r="C8" s="69">
        <f>VLOOKUP($A8,'Return Data'!$A$7:$R$328,3,0)</f>
        <v>316.47910000000002</v>
      </c>
      <c r="D8" s="69">
        <f>VLOOKUP($A8,'Return Data'!$A$7:$R$328,6,0)</f>
        <v>18.2199296158484</v>
      </c>
      <c r="E8" s="70">
        <f t="shared" ref="E8:E46" si="0">RANK(D8,D$8:D$50,0)</f>
        <v>16</v>
      </c>
      <c r="F8" s="69">
        <f>VLOOKUP($A8,'Return Data'!$A$7:$R$328,7,0)</f>
        <v>2.0686293626544301</v>
      </c>
      <c r="G8" s="70">
        <f t="shared" ref="G8:G46" si="1">RANK(F8,F$8:F$50,0)</f>
        <v>26</v>
      </c>
      <c r="H8" s="69">
        <f>VLOOKUP($A8,'Return Data'!$A$7:$R$328,8,0)</f>
        <v>-0.47116885759332799</v>
      </c>
      <c r="I8" s="70">
        <f t="shared" ref="I8:I46" si="2">RANK(H8,H$8:H$50,0)</f>
        <v>19</v>
      </c>
      <c r="J8" s="69">
        <f>VLOOKUP($A8,'Return Data'!$A$7:$R$328,9,0)</f>
        <v>-0.95607667366454896</v>
      </c>
      <c r="K8" s="70">
        <f t="shared" ref="K8:K46" si="3">RANK(J8,J$8:J$50,0)</f>
        <v>22</v>
      </c>
      <c r="L8" s="69">
        <f>VLOOKUP($A8,'Return Data'!$A$7:$R$328,10,0)</f>
        <v>2.4230373835501702</v>
      </c>
      <c r="M8" s="70">
        <f t="shared" ref="M8:M46" si="4">RANK(L8,L$8:L$50,0)</f>
        <v>22</v>
      </c>
      <c r="N8" s="69">
        <f>VLOOKUP($A8,'Return Data'!$A$7:$R$328,11,0)</f>
        <v>4.2706873273170398</v>
      </c>
      <c r="O8" s="70">
        <f t="shared" ref="O8:O46" si="5">RANK(N8,N$8:N$50,0)</f>
        <v>20</v>
      </c>
      <c r="P8" s="69">
        <f>VLOOKUP($A8,'Return Data'!$A$7:$R$328,12,0)</f>
        <v>4.8785391677249903</v>
      </c>
      <c r="Q8" s="70">
        <f t="shared" ref="Q8:Q46" si="6">RANK(P8,P$8:P$50,0)</f>
        <v>15</v>
      </c>
      <c r="R8" s="69">
        <f>VLOOKUP($A8,'Return Data'!$A$7:$R$328,13,0)</f>
        <v>5.4322208185904604</v>
      </c>
      <c r="S8" s="70">
        <f t="shared" ref="S8:S46" si="7">RANK(R8,R$8:R$50,0)</f>
        <v>7</v>
      </c>
      <c r="T8" s="69">
        <f>VLOOKUP($A8,'Return Data'!$A$7:$R$328,14,0)</f>
        <v>5.9847709642922799</v>
      </c>
      <c r="U8" s="70">
        <f t="shared" ref="U8:U24" si="8">RANK(T8,T$8:T$50,0)</f>
        <v>6</v>
      </c>
      <c r="V8" s="69">
        <f>VLOOKUP($A8,'Return Data'!$A$7:$R$328,18,0)</f>
        <v>6.96368817667455</v>
      </c>
      <c r="W8" s="70">
        <f t="shared" ref="W8:W24" si="9">RANK(V8,V$8:V$50,0)</f>
        <v>6</v>
      </c>
      <c r="X8" s="69">
        <f>VLOOKUP($A8,'Return Data'!$A$7:$R$328,15,0)</f>
        <v>7.1930444291608104</v>
      </c>
      <c r="Y8" s="70">
        <f t="shared" ref="Y8:Y24" si="10">RANK(X8,X$8:X$50,0)</f>
        <v>6</v>
      </c>
      <c r="Z8" s="69">
        <f>VLOOKUP($A8,'Return Data'!$A$7:$R$328,17,0)</f>
        <v>13.527570441547001</v>
      </c>
      <c r="AA8" s="71">
        <f t="shared" ref="AA8:AA46" si="11">RANK(Z8,Z$8:Z$50,0)</f>
        <v>6</v>
      </c>
    </row>
    <row r="9" spans="1:27" x14ac:dyDescent="0.25">
      <c r="A9" s="67" t="s">
        <v>228</v>
      </c>
      <c r="B9" s="68">
        <f>VLOOKUP($A9,'Return Data'!$A$7:$R$328,2,0)</f>
        <v>43916</v>
      </c>
      <c r="C9" s="69">
        <f>VLOOKUP($A9,'Return Data'!$A$7:$R$328,3,0)</f>
        <v>2185.1923000000002</v>
      </c>
      <c r="D9" s="69">
        <f>VLOOKUP($A9,'Return Data'!$A$7:$R$328,6,0)</f>
        <v>18.966465808089801</v>
      </c>
      <c r="E9" s="70">
        <f t="shared" si="0"/>
        <v>12</v>
      </c>
      <c r="F9" s="69">
        <f>VLOOKUP($A9,'Return Data'!$A$7:$R$328,7,0)</f>
        <v>2.3093960074778499</v>
      </c>
      <c r="G9" s="70">
        <f t="shared" si="1"/>
        <v>24</v>
      </c>
      <c r="H9" s="69">
        <f>VLOOKUP($A9,'Return Data'!$A$7:$R$328,8,0)</f>
        <v>-0.93068687647767401</v>
      </c>
      <c r="I9" s="70">
        <f t="shared" si="2"/>
        <v>22</v>
      </c>
      <c r="J9" s="69">
        <f>VLOOKUP($A9,'Return Data'!$A$7:$R$328,9,0)</f>
        <v>-0.616088147567183</v>
      </c>
      <c r="K9" s="70">
        <f t="shared" si="3"/>
        <v>20</v>
      </c>
      <c r="L9" s="69">
        <f>VLOOKUP($A9,'Return Data'!$A$7:$R$328,10,0)</f>
        <v>2.8168856976334999</v>
      </c>
      <c r="M9" s="70">
        <f t="shared" si="4"/>
        <v>16</v>
      </c>
      <c r="N9" s="69">
        <f>VLOOKUP($A9,'Return Data'!$A$7:$R$328,11,0)</f>
        <v>4.4326544212654699</v>
      </c>
      <c r="O9" s="70">
        <f t="shared" si="5"/>
        <v>13</v>
      </c>
      <c r="P9" s="69">
        <f>VLOOKUP($A9,'Return Data'!$A$7:$R$328,12,0)</f>
        <v>4.9880743167006099</v>
      </c>
      <c r="Q9" s="70">
        <f t="shared" si="6"/>
        <v>8</v>
      </c>
      <c r="R9" s="69">
        <f>VLOOKUP($A9,'Return Data'!$A$7:$R$328,13,0)</f>
        <v>5.41485312791698</v>
      </c>
      <c r="S9" s="70">
        <f t="shared" si="7"/>
        <v>8</v>
      </c>
      <c r="T9" s="69">
        <f>VLOOKUP($A9,'Return Data'!$A$7:$R$328,14,0)</f>
        <v>5.9700897708984701</v>
      </c>
      <c r="U9" s="70">
        <f t="shared" si="8"/>
        <v>7</v>
      </c>
      <c r="V9" s="69">
        <f>VLOOKUP($A9,'Return Data'!$A$7:$R$328,18,0)</f>
        <v>6.9718034839482703</v>
      </c>
      <c r="W9" s="70">
        <f t="shared" si="9"/>
        <v>4</v>
      </c>
      <c r="X9" s="69">
        <f>VLOOKUP($A9,'Return Data'!$A$7:$R$328,15,0)</f>
        <v>7.2116143232025296</v>
      </c>
      <c r="Y9" s="70">
        <f t="shared" si="10"/>
        <v>4</v>
      </c>
      <c r="Z9" s="69">
        <f>VLOOKUP($A9,'Return Data'!$A$7:$R$328,17,0)</f>
        <v>11.321517652447</v>
      </c>
      <c r="AA9" s="71">
        <f t="shared" si="11"/>
        <v>28</v>
      </c>
    </row>
    <row r="10" spans="1:27" x14ac:dyDescent="0.25">
      <c r="A10" s="67" t="s">
        <v>229</v>
      </c>
      <c r="B10" s="68">
        <f>VLOOKUP($A10,'Return Data'!$A$7:$R$328,2,0)</f>
        <v>43916</v>
      </c>
      <c r="C10" s="69">
        <f>VLOOKUP($A10,'Return Data'!$A$7:$R$328,3,0)</f>
        <v>2261.4573</v>
      </c>
      <c r="D10" s="69">
        <f>VLOOKUP($A10,'Return Data'!$A$7:$R$328,6,0)</f>
        <v>19.198980970577399</v>
      </c>
      <c r="E10" s="70">
        <f t="shared" si="0"/>
        <v>11</v>
      </c>
      <c r="F10" s="69">
        <f>VLOOKUP($A10,'Return Data'!$A$7:$R$328,7,0)</f>
        <v>1.4839882011526599</v>
      </c>
      <c r="G10" s="70">
        <f t="shared" si="1"/>
        <v>33</v>
      </c>
      <c r="H10" s="69">
        <f>VLOOKUP($A10,'Return Data'!$A$7:$R$328,8,0)</f>
        <v>-2.4076726940855102</v>
      </c>
      <c r="I10" s="70">
        <f t="shared" si="2"/>
        <v>35</v>
      </c>
      <c r="J10" s="69">
        <f>VLOOKUP($A10,'Return Data'!$A$7:$R$328,9,0)</f>
        <v>-1.6058660308163999</v>
      </c>
      <c r="K10" s="70">
        <f t="shared" si="3"/>
        <v>30</v>
      </c>
      <c r="L10" s="69">
        <f>VLOOKUP($A10,'Return Data'!$A$7:$R$328,10,0)</f>
        <v>2.0515088911341199</v>
      </c>
      <c r="M10" s="70">
        <f t="shared" si="4"/>
        <v>30</v>
      </c>
      <c r="N10" s="69">
        <f>VLOOKUP($A10,'Return Data'!$A$7:$R$328,11,0)</f>
        <v>4.1634662332400802</v>
      </c>
      <c r="O10" s="70">
        <f t="shared" si="5"/>
        <v>25</v>
      </c>
      <c r="P10" s="69">
        <f>VLOOKUP($A10,'Return Data'!$A$7:$R$328,12,0)</f>
        <v>4.8785041621534004</v>
      </c>
      <c r="Q10" s="70">
        <f t="shared" si="6"/>
        <v>16</v>
      </c>
      <c r="R10" s="69">
        <f>VLOOKUP($A10,'Return Data'!$A$7:$R$328,13,0)</f>
        <v>5.3185971671522401</v>
      </c>
      <c r="S10" s="70">
        <f t="shared" si="7"/>
        <v>15</v>
      </c>
      <c r="T10" s="69">
        <f>VLOOKUP($A10,'Return Data'!$A$7:$R$328,14,0)</f>
        <v>5.8850406413538101</v>
      </c>
      <c r="U10" s="70">
        <f t="shared" si="8"/>
        <v>14</v>
      </c>
      <c r="V10" s="69">
        <f>VLOOKUP($A10,'Return Data'!$A$7:$R$328,18,0)</f>
        <v>6.9384794258231599</v>
      </c>
      <c r="W10" s="70">
        <f t="shared" si="9"/>
        <v>11</v>
      </c>
      <c r="X10" s="69">
        <f>VLOOKUP($A10,'Return Data'!$A$7:$R$328,15,0)</f>
        <v>7.1723169287310604</v>
      </c>
      <c r="Y10" s="70">
        <f t="shared" si="10"/>
        <v>12</v>
      </c>
      <c r="Z10" s="69">
        <f>VLOOKUP($A10,'Return Data'!$A$7:$R$328,17,0)</f>
        <v>11.321168293582501</v>
      </c>
      <c r="AA10" s="71">
        <f t="shared" si="11"/>
        <v>29</v>
      </c>
    </row>
    <row r="11" spans="1:27" x14ac:dyDescent="0.25">
      <c r="A11" s="67" t="s">
        <v>230</v>
      </c>
      <c r="B11" s="68">
        <f>VLOOKUP($A11,'Return Data'!$A$7:$R$328,2,0)</f>
        <v>43916</v>
      </c>
      <c r="C11" s="69">
        <f>VLOOKUP($A11,'Return Data'!$A$7:$R$328,3,0)</f>
        <v>3021.4400999999998</v>
      </c>
      <c r="D11" s="69">
        <f>VLOOKUP($A11,'Return Data'!$A$7:$R$328,6,0)</f>
        <v>19.780177094954901</v>
      </c>
      <c r="E11" s="70">
        <f t="shared" si="0"/>
        <v>9</v>
      </c>
      <c r="F11" s="69">
        <f>VLOOKUP($A11,'Return Data'!$A$7:$R$328,7,0)</f>
        <v>1.6318690437271</v>
      </c>
      <c r="G11" s="70">
        <f t="shared" si="1"/>
        <v>29</v>
      </c>
      <c r="H11" s="69">
        <f>VLOOKUP($A11,'Return Data'!$A$7:$R$328,8,0)</f>
        <v>-2.89956476580765</v>
      </c>
      <c r="I11" s="70">
        <f t="shared" si="2"/>
        <v>38</v>
      </c>
      <c r="J11" s="69">
        <f>VLOOKUP($A11,'Return Data'!$A$7:$R$328,9,0)</f>
        <v>-2.09218642380737</v>
      </c>
      <c r="K11" s="70">
        <f t="shared" si="3"/>
        <v>32</v>
      </c>
      <c r="L11" s="69">
        <f>VLOOKUP($A11,'Return Data'!$A$7:$R$328,10,0)</f>
        <v>1.8962572445978401</v>
      </c>
      <c r="M11" s="70">
        <f t="shared" si="4"/>
        <v>32</v>
      </c>
      <c r="N11" s="69">
        <f>VLOOKUP($A11,'Return Data'!$A$7:$R$328,11,0)</f>
        <v>4.1667608485649499</v>
      </c>
      <c r="O11" s="70">
        <f t="shared" si="5"/>
        <v>24</v>
      </c>
      <c r="P11" s="69">
        <f>VLOOKUP($A11,'Return Data'!$A$7:$R$328,12,0)</f>
        <v>4.8952148142860601</v>
      </c>
      <c r="Q11" s="70">
        <f t="shared" si="6"/>
        <v>14</v>
      </c>
      <c r="R11" s="69">
        <f>VLOOKUP($A11,'Return Data'!$A$7:$R$328,13,0)</f>
        <v>5.3776763170559301</v>
      </c>
      <c r="S11" s="70">
        <f t="shared" si="7"/>
        <v>12</v>
      </c>
      <c r="T11" s="69">
        <f>VLOOKUP($A11,'Return Data'!$A$7:$R$328,14,0)</f>
        <v>5.93540895811255</v>
      </c>
      <c r="U11" s="70">
        <f t="shared" si="8"/>
        <v>12</v>
      </c>
      <c r="V11" s="69">
        <f>VLOOKUP($A11,'Return Data'!$A$7:$R$328,18,0)</f>
        <v>6.9261466950614698</v>
      </c>
      <c r="W11" s="70">
        <f t="shared" si="9"/>
        <v>12</v>
      </c>
      <c r="X11" s="69">
        <f>VLOOKUP($A11,'Return Data'!$A$7:$R$328,15,0)</f>
        <v>7.1325322324430802</v>
      </c>
      <c r="Y11" s="70">
        <f t="shared" si="10"/>
        <v>15</v>
      </c>
      <c r="Z11" s="69">
        <f>VLOOKUP($A11,'Return Data'!$A$7:$R$328,17,0)</f>
        <v>12.9807465957073</v>
      </c>
      <c r="AA11" s="71">
        <f t="shared" si="11"/>
        <v>13</v>
      </c>
    </row>
    <row r="12" spans="1:27" x14ac:dyDescent="0.25">
      <c r="A12" s="67" t="s">
        <v>231</v>
      </c>
      <c r="B12" s="68">
        <f>VLOOKUP($A12,'Return Data'!$A$7:$R$328,2,0)</f>
        <v>43916</v>
      </c>
      <c r="C12" s="69">
        <f>VLOOKUP($A12,'Return Data'!$A$7:$R$328,3,0)</f>
        <v>2259.7485000000001</v>
      </c>
      <c r="D12" s="69">
        <f>VLOOKUP($A12,'Return Data'!$A$7:$R$328,6,0)</f>
        <v>17.8666578944447</v>
      </c>
      <c r="E12" s="70">
        <f t="shared" si="0"/>
        <v>20</v>
      </c>
      <c r="F12" s="69">
        <f>VLOOKUP($A12,'Return Data'!$A$7:$R$328,7,0)</f>
        <v>2.9894371445435501</v>
      </c>
      <c r="G12" s="70">
        <f t="shared" si="1"/>
        <v>11</v>
      </c>
      <c r="H12" s="69">
        <f>VLOOKUP($A12,'Return Data'!$A$7:$R$328,8,0)</f>
        <v>-0.36824506270822499</v>
      </c>
      <c r="I12" s="70">
        <f t="shared" si="2"/>
        <v>18</v>
      </c>
      <c r="J12" s="69">
        <f>VLOOKUP($A12,'Return Data'!$A$7:$R$328,9,0)</f>
        <v>-1.1739697260073001</v>
      </c>
      <c r="K12" s="70">
        <f t="shared" si="3"/>
        <v>27</v>
      </c>
      <c r="L12" s="69">
        <f>VLOOKUP($A12,'Return Data'!$A$7:$R$328,10,0)</f>
        <v>2.0732913603652898</v>
      </c>
      <c r="M12" s="70">
        <f t="shared" si="4"/>
        <v>29</v>
      </c>
      <c r="N12" s="69">
        <f>VLOOKUP($A12,'Return Data'!$A$7:$R$328,11,0)</f>
        <v>3.9574466117605902</v>
      </c>
      <c r="O12" s="70">
        <f t="shared" si="5"/>
        <v>33</v>
      </c>
      <c r="P12" s="69">
        <f>VLOOKUP($A12,'Return Data'!$A$7:$R$328,12,0)</f>
        <v>4.6278811836674301</v>
      </c>
      <c r="Q12" s="70">
        <f t="shared" si="6"/>
        <v>34</v>
      </c>
      <c r="R12" s="69">
        <f>VLOOKUP($A12,'Return Data'!$A$7:$R$328,13,0)</f>
        <v>5.0911001959862103</v>
      </c>
      <c r="S12" s="70">
        <f t="shared" si="7"/>
        <v>34</v>
      </c>
      <c r="T12" s="69">
        <f>VLOOKUP($A12,'Return Data'!$A$7:$R$328,14,0)</f>
        <v>5.6804195779514304</v>
      </c>
      <c r="U12" s="70">
        <f t="shared" si="8"/>
        <v>29</v>
      </c>
      <c r="V12" s="69">
        <f>VLOOKUP($A12,'Return Data'!$A$7:$R$328,18,0)</f>
        <v>6.79187048488975</v>
      </c>
      <c r="W12" s="70">
        <f t="shared" si="9"/>
        <v>26</v>
      </c>
      <c r="X12" s="69">
        <f>VLOOKUP($A12,'Return Data'!$A$7:$R$328,15,0)</f>
        <v>7.0703326600696403</v>
      </c>
      <c r="Y12" s="70">
        <f t="shared" si="10"/>
        <v>23</v>
      </c>
      <c r="Z12" s="69">
        <f>VLOOKUP($A12,'Return Data'!$A$7:$R$328,17,0)</f>
        <v>10.765820709435699</v>
      </c>
      <c r="AA12" s="71">
        <f t="shared" si="11"/>
        <v>31</v>
      </c>
    </row>
    <row r="13" spans="1:27" x14ac:dyDescent="0.25">
      <c r="A13" s="67" t="s">
        <v>232</v>
      </c>
      <c r="B13" s="68">
        <f>VLOOKUP($A13,'Return Data'!$A$7:$R$328,2,0)</f>
        <v>43916</v>
      </c>
      <c r="C13" s="69">
        <f>VLOOKUP($A13,'Return Data'!$A$7:$R$328,3,0)</f>
        <v>2381.7359000000001</v>
      </c>
      <c r="D13" s="69">
        <f>VLOOKUP($A13,'Return Data'!$A$7:$R$328,6,0)</f>
        <v>3.65690105968774</v>
      </c>
      <c r="E13" s="70">
        <f t="shared" si="0"/>
        <v>35</v>
      </c>
      <c r="F13" s="69">
        <f>VLOOKUP($A13,'Return Data'!$A$7:$R$328,7,0)</f>
        <v>3.1097175414907299</v>
      </c>
      <c r="G13" s="70">
        <f t="shared" si="1"/>
        <v>9</v>
      </c>
      <c r="H13" s="69">
        <f>VLOOKUP($A13,'Return Data'!$A$7:$R$328,8,0)</f>
        <v>4.1136150909535401</v>
      </c>
      <c r="I13" s="70">
        <f t="shared" si="2"/>
        <v>3</v>
      </c>
      <c r="J13" s="69">
        <f>VLOOKUP($A13,'Return Data'!$A$7:$R$328,9,0)</f>
        <v>4.3042121568740699</v>
      </c>
      <c r="K13" s="70">
        <f t="shared" si="3"/>
        <v>3</v>
      </c>
      <c r="L13" s="69">
        <f>VLOOKUP($A13,'Return Data'!$A$7:$R$328,10,0)</f>
        <v>4.9053269561064203</v>
      </c>
      <c r="M13" s="70">
        <f t="shared" si="4"/>
        <v>4</v>
      </c>
      <c r="N13" s="69">
        <f>VLOOKUP($A13,'Return Data'!$A$7:$R$328,11,0)</f>
        <v>5.0076167091188903</v>
      </c>
      <c r="O13" s="70">
        <f t="shared" si="5"/>
        <v>4</v>
      </c>
      <c r="P13" s="69">
        <f>VLOOKUP($A13,'Return Data'!$A$7:$R$328,12,0)</f>
        <v>5.1260855983003504</v>
      </c>
      <c r="Q13" s="70">
        <f t="shared" si="6"/>
        <v>5</v>
      </c>
      <c r="R13" s="69">
        <f>VLOOKUP($A13,'Return Data'!$A$7:$R$328,13,0)</f>
        <v>5.3871881471139504</v>
      </c>
      <c r="S13" s="70">
        <f t="shared" si="7"/>
        <v>10</v>
      </c>
      <c r="T13" s="69">
        <f>VLOOKUP($A13,'Return Data'!$A$7:$R$328,14,0)</f>
        <v>5.8664329800605</v>
      </c>
      <c r="U13" s="70">
        <f t="shared" si="8"/>
        <v>17</v>
      </c>
      <c r="V13" s="69">
        <f>VLOOKUP($A13,'Return Data'!$A$7:$R$328,18,0)</f>
        <v>6.8684585854632596</v>
      </c>
      <c r="W13" s="70">
        <f t="shared" si="9"/>
        <v>20</v>
      </c>
      <c r="X13" s="69">
        <f>VLOOKUP($A13,'Return Data'!$A$7:$R$328,15,0)</f>
        <v>7.0661338459971699</v>
      </c>
      <c r="Y13" s="70">
        <f t="shared" si="10"/>
        <v>25</v>
      </c>
      <c r="Z13" s="69">
        <f>VLOOKUP($A13,'Return Data'!$A$7:$R$328,17,0)</f>
        <v>11.7174246498704</v>
      </c>
      <c r="AA13" s="71">
        <f t="shared" si="11"/>
        <v>21</v>
      </c>
    </row>
    <row r="14" spans="1:27" x14ac:dyDescent="0.25">
      <c r="A14" s="67" t="s">
        <v>233</v>
      </c>
      <c r="B14" s="68">
        <f>VLOOKUP($A14,'Return Data'!$A$7:$R$328,2,0)</f>
        <v>43916</v>
      </c>
      <c r="C14" s="69">
        <f>VLOOKUP($A14,'Return Data'!$A$7:$R$328,3,0)</f>
        <v>2810.1233999999999</v>
      </c>
      <c r="D14" s="69">
        <f>VLOOKUP($A14,'Return Data'!$A$7:$R$328,6,0)</f>
        <v>21.095529920200701</v>
      </c>
      <c r="E14" s="70">
        <f t="shared" si="0"/>
        <v>6</v>
      </c>
      <c r="F14" s="69">
        <f>VLOOKUP($A14,'Return Data'!$A$7:$R$328,7,0)</f>
        <v>3.0197685807303101</v>
      </c>
      <c r="G14" s="70">
        <f t="shared" si="1"/>
        <v>10</v>
      </c>
      <c r="H14" s="69">
        <f>VLOOKUP($A14,'Return Data'!$A$7:$R$328,8,0)</f>
        <v>-0.98436164679146698</v>
      </c>
      <c r="I14" s="70">
        <f t="shared" si="2"/>
        <v>23</v>
      </c>
      <c r="J14" s="69">
        <f>VLOOKUP($A14,'Return Data'!$A$7:$R$328,9,0)</f>
        <v>6.9582793465234596E-3</v>
      </c>
      <c r="K14" s="70">
        <f t="shared" si="3"/>
        <v>18</v>
      </c>
      <c r="L14" s="69">
        <f>VLOOKUP($A14,'Return Data'!$A$7:$R$328,10,0)</f>
        <v>2.95253533306775</v>
      </c>
      <c r="M14" s="70">
        <f t="shared" si="4"/>
        <v>15</v>
      </c>
      <c r="N14" s="69">
        <f>VLOOKUP($A14,'Return Data'!$A$7:$R$328,11,0)</f>
        <v>4.4215517810341902</v>
      </c>
      <c r="O14" s="70">
        <f t="shared" si="5"/>
        <v>14</v>
      </c>
      <c r="P14" s="69">
        <f>VLOOKUP($A14,'Return Data'!$A$7:$R$328,12,0)</f>
        <v>4.8730136175035597</v>
      </c>
      <c r="Q14" s="70">
        <f t="shared" si="6"/>
        <v>17</v>
      </c>
      <c r="R14" s="69">
        <f>VLOOKUP($A14,'Return Data'!$A$7:$R$328,13,0)</f>
        <v>5.3185328535101997</v>
      </c>
      <c r="S14" s="70">
        <f t="shared" si="7"/>
        <v>16</v>
      </c>
      <c r="T14" s="69">
        <f>VLOOKUP($A14,'Return Data'!$A$7:$R$328,14,0)</f>
        <v>5.8282045961030597</v>
      </c>
      <c r="U14" s="70">
        <f t="shared" si="8"/>
        <v>20</v>
      </c>
      <c r="V14" s="69">
        <f>VLOOKUP($A14,'Return Data'!$A$7:$R$328,18,0)</f>
        <v>6.8741639546474298</v>
      </c>
      <c r="W14" s="70">
        <f t="shared" si="9"/>
        <v>18</v>
      </c>
      <c r="X14" s="69">
        <f>VLOOKUP($A14,'Return Data'!$A$7:$R$328,15,0)</f>
        <v>7.1083475812848498</v>
      </c>
      <c r="Y14" s="70">
        <f t="shared" si="10"/>
        <v>20</v>
      </c>
      <c r="Z14" s="69">
        <f>VLOOKUP($A14,'Return Data'!$A$7:$R$328,17,0)</f>
        <v>12.6134983008782</v>
      </c>
      <c r="AA14" s="71">
        <f t="shared" si="11"/>
        <v>15</v>
      </c>
    </row>
    <row r="15" spans="1:27" x14ac:dyDescent="0.25">
      <c r="A15" s="67" t="s">
        <v>234</v>
      </c>
      <c r="B15" s="68">
        <f>VLOOKUP($A15,'Return Data'!$A$7:$R$328,2,0)</f>
        <v>43916</v>
      </c>
      <c r="C15" s="69">
        <f>VLOOKUP($A15,'Return Data'!$A$7:$R$328,3,0)</f>
        <v>2524.473</v>
      </c>
      <c r="D15" s="69">
        <f>VLOOKUP($A15,'Return Data'!$A$7:$R$328,6,0)</f>
        <v>16.021223085644198</v>
      </c>
      <c r="E15" s="70">
        <f t="shared" si="0"/>
        <v>25</v>
      </c>
      <c r="F15" s="69">
        <f>VLOOKUP($A15,'Return Data'!$A$7:$R$328,7,0)</f>
        <v>2.5915084831414501</v>
      </c>
      <c r="G15" s="70">
        <f t="shared" si="1"/>
        <v>18</v>
      </c>
      <c r="H15" s="69">
        <f>VLOOKUP($A15,'Return Data'!$A$7:$R$328,8,0)</f>
        <v>-1.7744821009922001</v>
      </c>
      <c r="I15" s="70">
        <f t="shared" si="2"/>
        <v>30</v>
      </c>
      <c r="J15" s="69">
        <f>VLOOKUP($A15,'Return Data'!$A$7:$R$328,9,0)</f>
        <v>-1.0376012707114599</v>
      </c>
      <c r="K15" s="70">
        <f t="shared" si="3"/>
        <v>25</v>
      </c>
      <c r="L15" s="69">
        <f>VLOOKUP($A15,'Return Data'!$A$7:$R$328,10,0)</f>
        <v>2.4344694190624199</v>
      </c>
      <c r="M15" s="70">
        <f t="shared" si="4"/>
        <v>19</v>
      </c>
      <c r="N15" s="69">
        <f>VLOOKUP($A15,'Return Data'!$A$7:$R$328,11,0)</f>
        <v>4.1290351216301104</v>
      </c>
      <c r="O15" s="70">
        <f t="shared" si="5"/>
        <v>27</v>
      </c>
      <c r="P15" s="69">
        <f>VLOOKUP($A15,'Return Data'!$A$7:$R$328,12,0)</f>
        <v>4.8306868687181597</v>
      </c>
      <c r="Q15" s="70">
        <f t="shared" si="6"/>
        <v>22</v>
      </c>
      <c r="R15" s="69">
        <f>VLOOKUP($A15,'Return Data'!$A$7:$R$328,13,0)</f>
        <v>5.3094290080653597</v>
      </c>
      <c r="S15" s="70">
        <f t="shared" si="7"/>
        <v>19</v>
      </c>
      <c r="T15" s="69">
        <f>VLOOKUP($A15,'Return Data'!$A$7:$R$328,14,0)</f>
        <v>5.8798836027628703</v>
      </c>
      <c r="U15" s="70">
        <f t="shared" si="8"/>
        <v>16</v>
      </c>
      <c r="V15" s="69">
        <f>VLOOKUP($A15,'Return Data'!$A$7:$R$328,18,0)</f>
        <v>6.9037997863025202</v>
      </c>
      <c r="W15" s="70">
        <f t="shared" si="9"/>
        <v>14</v>
      </c>
      <c r="X15" s="69">
        <f>VLOOKUP($A15,'Return Data'!$A$7:$R$328,15,0)</f>
        <v>7.1339624160088899</v>
      </c>
      <c r="Y15" s="70">
        <f t="shared" si="10"/>
        <v>14</v>
      </c>
      <c r="Z15" s="69">
        <f>VLOOKUP($A15,'Return Data'!$A$7:$R$328,17,0)</f>
        <v>11.5320297966834</v>
      </c>
      <c r="AA15" s="71">
        <f t="shared" si="11"/>
        <v>22</v>
      </c>
    </row>
    <row r="16" spans="1:27" x14ac:dyDescent="0.25">
      <c r="A16" s="67" t="s">
        <v>235</v>
      </c>
      <c r="B16" s="68">
        <f>VLOOKUP($A16,'Return Data'!$A$7:$R$328,2,0)</f>
        <v>43916</v>
      </c>
      <c r="C16" s="69">
        <f>VLOOKUP($A16,'Return Data'!$A$7:$R$328,3,0)</f>
        <v>2158.3580000000002</v>
      </c>
      <c r="D16" s="69">
        <f>VLOOKUP($A16,'Return Data'!$A$7:$R$328,6,0)</f>
        <v>16.192702061079402</v>
      </c>
      <c r="E16" s="70">
        <f t="shared" si="0"/>
        <v>24</v>
      </c>
      <c r="F16" s="69">
        <f>VLOOKUP($A16,'Return Data'!$A$7:$R$328,7,0)</f>
        <v>3.5636282518412701</v>
      </c>
      <c r="G16" s="70">
        <f t="shared" si="1"/>
        <v>6</v>
      </c>
      <c r="H16" s="69">
        <f>VLOOKUP($A16,'Return Data'!$A$7:$R$328,8,0)</f>
        <v>0.90972910167696996</v>
      </c>
      <c r="I16" s="70">
        <f t="shared" si="2"/>
        <v>13</v>
      </c>
      <c r="J16" s="69">
        <f>VLOOKUP($A16,'Return Data'!$A$7:$R$328,9,0)</f>
        <v>5.0492403026308003E-2</v>
      </c>
      <c r="K16" s="70">
        <f t="shared" si="3"/>
        <v>17</v>
      </c>
      <c r="L16" s="69">
        <f>VLOOKUP($A16,'Return Data'!$A$7:$R$328,10,0)</f>
        <v>2.4293095917679399</v>
      </c>
      <c r="M16" s="70">
        <f t="shared" si="4"/>
        <v>20</v>
      </c>
      <c r="N16" s="69">
        <f>VLOOKUP($A16,'Return Data'!$A$7:$R$328,11,0)</f>
        <v>4.0870625415303001</v>
      </c>
      <c r="O16" s="70">
        <f t="shared" si="5"/>
        <v>29</v>
      </c>
      <c r="P16" s="69">
        <f>VLOOKUP($A16,'Return Data'!$A$7:$R$328,12,0)</f>
        <v>4.4487488455303899</v>
      </c>
      <c r="Q16" s="70">
        <f t="shared" si="6"/>
        <v>39</v>
      </c>
      <c r="R16" s="69">
        <f>VLOOKUP($A16,'Return Data'!$A$7:$R$328,13,0)</f>
        <v>4.88675394549613</v>
      </c>
      <c r="S16" s="70">
        <f t="shared" si="7"/>
        <v>38</v>
      </c>
      <c r="T16" s="69">
        <f>VLOOKUP($A16,'Return Data'!$A$7:$R$328,14,0)</f>
        <v>5.4487889283512203</v>
      </c>
      <c r="U16" s="70">
        <f t="shared" si="8"/>
        <v>36</v>
      </c>
      <c r="V16" s="69">
        <f>VLOOKUP($A16,'Return Data'!$A$7:$R$328,18,0)</f>
        <v>6.6870605080071703</v>
      </c>
      <c r="W16" s="70">
        <f t="shared" si="9"/>
        <v>29</v>
      </c>
      <c r="X16" s="69">
        <f>VLOOKUP($A16,'Return Data'!$A$7:$R$328,15,0)</f>
        <v>7.0145168025751303</v>
      </c>
      <c r="Y16" s="70">
        <f t="shared" si="10"/>
        <v>28</v>
      </c>
      <c r="Z16" s="69">
        <f>VLOOKUP($A16,'Return Data'!$A$7:$R$328,17,0)</f>
        <v>11.4642264099783</v>
      </c>
      <c r="AA16" s="71">
        <f t="shared" si="11"/>
        <v>24</v>
      </c>
    </row>
    <row r="17" spans="1:27" x14ac:dyDescent="0.25">
      <c r="A17" s="67" t="s">
        <v>236</v>
      </c>
      <c r="B17" s="68">
        <f>VLOOKUP($A17,'Return Data'!$A$7:$R$328,2,0)</f>
        <v>43916</v>
      </c>
      <c r="C17" s="69">
        <f>VLOOKUP($A17,'Return Data'!$A$7:$R$328,3,0)</f>
        <v>3867.8027000000002</v>
      </c>
      <c r="D17" s="69">
        <f>VLOOKUP($A17,'Return Data'!$A$7:$R$328,6,0)</f>
        <v>22.5142380447104</v>
      </c>
      <c r="E17" s="70">
        <f t="shared" si="0"/>
        <v>4</v>
      </c>
      <c r="F17" s="69">
        <f>VLOOKUP($A17,'Return Data'!$A$7:$R$328,7,0)</f>
        <v>3.5301034761733301</v>
      </c>
      <c r="G17" s="70">
        <f t="shared" si="1"/>
        <v>7</v>
      </c>
      <c r="H17" s="69">
        <f>VLOOKUP($A17,'Return Data'!$A$7:$R$328,8,0)</f>
        <v>-0.98893251426311402</v>
      </c>
      <c r="I17" s="70">
        <f t="shared" si="2"/>
        <v>24</v>
      </c>
      <c r="J17" s="69">
        <f>VLOOKUP($A17,'Return Data'!$A$7:$R$328,9,0)</f>
        <v>-1.27679128550319</v>
      </c>
      <c r="K17" s="70">
        <f t="shared" si="3"/>
        <v>29</v>
      </c>
      <c r="L17" s="69">
        <f>VLOOKUP($A17,'Return Data'!$A$7:$R$328,10,0)</f>
        <v>2.3484302750256898</v>
      </c>
      <c r="M17" s="70">
        <f t="shared" si="4"/>
        <v>24</v>
      </c>
      <c r="N17" s="69">
        <f>VLOOKUP($A17,'Return Data'!$A$7:$R$328,11,0)</f>
        <v>4.1601841411266802</v>
      </c>
      <c r="O17" s="70">
        <f t="shared" si="5"/>
        <v>26</v>
      </c>
      <c r="P17" s="69">
        <f>VLOOKUP($A17,'Return Data'!$A$7:$R$328,12,0)</f>
        <v>4.7535374140678304</v>
      </c>
      <c r="Q17" s="70">
        <f t="shared" si="6"/>
        <v>26</v>
      </c>
      <c r="R17" s="69">
        <f>VLOOKUP($A17,'Return Data'!$A$7:$R$328,13,0)</f>
        <v>5.2256791153105597</v>
      </c>
      <c r="S17" s="70">
        <f t="shared" si="7"/>
        <v>23</v>
      </c>
      <c r="T17" s="69">
        <f>VLOOKUP($A17,'Return Data'!$A$7:$R$328,14,0)</f>
        <v>5.7998371554486603</v>
      </c>
      <c r="U17" s="70">
        <f t="shared" si="8"/>
        <v>24</v>
      </c>
      <c r="V17" s="69">
        <f>VLOOKUP($A17,'Return Data'!$A$7:$R$328,18,0)</f>
        <v>6.7810899372803002</v>
      </c>
      <c r="W17" s="70">
        <f t="shared" si="9"/>
        <v>27</v>
      </c>
      <c r="X17" s="69">
        <f>VLOOKUP($A17,'Return Data'!$A$7:$R$328,15,0)</f>
        <v>6.9944105935197598</v>
      </c>
      <c r="Y17" s="70">
        <f t="shared" si="10"/>
        <v>29</v>
      </c>
      <c r="Z17" s="69">
        <f>VLOOKUP($A17,'Return Data'!$A$7:$R$328,17,0)</f>
        <v>14.7429293732394</v>
      </c>
      <c r="AA17" s="71">
        <f t="shared" si="11"/>
        <v>3</v>
      </c>
    </row>
    <row r="18" spans="1:27" x14ac:dyDescent="0.25">
      <c r="A18" s="67" t="s">
        <v>237</v>
      </c>
      <c r="B18" s="68">
        <f>VLOOKUP($A18,'Return Data'!$A$7:$R$328,2,0)</f>
        <v>43916</v>
      </c>
      <c r="C18" s="69">
        <f>VLOOKUP($A18,'Return Data'!$A$7:$R$328,3,0)</f>
        <v>1961.4999</v>
      </c>
      <c r="D18" s="69">
        <f>VLOOKUP($A18,'Return Data'!$A$7:$R$328,6,0)</f>
        <v>17.503828116024401</v>
      </c>
      <c r="E18" s="70">
        <f t="shared" si="0"/>
        <v>22</v>
      </c>
      <c r="F18" s="69">
        <f>VLOOKUP($A18,'Return Data'!$A$7:$R$328,7,0)</f>
        <v>1.53040753058638</v>
      </c>
      <c r="G18" s="70">
        <f t="shared" si="1"/>
        <v>32</v>
      </c>
      <c r="H18" s="69">
        <f>VLOOKUP($A18,'Return Data'!$A$7:$R$328,8,0)</f>
        <v>-2.13003528182178</v>
      </c>
      <c r="I18" s="70">
        <f t="shared" si="2"/>
        <v>33</v>
      </c>
      <c r="J18" s="69">
        <f>VLOOKUP($A18,'Return Data'!$A$7:$R$328,9,0)</f>
        <v>-4.1757619047474996</v>
      </c>
      <c r="K18" s="70">
        <f t="shared" si="3"/>
        <v>41</v>
      </c>
      <c r="L18" s="69">
        <f>VLOOKUP($A18,'Return Data'!$A$7:$R$328,10,0)</f>
        <v>0.64944059582254998</v>
      </c>
      <c r="M18" s="70">
        <f t="shared" si="4"/>
        <v>41</v>
      </c>
      <c r="N18" s="69">
        <f>VLOOKUP($A18,'Return Data'!$A$7:$R$328,11,0)</f>
        <v>3.69690129708464</v>
      </c>
      <c r="O18" s="70">
        <f t="shared" si="5"/>
        <v>39</v>
      </c>
      <c r="P18" s="69">
        <f>VLOOKUP($A18,'Return Data'!$A$7:$R$328,12,0)</f>
        <v>4.6382785284716102</v>
      </c>
      <c r="Q18" s="70">
        <f t="shared" si="6"/>
        <v>33</v>
      </c>
      <c r="R18" s="69">
        <f>VLOOKUP($A18,'Return Data'!$A$7:$R$328,13,0)</f>
        <v>5.1969093425013</v>
      </c>
      <c r="S18" s="70">
        <f t="shared" si="7"/>
        <v>27</v>
      </c>
      <c r="T18" s="69">
        <f>VLOOKUP($A18,'Return Data'!$A$7:$R$328,14,0)</f>
        <v>5.8062082650650702</v>
      </c>
      <c r="U18" s="70">
        <f t="shared" si="8"/>
        <v>23</v>
      </c>
      <c r="V18" s="69">
        <f>VLOOKUP($A18,'Return Data'!$A$7:$R$328,18,0)</f>
        <v>6.8759958762206104</v>
      </c>
      <c r="W18" s="70">
        <f t="shared" si="9"/>
        <v>17</v>
      </c>
      <c r="X18" s="69">
        <f>VLOOKUP($A18,'Return Data'!$A$7:$R$328,15,0)</f>
        <v>7.1356429645391399</v>
      </c>
      <c r="Y18" s="70">
        <f t="shared" si="10"/>
        <v>13</v>
      </c>
      <c r="Z18" s="69">
        <f>VLOOKUP($A18,'Return Data'!$A$7:$R$328,17,0)</f>
        <v>6.07490849056604</v>
      </c>
      <c r="AA18" s="71">
        <f t="shared" si="11"/>
        <v>38</v>
      </c>
    </row>
    <row r="19" spans="1:27" x14ac:dyDescent="0.25">
      <c r="A19" s="67" t="s">
        <v>238</v>
      </c>
      <c r="B19" s="68">
        <f>VLOOKUP($A19,'Return Data'!$A$7:$R$328,2,0)</f>
        <v>43916</v>
      </c>
      <c r="C19" s="69">
        <f>VLOOKUP($A19,'Return Data'!$A$7:$R$328,3,0)</f>
        <v>291.2482</v>
      </c>
      <c r="D19" s="69">
        <f>VLOOKUP($A19,'Return Data'!$A$7:$R$328,6,0)</f>
        <v>18.030301156561102</v>
      </c>
      <c r="E19" s="70">
        <f t="shared" si="0"/>
        <v>19</v>
      </c>
      <c r="F19" s="69">
        <f>VLOOKUP($A19,'Return Data'!$A$7:$R$328,7,0)</f>
        <v>2.45264109225496</v>
      </c>
      <c r="G19" s="70">
        <f t="shared" si="1"/>
        <v>19</v>
      </c>
      <c r="H19" s="69">
        <f>VLOOKUP($A19,'Return Data'!$A$7:$R$328,8,0)</f>
        <v>-1.0113367304312899</v>
      </c>
      <c r="I19" s="70">
        <f t="shared" si="2"/>
        <v>25</v>
      </c>
      <c r="J19" s="69">
        <f>VLOOKUP($A19,'Return Data'!$A$7:$R$328,9,0)</f>
        <v>-1.0952178624553499</v>
      </c>
      <c r="K19" s="70">
        <f t="shared" si="3"/>
        <v>26</v>
      </c>
      <c r="L19" s="69">
        <f>VLOOKUP($A19,'Return Data'!$A$7:$R$328,10,0)</f>
        <v>2.4363990019073598</v>
      </c>
      <c r="M19" s="70">
        <f t="shared" si="4"/>
        <v>18</v>
      </c>
      <c r="N19" s="69">
        <f>VLOOKUP($A19,'Return Data'!$A$7:$R$328,11,0)</f>
        <v>4.2238721096483003</v>
      </c>
      <c r="O19" s="70">
        <f t="shared" si="5"/>
        <v>22</v>
      </c>
      <c r="P19" s="69">
        <f>VLOOKUP($A19,'Return Data'!$A$7:$R$328,12,0)</f>
        <v>4.8562798970377496</v>
      </c>
      <c r="Q19" s="70">
        <f t="shared" si="6"/>
        <v>20</v>
      </c>
      <c r="R19" s="69">
        <f>VLOOKUP($A19,'Return Data'!$A$7:$R$328,13,0)</f>
        <v>5.3175084161175503</v>
      </c>
      <c r="S19" s="70">
        <f t="shared" si="7"/>
        <v>17</v>
      </c>
      <c r="T19" s="69">
        <f>VLOOKUP($A19,'Return Data'!$A$7:$R$328,14,0)</f>
        <v>5.8838058444912598</v>
      </c>
      <c r="U19" s="70">
        <f t="shared" si="8"/>
        <v>15</v>
      </c>
      <c r="V19" s="69">
        <f>VLOOKUP($A19,'Return Data'!$A$7:$R$328,18,0)</f>
        <v>6.8964177584928104</v>
      </c>
      <c r="W19" s="70">
        <f t="shared" si="9"/>
        <v>15</v>
      </c>
      <c r="X19" s="69">
        <f>VLOOKUP($A19,'Return Data'!$A$7:$R$328,15,0)</f>
        <v>7.1264216737623602</v>
      </c>
      <c r="Y19" s="70">
        <f t="shared" si="10"/>
        <v>17</v>
      </c>
      <c r="Z19" s="69">
        <f>VLOOKUP($A19,'Return Data'!$A$7:$R$328,17,0)</f>
        <v>13.314055502574901</v>
      </c>
      <c r="AA19" s="71">
        <f t="shared" si="11"/>
        <v>9</v>
      </c>
    </row>
    <row r="20" spans="1:27" x14ac:dyDescent="0.25">
      <c r="A20" s="67" t="s">
        <v>239</v>
      </c>
      <c r="B20" s="68">
        <f>VLOOKUP($A20,'Return Data'!$A$7:$R$328,2,0)</f>
        <v>43916</v>
      </c>
      <c r="C20" s="69">
        <f>VLOOKUP($A20,'Return Data'!$A$7:$R$328,3,0)</f>
        <v>2105.6478999999999</v>
      </c>
      <c r="D20" s="69">
        <f>VLOOKUP($A20,'Return Data'!$A$7:$R$328,6,0)</f>
        <v>17.580275945335501</v>
      </c>
      <c r="E20" s="70">
        <f t="shared" si="0"/>
        <v>21</v>
      </c>
      <c r="F20" s="69">
        <f>VLOOKUP($A20,'Return Data'!$A$7:$R$328,7,0)</f>
        <v>2.3509896324912098</v>
      </c>
      <c r="G20" s="70">
        <f t="shared" si="1"/>
        <v>23</v>
      </c>
      <c r="H20" s="69">
        <f>VLOOKUP($A20,'Return Data'!$A$7:$R$328,8,0)</f>
        <v>-1.89989319567</v>
      </c>
      <c r="I20" s="70">
        <f t="shared" si="2"/>
        <v>31</v>
      </c>
      <c r="J20" s="69">
        <f>VLOOKUP($A20,'Return Data'!$A$7:$R$328,9,0)</f>
        <v>-0.92037564174172803</v>
      </c>
      <c r="K20" s="70">
        <f t="shared" si="3"/>
        <v>21</v>
      </c>
      <c r="L20" s="69">
        <f>VLOOKUP($A20,'Return Data'!$A$7:$R$328,10,0)</f>
        <v>2.4236942090358702</v>
      </c>
      <c r="M20" s="70">
        <f t="shared" si="4"/>
        <v>21</v>
      </c>
      <c r="N20" s="69">
        <f>VLOOKUP($A20,'Return Data'!$A$7:$R$328,11,0)</f>
        <v>4.4000332399164197</v>
      </c>
      <c r="O20" s="70">
        <f t="shared" si="5"/>
        <v>15</v>
      </c>
      <c r="P20" s="69">
        <f>VLOOKUP($A20,'Return Data'!$A$7:$R$328,12,0)</f>
        <v>5.0563062621594304</v>
      </c>
      <c r="Q20" s="70">
        <f t="shared" si="6"/>
        <v>7</v>
      </c>
      <c r="R20" s="69">
        <f>VLOOKUP($A20,'Return Data'!$A$7:$R$328,13,0)</f>
        <v>5.4691878851056801</v>
      </c>
      <c r="S20" s="70">
        <f t="shared" si="7"/>
        <v>5</v>
      </c>
      <c r="T20" s="69">
        <f>VLOOKUP($A20,'Return Data'!$A$7:$R$328,14,0)</f>
        <v>5.9435176976200497</v>
      </c>
      <c r="U20" s="70">
        <f t="shared" si="8"/>
        <v>11</v>
      </c>
      <c r="V20" s="69">
        <f>VLOOKUP($A20,'Return Data'!$A$7:$R$328,18,0)</f>
        <v>6.94832940178601</v>
      </c>
      <c r="W20" s="70">
        <f t="shared" si="9"/>
        <v>10</v>
      </c>
      <c r="X20" s="69">
        <f>VLOOKUP($A20,'Return Data'!$A$7:$R$328,15,0)</f>
        <v>7.1797013775280201</v>
      </c>
      <c r="Y20" s="70">
        <f t="shared" si="10"/>
        <v>8</v>
      </c>
      <c r="Z20" s="69">
        <f>VLOOKUP($A20,'Return Data'!$A$7:$R$328,17,0)</f>
        <v>11.3743371899662</v>
      </c>
      <c r="AA20" s="71">
        <f t="shared" si="11"/>
        <v>25</v>
      </c>
    </row>
    <row r="21" spans="1:27" x14ac:dyDescent="0.25">
      <c r="A21" s="67" t="s">
        <v>240</v>
      </c>
      <c r="B21" s="68">
        <f>VLOOKUP($A21,'Return Data'!$A$7:$R$328,2,0)</f>
        <v>43916</v>
      </c>
      <c r="C21" s="69">
        <f>VLOOKUP($A21,'Return Data'!$A$7:$R$328,3,0)</f>
        <v>2380.8121000000001</v>
      </c>
      <c r="D21" s="69">
        <f>VLOOKUP($A21,'Return Data'!$A$7:$R$328,6,0)</f>
        <v>18.625815673560599</v>
      </c>
      <c r="E21" s="70">
        <f t="shared" si="0"/>
        <v>14</v>
      </c>
      <c r="F21" s="69">
        <f>VLOOKUP($A21,'Return Data'!$A$7:$R$328,7,0)</f>
        <v>2.7842179972424899</v>
      </c>
      <c r="G21" s="70">
        <f t="shared" si="1"/>
        <v>16</v>
      </c>
      <c r="H21" s="69">
        <f>VLOOKUP($A21,'Return Data'!$A$7:$R$328,8,0)</f>
        <v>-1.3973657744849399</v>
      </c>
      <c r="I21" s="70">
        <f t="shared" si="2"/>
        <v>28</v>
      </c>
      <c r="J21" s="69">
        <f>VLOOKUP($A21,'Return Data'!$A$7:$R$328,9,0)</f>
        <v>-2.72987213232578</v>
      </c>
      <c r="K21" s="70">
        <f t="shared" si="3"/>
        <v>37</v>
      </c>
      <c r="L21" s="69">
        <f>VLOOKUP($A21,'Return Data'!$A$7:$R$328,10,0)</f>
        <v>1.5565820253342999</v>
      </c>
      <c r="M21" s="70">
        <f t="shared" si="4"/>
        <v>36</v>
      </c>
      <c r="N21" s="69">
        <f>VLOOKUP($A21,'Return Data'!$A$7:$R$328,11,0)</f>
        <v>3.9072999211527799</v>
      </c>
      <c r="O21" s="70">
        <f t="shared" si="5"/>
        <v>34</v>
      </c>
      <c r="P21" s="69">
        <f>VLOOKUP($A21,'Return Data'!$A$7:$R$328,12,0)</f>
        <v>4.56865343430613</v>
      </c>
      <c r="Q21" s="70">
        <f t="shared" si="6"/>
        <v>37</v>
      </c>
      <c r="R21" s="69">
        <f>VLOOKUP($A21,'Return Data'!$A$7:$R$328,13,0)</f>
        <v>5.0361304996535399</v>
      </c>
      <c r="S21" s="70">
        <f t="shared" si="7"/>
        <v>35</v>
      </c>
      <c r="T21" s="69">
        <f>VLOOKUP($A21,'Return Data'!$A$7:$R$328,14,0)</f>
        <v>5.6057707047712899</v>
      </c>
      <c r="U21" s="70">
        <f t="shared" si="8"/>
        <v>33</v>
      </c>
      <c r="V21" s="69">
        <f>VLOOKUP($A21,'Return Data'!$A$7:$R$328,18,0)</f>
        <v>6.6774894855404296</v>
      </c>
      <c r="W21" s="70">
        <f t="shared" si="9"/>
        <v>30</v>
      </c>
      <c r="X21" s="69">
        <f>VLOOKUP($A21,'Return Data'!$A$7:$R$328,15,0)</f>
        <v>6.9643257670877601</v>
      </c>
      <c r="Y21" s="70">
        <f t="shared" si="10"/>
        <v>30</v>
      </c>
      <c r="Z21" s="69">
        <f>VLOOKUP($A21,'Return Data'!$A$7:$R$328,17,0)</f>
        <v>8.6325760090797594</v>
      </c>
      <c r="AA21" s="71">
        <f t="shared" si="11"/>
        <v>34</v>
      </c>
    </row>
    <row r="22" spans="1:27" x14ac:dyDescent="0.25">
      <c r="A22" s="67" t="s">
        <v>241</v>
      </c>
      <c r="B22" s="68">
        <f>VLOOKUP($A22,'Return Data'!$A$7:$R$328,2,0)</f>
        <v>43916</v>
      </c>
      <c r="C22" s="69">
        <f>VLOOKUP($A22,'Return Data'!$A$7:$R$328,3,0)</f>
        <v>1536.1978999999999</v>
      </c>
      <c r="D22" s="69">
        <f>VLOOKUP($A22,'Return Data'!$A$7:$R$328,6,0)</f>
        <v>7.9827158950429604</v>
      </c>
      <c r="E22" s="70">
        <f t="shared" si="0"/>
        <v>31</v>
      </c>
      <c r="F22" s="69">
        <f>VLOOKUP($A22,'Return Data'!$A$7:$R$328,7,0)</f>
        <v>1.71016544030496</v>
      </c>
      <c r="G22" s="70">
        <f t="shared" si="1"/>
        <v>27</v>
      </c>
      <c r="H22" s="69">
        <f>VLOOKUP($A22,'Return Data'!$A$7:$R$328,8,0)</f>
        <v>1.0819814847037199</v>
      </c>
      <c r="I22" s="70">
        <f t="shared" si="2"/>
        <v>12</v>
      </c>
      <c r="J22" s="69">
        <f>VLOOKUP($A22,'Return Data'!$A$7:$R$328,9,0)</f>
        <v>1.34635719658875</v>
      </c>
      <c r="K22" s="70">
        <f t="shared" si="3"/>
        <v>11</v>
      </c>
      <c r="L22" s="69">
        <f>VLOOKUP($A22,'Return Data'!$A$7:$R$328,10,0)</f>
        <v>3.1255407295544999</v>
      </c>
      <c r="M22" s="70">
        <f t="shared" si="4"/>
        <v>14</v>
      </c>
      <c r="N22" s="69">
        <f>VLOOKUP($A22,'Return Data'!$A$7:$R$328,11,0)</f>
        <v>4.2009617748902901</v>
      </c>
      <c r="O22" s="70">
        <f t="shared" si="5"/>
        <v>23</v>
      </c>
      <c r="P22" s="69">
        <f>VLOOKUP($A22,'Return Data'!$A$7:$R$328,12,0)</f>
        <v>4.5493627835586299</v>
      </c>
      <c r="Q22" s="70">
        <f t="shared" si="6"/>
        <v>38</v>
      </c>
      <c r="R22" s="69">
        <f>VLOOKUP($A22,'Return Data'!$A$7:$R$328,13,0)</f>
        <v>4.9491447535354798</v>
      </c>
      <c r="S22" s="70">
        <f t="shared" si="7"/>
        <v>36</v>
      </c>
      <c r="T22" s="69">
        <f>VLOOKUP($A22,'Return Data'!$A$7:$R$328,14,0)</f>
        <v>5.3882723460599404</v>
      </c>
      <c r="U22" s="70">
        <f t="shared" si="8"/>
        <v>37</v>
      </c>
      <c r="V22" s="69">
        <f>VLOOKUP($A22,'Return Data'!$A$7:$R$328,18,0)</f>
        <v>6.2946678173640098</v>
      </c>
      <c r="W22" s="70">
        <f t="shared" si="9"/>
        <v>32</v>
      </c>
      <c r="X22" s="69">
        <f>VLOOKUP($A22,'Return Data'!$A$7:$R$328,15,0)</f>
        <v>6.5485664026448296</v>
      </c>
      <c r="Y22" s="70">
        <f t="shared" si="10"/>
        <v>32</v>
      </c>
      <c r="Z22" s="69">
        <f>VLOOKUP($A22,'Return Data'!$A$7:$R$328,17,0)</f>
        <v>8.4121608123577207</v>
      </c>
      <c r="AA22" s="71">
        <f t="shared" si="11"/>
        <v>35</v>
      </c>
    </row>
    <row r="23" spans="1:27" x14ac:dyDescent="0.25">
      <c r="A23" s="67" t="s">
        <v>242</v>
      </c>
      <c r="B23" s="68">
        <f>VLOOKUP($A23,'Return Data'!$A$7:$R$328,2,0)</f>
        <v>43916</v>
      </c>
      <c r="C23" s="69">
        <f>VLOOKUP($A23,'Return Data'!$A$7:$R$328,3,0)</f>
        <v>1921.4127000000001</v>
      </c>
      <c r="D23" s="69">
        <f>VLOOKUP($A23,'Return Data'!$A$7:$R$328,6,0)</f>
        <v>1.04293432488589</v>
      </c>
      <c r="E23" s="70">
        <f t="shared" si="0"/>
        <v>37</v>
      </c>
      <c r="F23" s="69">
        <f>VLOOKUP($A23,'Return Data'!$A$7:$R$328,7,0)</f>
        <v>1.26212770880415</v>
      </c>
      <c r="G23" s="70">
        <f t="shared" si="1"/>
        <v>36</v>
      </c>
      <c r="H23" s="69">
        <f>VLOOKUP($A23,'Return Data'!$A$7:$R$328,8,0)</f>
        <v>2.4022561713375699</v>
      </c>
      <c r="I23" s="70">
        <f t="shared" si="2"/>
        <v>9</v>
      </c>
      <c r="J23" s="69">
        <f>VLOOKUP($A23,'Return Data'!$A$7:$R$328,9,0)</f>
        <v>3.0299213516982402</v>
      </c>
      <c r="K23" s="70">
        <f t="shared" si="3"/>
        <v>8</v>
      </c>
      <c r="L23" s="69">
        <f>VLOOKUP($A23,'Return Data'!$A$7:$R$328,10,0)</f>
        <v>4.3133638803971204</v>
      </c>
      <c r="M23" s="70">
        <f t="shared" si="4"/>
        <v>7</v>
      </c>
      <c r="N23" s="69">
        <f>VLOOKUP($A23,'Return Data'!$A$7:$R$328,11,0)</f>
        <v>4.9446153879966603</v>
      </c>
      <c r="O23" s="70">
        <f t="shared" si="5"/>
        <v>5</v>
      </c>
      <c r="P23" s="69">
        <f>VLOOKUP($A23,'Return Data'!$A$7:$R$328,12,0)</f>
        <v>5.1992483186842504</v>
      </c>
      <c r="Q23" s="70">
        <f t="shared" si="6"/>
        <v>4</v>
      </c>
      <c r="R23" s="69">
        <f>VLOOKUP($A23,'Return Data'!$A$7:$R$328,13,0)</f>
        <v>5.52191280628759</v>
      </c>
      <c r="S23" s="70">
        <f t="shared" si="7"/>
        <v>4</v>
      </c>
      <c r="T23" s="69">
        <f>VLOOKUP($A23,'Return Data'!$A$7:$R$328,14,0)</f>
        <v>6.0246369978130501</v>
      </c>
      <c r="U23" s="70">
        <f t="shared" si="8"/>
        <v>4</v>
      </c>
      <c r="V23" s="69">
        <f>VLOOKUP($A23,'Return Data'!$A$7:$R$328,18,0)</f>
        <v>6.9235767493206204</v>
      </c>
      <c r="W23" s="70">
        <f t="shared" si="9"/>
        <v>13</v>
      </c>
      <c r="X23" s="69">
        <f>VLOOKUP($A23,'Return Data'!$A$7:$R$328,15,0)</f>
        <v>7.1726698628051402</v>
      </c>
      <c r="Y23" s="70">
        <f t="shared" si="10"/>
        <v>11</v>
      </c>
      <c r="Z23" s="69">
        <f>VLOOKUP($A23,'Return Data'!$A$7:$R$328,17,0)</f>
        <v>10.9370938373984</v>
      </c>
      <c r="AA23" s="71">
        <f t="shared" si="11"/>
        <v>30</v>
      </c>
    </row>
    <row r="24" spans="1:27" x14ac:dyDescent="0.25">
      <c r="A24" s="67" t="s">
        <v>243</v>
      </c>
      <c r="B24" s="68">
        <f>VLOOKUP($A24,'Return Data'!$A$7:$R$328,2,0)</f>
        <v>43916</v>
      </c>
      <c r="C24" s="69">
        <f>VLOOKUP($A24,'Return Data'!$A$7:$R$328,3,0)</f>
        <v>2704.5911000000001</v>
      </c>
      <c r="D24" s="69">
        <f>VLOOKUP($A24,'Return Data'!$A$7:$R$328,6,0)</f>
        <v>18.215960687206501</v>
      </c>
      <c r="E24" s="70">
        <f t="shared" si="0"/>
        <v>17</v>
      </c>
      <c r="F24" s="69">
        <f>VLOOKUP($A24,'Return Data'!$A$7:$R$328,7,0)</f>
        <v>1.60078525711205</v>
      </c>
      <c r="G24" s="70">
        <f t="shared" si="1"/>
        <v>30</v>
      </c>
      <c r="H24" s="69">
        <f>VLOOKUP($A24,'Return Data'!$A$7:$R$328,8,0)</f>
        <v>-1.5948812610996299</v>
      </c>
      <c r="I24" s="70">
        <f t="shared" si="2"/>
        <v>29</v>
      </c>
      <c r="J24" s="69">
        <f>VLOOKUP($A24,'Return Data'!$A$7:$R$328,9,0)</f>
        <v>-1.84719788370033</v>
      </c>
      <c r="K24" s="70">
        <f t="shared" si="3"/>
        <v>31</v>
      </c>
      <c r="L24" s="69">
        <f>VLOOKUP($A24,'Return Data'!$A$7:$R$328,10,0)</f>
        <v>1.94790788881761</v>
      </c>
      <c r="M24" s="70">
        <f t="shared" si="4"/>
        <v>31</v>
      </c>
      <c r="N24" s="69">
        <f>VLOOKUP($A24,'Return Data'!$A$7:$R$328,11,0)</f>
        <v>4.0410165897236299</v>
      </c>
      <c r="O24" s="70">
        <f t="shared" si="5"/>
        <v>31</v>
      </c>
      <c r="P24" s="69">
        <f>VLOOKUP($A24,'Return Data'!$A$7:$R$328,12,0)</f>
        <v>4.7054961414199399</v>
      </c>
      <c r="Q24" s="70">
        <f t="shared" si="6"/>
        <v>28</v>
      </c>
      <c r="R24" s="69">
        <f>VLOOKUP($A24,'Return Data'!$A$7:$R$328,13,0)</f>
        <v>5.1321929424111801</v>
      </c>
      <c r="S24" s="70">
        <f t="shared" si="7"/>
        <v>30</v>
      </c>
      <c r="T24" s="69">
        <f>VLOOKUP($A24,'Return Data'!$A$7:$R$328,14,0)</f>
        <v>5.69264402502324</v>
      </c>
      <c r="U24" s="70">
        <f t="shared" si="8"/>
        <v>28</v>
      </c>
      <c r="V24" s="69">
        <f>VLOOKUP($A24,'Return Data'!$A$7:$R$328,18,0)</f>
        <v>6.8029921762170904</v>
      </c>
      <c r="W24" s="70">
        <f t="shared" si="9"/>
        <v>25</v>
      </c>
      <c r="X24" s="69">
        <f>VLOOKUP($A24,'Return Data'!$A$7:$R$328,15,0)</f>
        <v>7.08416531012886</v>
      </c>
      <c r="Y24" s="70">
        <f t="shared" si="10"/>
        <v>22</v>
      </c>
      <c r="Z24" s="69">
        <f>VLOOKUP($A24,'Return Data'!$A$7:$R$328,17,0)</f>
        <v>12.754730453054499</v>
      </c>
      <c r="AA24" s="71">
        <f t="shared" si="11"/>
        <v>14</v>
      </c>
    </row>
    <row r="25" spans="1:27" x14ac:dyDescent="0.25">
      <c r="A25" s="67" t="s">
        <v>244</v>
      </c>
      <c r="B25" s="68">
        <f>VLOOKUP($A25,'Return Data'!$A$7:$R$328,2,0)</f>
        <v>43916</v>
      </c>
      <c r="C25" s="69">
        <f>VLOOKUP($A25,'Return Data'!$A$7:$R$328,3,0)</f>
        <v>1048.0228</v>
      </c>
      <c r="D25" s="69">
        <f>VLOOKUP($A25,'Return Data'!$A$7:$R$328,6,0)</f>
        <v>0.83239591186123896</v>
      </c>
      <c r="E25" s="70">
        <f t="shared" si="0"/>
        <v>38</v>
      </c>
      <c r="F25" s="69">
        <f>VLOOKUP($A25,'Return Data'!$A$7:$R$328,7,0)</f>
        <v>1.28410885313942</v>
      </c>
      <c r="G25" s="70">
        <f t="shared" si="1"/>
        <v>35</v>
      </c>
      <c r="H25" s="69">
        <f>VLOOKUP($A25,'Return Data'!$A$7:$R$328,8,0)</f>
        <v>3.0392247910128698</v>
      </c>
      <c r="I25" s="70">
        <f t="shared" si="2"/>
        <v>7</v>
      </c>
      <c r="J25" s="69">
        <f>VLOOKUP($A25,'Return Data'!$A$7:$R$328,9,0)</f>
        <v>3.7426029535831602</v>
      </c>
      <c r="K25" s="70">
        <f t="shared" si="3"/>
        <v>6</v>
      </c>
      <c r="L25" s="69">
        <f>VLOOKUP($A25,'Return Data'!$A$7:$R$328,10,0)</f>
        <v>4.5753701570685301</v>
      </c>
      <c r="M25" s="70">
        <f t="shared" si="4"/>
        <v>6</v>
      </c>
      <c r="N25" s="69">
        <f>VLOOKUP($A25,'Return Data'!$A$7:$R$328,11,0)</f>
        <v>4.5843141483675804</v>
      </c>
      <c r="O25" s="70">
        <f t="shared" si="5"/>
        <v>9</v>
      </c>
      <c r="P25" s="69">
        <f>VLOOKUP($A25,'Return Data'!$A$7:$R$328,12,0)</f>
        <v>4.6873859494143497</v>
      </c>
      <c r="Q25" s="70">
        <f t="shared" si="6"/>
        <v>30</v>
      </c>
      <c r="R25" s="69">
        <f>VLOOKUP($A25,'Return Data'!$A$7:$R$328,13,0)</f>
        <v>4.9037009623494896</v>
      </c>
      <c r="S25" s="70">
        <f t="shared" si="7"/>
        <v>37</v>
      </c>
      <c r="T25" s="69"/>
      <c r="U25" s="70"/>
      <c r="V25" s="69"/>
      <c r="W25" s="70"/>
      <c r="X25" s="69"/>
      <c r="Y25" s="70"/>
      <c r="Z25" s="69">
        <f>VLOOKUP($A25,'Return Data'!$A$7:$R$328,17,0)</f>
        <v>5.1917257647024897</v>
      </c>
      <c r="AA25" s="71">
        <f t="shared" si="11"/>
        <v>41</v>
      </c>
    </row>
    <row r="26" spans="1:27" x14ac:dyDescent="0.25">
      <c r="A26" s="67" t="s">
        <v>245</v>
      </c>
      <c r="B26" s="68">
        <f>VLOOKUP($A26,'Return Data'!$A$7:$R$328,2,0)</f>
        <v>43916</v>
      </c>
      <c r="C26" s="69">
        <f>VLOOKUP($A26,'Return Data'!$A$7:$R$328,3,0)</f>
        <v>53.893999999999998</v>
      </c>
      <c r="D26" s="69">
        <f>VLOOKUP($A26,'Return Data'!$A$7:$R$328,6,0)</f>
        <v>14.3634635660281</v>
      </c>
      <c r="E26" s="70">
        <f t="shared" si="0"/>
        <v>27</v>
      </c>
      <c r="F26" s="69">
        <f>VLOOKUP($A26,'Return Data'!$A$7:$R$328,7,0)</f>
        <v>4.5167118337851004</v>
      </c>
      <c r="G26" s="70">
        <f t="shared" si="1"/>
        <v>3</v>
      </c>
      <c r="H26" s="69">
        <f>VLOOKUP($A26,'Return Data'!$A$7:$R$328,8,0)</f>
        <v>-0.31925797502213599</v>
      </c>
      <c r="I26" s="70">
        <f t="shared" si="2"/>
        <v>17</v>
      </c>
      <c r="J26" s="69">
        <f>VLOOKUP($A26,'Return Data'!$A$7:$R$328,9,0)</f>
        <v>1.30194762400677</v>
      </c>
      <c r="K26" s="70">
        <f t="shared" si="3"/>
        <v>12</v>
      </c>
      <c r="L26" s="69">
        <f>VLOOKUP($A26,'Return Data'!$A$7:$R$328,10,0)</f>
        <v>3.4188922506819899</v>
      </c>
      <c r="M26" s="70">
        <f t="shared" si="4"/>
        <v>12</v>
      </c>
      <c r="N26" s="69">
        <f>VLOOKUP($A26,'Return Data'!$A$7:$R$328,11,0)</f>
        <v>4.5255873549428998</v>
      </c>
      <c r="O26" s="70">
        <f t="shared" si="5"/>
        <v>11</v>
      </c>
      <c r="P26" s="69">
        <f>VLOOKUP($A26,'Return Data'!$A$7:$R$328,12,0)</f>
        <v>4.9512498510036398</v>
      </c>
      <c r="Q26" s="70">
        <f t="shared" si="6"/>
        <v>10</v>
      </c>
      <c r="R26" s="69">
        <f>VLOOKUP($A26,'Return Data'!$A$7:$R$328,13,0)</f>
        <v>5.3812977858530502</v>
      </c>
      <c r="S26" s="70">
        <f t="shared" si="7"/>
        <v>11</v>
      </c>
      <c r="T26" s="69">
        <f>VLOOKUP($A26,'Return Data'!$A$7:$R$328,14,0)</f>
        <v>5.9538754178042899</v>
      </c>
      <c r="U26" s="70">
        <f t="shared" ref="U26:U46" si="12">RANK(T26,T$8:T$50,0)</f>
        <v>10</v>
      </c>
      <c r="V26" s="69">
        <f>VLOOKUP($A26,'Return Data'!$A$7:$R$328,18,0)</f>
        <v>6.9576188819397302</v>
      </c>
      <c r="W26" s="70">
        <f t="shared" ref="W26:W31" si="13">RANK(V26,V$8:V$50,0)</f>
        <v>7</v>
      </c>
      <c r="X26" s="69">
        <f>VLOOKUP($A26,'Return Data'!$A$7:$R$328,15,0)</f>
        <v>7.1948229124270702</v>
      </c>
      <c r="Y26" s="70">
        <f t="shared" ref="Y26:Y31" si="14">RANK(X26,X$8:X$50,0)</f>
        <v>5</v>
      </c>
      <c r="Z26" s="69">
        <f>VLOOKUP($A26,'Return Data'!$A$7:$R$328,17,0)</f>
        <v>19.728247752739801</v>
      </c>
      <c r="AA26" s="71">
        <f t="shared" si="11"/>
        <v>1</v>
      </c>
    </row>
    <row r="27" spans="1:27" x14ac:dyDescent="0.25">
      <c r="A27" s="67" t="s">
        <v>246</v>
      </c>
      <c r="B27" s="68">
        <f>VLOOKUP($A27,'Return Data'!$A$7:$R$328,2,0)</f>
        <v>43916</v>
      </c>
      <c r="C27" s="69">
        <f>VLOOKUP($A27,'Return Data'!$A$7:$R$328,3,0)</f>
        <v>3982.5304999999998</v>
      </c>
      <c r="D27" s="69">
        <f>VLOOKUP($A27,'Return Data'!$A$7:$R$328,6,0)</f>
        <v>22.8636419346191</v>
      </c>
      <c r="E27" s="70">
        <f t="shared" si="0"/>
        <v>3</v>
      </c>
      <c r="F27" s="69">
        <f>VLOOKUP($A27,'Return Data'!$A$7:$R$328,7,0)</f>
        <v>2.7947530883975702</v>
      </c>
      <c r="G27" s="70">
        <f t="shared" si="1"/>
        <v>15</v>
      </c>
      <c r="H27" s="69">
        <f>VLOOKUP($A27,'Return Data'!$A$7:$R$328,8,0)</f>
        <v>-2.7387728966879399</v>
      </c>
      <c r="I27" s="70">
        <f t="shared" si="2"/>
        <v>37</v>
      </c>
      <c r="J27" s="69">
        <f>VLOOKUP($A27,'Return Data'!$A$7:$R$328,9,0)</f>
        <v>-3.3414704863965001</v>
      </c>
      <c r="K27" s="70">
        <f t="shared" si="3"/>
        <v>39</v>
      </c>
      <c r="L27" s="69">
        <f>VLOOKUP($A27,'Return Data'!$A$7:$R$328,10,0)</f>
        <v>1.3992521072817801</v>
      </c>
      <c r="M27" s="70">
        <f t="shared" si="4"/>
        <v>37</v>
      </c>
      <c r="N27" s="69">
        <f>VLOOKUP($A27,'Return Data'!$A$7:$R$328,11,0)</f>
        <v>3.88217530478373</v>
      </c>
      <c r="O27" s="70">
        <f t="shared" si="5"/>
        <v>37</v>
      </c>
      <c r="P27" s="69">
        <f>VLOOKUP($A27,'Return Data'!$A$7:$R$328,12,0)</f>
        <v>4.6490540397704603</v>
      </c>
      <c r="Q27" s="70">
        <f t="shared" si="6"/>
        <v>32</v>
      </c>
      <c r="R27" s="69">
        <f>VLOOKUP($A27,'Return Data'!$A$7:$R$328,13,0)</f>
        <v>5.1286437732033301</v>
      </c>
      <c r="S27" s="70">
        <f t="shared" si="7"/>
        <v>31</v>
      </c>
      <c r="T27" s="69">
        <f>VLOOKUP($A27,'Return Data'!$A$7:$R$328,14,0)</f>
        <v>5.6795986915753804</v>
      </c>
      <c r="U27" s="70">
        <f t="shared" si="12"/>
        <v>30</v>
      </c>
      <c r="V27" s="69">
        <f>VLOOKUP($A27,'Return Data'!$A$7:$R$328,18,0)</f>
        <v>6.7730070202910904</v>
      </c>
      <c r="W27" s="70">
        <f t="shared" si="13"/>
        <v>28</v>
      </c>
      <c r="X27" s="69">
        <f>VLOOKUP($A27,'Return Data'!$A$7:$R$328,15,0)</f>
        <v>7.0437244925923101</v>
      </c>
      <c r="Y27" s="70">
        <f t="shared" si="14"/>
        <v>27</v>
      </c>
      <c r="Z27" s="69">
        <f>VLOOKUP($A27,'Return Data'!$A$7:$R$328,17,0)</f>
        <v>13.360501138530401</v>
      </c>
      <c r="AA27" s="71">
        <f t="shared" si="11"/>
        <v>8</v>
      </c>
    </row>
    <row r="28" spans="1:27" x14ac:dyDescent="0.25">
      <c r="A28" s="67" t="s">
        <v>247</v>
      </c>
      <c r="B28" s="68">
        <f>VLOOKUP($A28,'Return Data'!$A$7:$R$328,2,0)</f>
        <v>43916</v>
      </c>
      <c r="C28" s="69">
        <f>VLOOKUP($A28,'Return Data'!$A$7:$R$328,3,0)</f>
        <v>2696.4153999999999</v>
      </c>
      <c r="D28" s="69">
        <f>VLOOKUP($A28,'Return Data'!$A$7:$R$328,6,0)</f>
        <v>26.657914099269401</v>
      </c>
      <c r="E28" s="70">
        <f t="shared" si="0"/>
        <v>1</v>
      </c>
      <c r="F28" s="69">
        <f>VLOOKUP($A28,'Return Data'!$A$7:$R$328,7,0)</f>
        <v>2.9065273610841702</v>
      </c>
      <c r="G28" s="70">
        <f t="shared" si="1"/>
        <v>13</v>
      </c>
      <c r="H28" s="69">
        <f>VLOOKUP($A28,'Return Data'!$A$7:$R$328,8,0)</f>
        <v>-4.7496848500287498</v>
      </c>
      <c r="I28" s="70">
        <f t="shared" si="2"/>
        <v>41</v>
      </c>
      <c r="J28" s="69">
        <f>VLOOKUP($A28,'Return Data'!$A$7:$R$328,9,0)</f>
        <v>-3.7304358120403198</v>
      </c>
      <c r="K28" s="70">
        <f t="shared" si="3"/>
        <v>40</v>
      </c>
      <c r="L28" s="69">
        <f>VLOOKUP($A28,'Return Data'!$A$7:$R$328,10,0)</f>
        <v>1.32254968749808</v>
      </c>
      <c r="M28" s="70">
        <f t="shared" si="4"/>
        <v>40</v>
      </c>
      <c r="N28" s="69">
        <f>VLOOKUP($A28,'Return Data'!$A$7:$R$328,11,0)</f>
        <v>3.8933040309939</v>
      </c>
      <c r="O28" s="70">
        <f t="shared" si="5"/>
        <v>36</v>
      </c>
      <c r="P28" s="69">
        <f>VLOOKUP($A28,'Return Data'!$A$7:$R$328,12,0)</f>
        <v>4.70006060292621</v>
      </c>
      <c r="Q28" s="70">
        <f t="shared" si="6"/>
        <v>29</v>
      </c>
      <c r="R28" s="69">
        <f>VLOOKUP($A28,'Return Data'!$A$7:$R$328,13,0)</f>
        <v>5.1506259119147302</v>
      </c>
      <c r="S28" s="70">
        <f t="shared" si="7"/>
        <v>29</v>
      </c>
      <c r="T28" s="69">
        <f>VLOOKUP($A28,'Return Data'!$A$7:$R$328,14,0)</f>
        <v>5.7329949129834503</v>
      </c>
      <c r="U28" s="70">
        <f t="shared" si="12"/>
        <v>27</v>
      </c>
      <c r="V28" s="69">
        <f>VLOOKUP($A28,'Return Data'!$A$7:$R$328,18,0)</f>
        <v>6.8188362677548504</v>
      </c>
      <c r="W28" s="70">
        <f t="shared" si="13"/>
        <v>24</v>
      </c>
      <c r="X28" s="69">
        <f>VLOOKUP($A28,'Return Data'!$A$7:$R$328,15,0)</f>
        <v>7.1006882617886404</v>
      </c>
      <c r="Y28" s="70">
        <f t="shared" si="14"/>
        <v>21</v>
      </c>
      <c r="Z28" s="69">
        <f>VLOOKUP($A28,'Return Data'!$A$7:$R$328,17,0)</f>
        <v>12.5775263254113</v>
      </c>
      <c r="AA28" s="71">
        <f t="shared" si="11"/>
        <v>16</v>
      </c>
    </row>
    <row r="29" spans="1:27" x14ac:dyDescent="0.25">
      <c r="A29" s="67" t="s">
        <v>248</v>
      </c>
      <c r="B29" s="68">
        <f>VLOOKUP($A29,'Return Data'!$A$7:$R$328,2,0)</f>
        <v>43916</v>
      </c>
      <c r="C29" s="69">
        <f>VLOOKUP($A29,'Return Data'!$A$7:$R$328,3,0)</f>
        <v>3558.6089999999999</v>
      </c>
      <c r="D29" s="69">
        <f>VLOOKUP($A29,'Return Data'!$A$7:$R$328,6,0)</f>
        <v>14.062382941150799</v>
      </c>
      <c r="E29" s="70">
        <f t="shared" si="0"/>
        <v>29</v>
      </c>
      <c r="F29" s="69">
        <f>VLOOKUP($A29,'Return Data'!$A$7:$R$328,7,0)</f>
        <v>1.18272592040588</v>
      </c>
      <c r="G29" s="70">
        <f t="shared" si="1"/>
        <v>37</v>
      </c>
      <c r="H29" s="69">
        <f>VLOOKUP($A29,'Return Data'!$A$7:$R$328,8,0)</f>
        <v>-1.2435621567141499</v>
      </c>
      <c r="I29" s="70">
        <f t="shared" si="2"/>
        <v>26</v>
      </c>
      <c r="J29" s="69">
        <f>VLOOKUP($A29,'Return Data'!$A$7:$R$328,9,0)</f>
        <v>-1.20659537996643</v>
      </c>
      <c r="K29" s="70">
        <f t="shared" si="3"/>
        <v>28</v>
      </c>
      <c r="L29" s="69">
        <f>VLOOKUP($A29,'Return Data'!$A$7:$R$328,10,0)</f>
        <v>2.3192647400988502</v>
      </c>
      <c r="M29" s="70">
        <f t="shared" si="4"/>
        <v>26</v>
      </c>
      <c r="N29" s="69">
        <f>VLOOKUP($A29,'Return Data'!$A$7:$R$328,11,0)</f>
        <v>4.2775963460882203</v>
      </c>
      <c r="O29" s="70">
        <f t="shared" si="5"/>
        <v>18</v>
      </c>
      <c r="P29" s="69">
        <f>VLOOKUP($A29,'Return Data'!$A$7:$R$328,12,0)</f>
        <v>4.8692880492791604</v>
      </c>
      <c r="Q29" s="70">
        <f t="shared" si="6"/>
        <v>18</v>
      </c>
      <c r="R29" s="69">
        <f>VLOOKUP($A29,'Return Data'!$A$7:$R$328,13,0)</f>
        <v>5.2926088551974599</v>
      </c>
      <c r="S29" s="70">
        <f t="shared" si="7"/>
        <v>21</v>
      </c>
      <c r="T29" s="69">
        <f>VLOOKUP($A29,'Return Data'!$A$7:$R$328,14,0)</f>
        <v>5.8199032000327602</v>
      </c>
      <c r="U29" s="70">
        <f t="shared" si="12"/>
        <v>21</v>
      </c>
      <c r="V29" s="69">
        <f>VLOOKUP($A29,'Return Data'!$A$7:$R$328,18,0)</f>
        <v>6.8271518279832701</v>
      </c>
      <c r="W29" s="70">
        <f t="shared" si="13"/>
        <v>23</v>
      </c>
      <c r="X29" s="69">
        <f>VLOOKUP($A29,'Return Data'!$A$7:$R$328,15,0)</f>
        <v>7.0694774868996104</v>
      </c>
      <c r="Y29" s="70">
        <f t="shared" si="14"/>
        <v>24</v>
      </c>
      <c r="Z29" s="69">
        <f>VLOOKUP($A29,'Return Data'!$A$7:$R$328,17,0)</f>
        <v>14.175657027929599</v>
      </c>
      <c r="AA29" s="71">
        <f t="shared" si="11"/>
        <v>5</v>
      </c>
    </row>
    <row r="30" spans="1:27" x14ac:dyDescent="0.25">
      <c r="A30" s="67" t="s">
        <v>249</v>
      </c>
      <c r="B30" s="68">
        <f>VLOOKUP($A30,'Return Data'!$A$7:$R$328,2,0)</f>
        <v>43916</v>
      </c>
      <c r="C30" s="69">
        <f>VLOOKUP($A30,'Return Data'!$A$7:$R$328,3,0)</f>
        <v>1276.8277</v>
      </c>
      <c r="D30" s="69">
        <f>VLOOKUP($A30,'Return Data'!$A$7:$R$328,6,0)</f>
        <v>20.5509450131675</v>
      </c>
      <c r="E30" s="70">
        <f t="shared" si="0"/>
        <v>8</v>
      </c>
      <c r="F30" s="69">
        <f>VLOOKUP($A30,'Return Data'!$A$7:$R$328,7,0)</f>
        <v>2.4055507471174602</v>
      </c>
      <c r="G30" s="70">
        <f t="shared" si="1"/>
        <v>21</v>
      </c>
      <c r="H30" s="69">
        <f>VLOOKUP($A30,'Return Data'!$A$7:$R$328,8,0)</f>
        <v>-2.5853848476700501</v>
      </c>
      <c r="I30" s="70">
        <f t="shared" si="2"/>
        <v>36</v>
      </c>
      <c r="J30" s="69">
        <f>VLOOKUP($A30,'Return Data'!$A$7:$R$328,9,0)</f>
        <v>-2.2698299309107099</v>
      </c>
      <c r="K30" s="70">
        <f t="shared" si="3"/>
        <v>33</v>
      </c>
      <c r="L30" s="69">
        <f>VLOOKUP($A30,'Return Data'!$A$7:$R$328,10,0)</f>
        <v>1.71051108757035</v>
      </c>
      <c r="M30" s="70">
        <f t="shared" si="4"/>
        <v>34</v>
      </c>
      <c r="N30" s="69">
        <f>VLOOKUP($A30,'Return Data'!$A$7:$R$328,11,0)</f>
        <v>4.1044674762829203</v>
      </c>
      <c r="O30" s="70">
        <f t="shared" si="5"/>
        <v>28</v>
      </c>
      <c r="P30" s="69">
        <f>VLOOKUP($A30,'Return Data'!$A$7:$R$328,12,0)</f>
        <v>4.90507203782043</v>
      </c>
      <c r="Q30" s="70">
        <f t="shared" si="6"/>
        <v>13</v>
      </c>
      <c r="R30" s="69">
        <f>VLOOKUP($A30,'Return Data'!$A$7:$R$328,13,0)</f>
        <v>5.3994868993837004</v>
      </c>
      <c r="S30" s="70">
        <f t="shared" si="7"/>
        <v>9</v>
      </c>
      <c r="T30" s="69">
        <f>VLOOKUP($A30,'Return Data'!$A$7:$R$328,14,0)</f>
        <v>5.9549991016387001</v>
      </c>
      <c r="U30" s="70">
        <f t="shared" si="12"/>
        <v>9</v>
      </c>
      <c r="V30" s="69">
        <f>VLOOKUP($A30,'Return Data'!$A$7:$R$328,18,0)</f>
        <v>6.9525866659931497</v>
      </c>
      <c r="W30" s="70">
        <f t="shared" si="13"/>
        <v>9</v>
      </c>
      <c r="X30" s="69">
        <f>VLOOKUP($A30,'Return Data'!$A$7:$R$328,15,0)</f>
        <v>7.1750031779767802</v>
      </c>
      <c r="Y30" s="70">
        <f t="shared" si="14"/>
        <v>10</v>
      </c>
      <c r="Z30" s="69">
        <f>VLOOKUP($A30,'Return Data'!$A$7:$R$328,17,0)</f>
        <v>7.4186506412244499</v>
      </c>
      <c r="AA30" s="71">
        <f t="shared" si="11"/>
        <v>36</v>
      </c>
    </row>
    <row r="31" spans="1:27" x14ac:dyDescent="0.25">
      <c r="A31" s="67" t="s">
        <v>250</v>
      </c>
      <c r="B31" s="68">
        <f>VLOOKUP($A31,'Return Data'!$A$7:$R$328,2,0)</f>
        <v>43916</v>
      </c>
      <c r="C31" s="69">
        <f>VLOOKUP($A31,'Return Data'!$A$7:$R$328,3,0)</f>
        <v>2061.7442999999998</v>
      </c>
      <c r="D31" s="69">
        <f>VLOOKUP($A31,'Return Data'!$A$7:$R$328,6,0)</f>
        <v>16.446837046125001</v>
      </c>
      <c r="E31" s="70">
        <f t="shared" si="0"/>
        <v>23</v>
      </c>
      <c r="F31" s="69">
        <f>VLOOKUP($A31,'Return Data'!$A$7:$R$328,7,0)</f>
        <v>2.8078258861221599</v>
      </c>
      <c r="G31" s="70">
        <f t="shared" si="1"/>
        <v>14</v>
      </c>
      <c r="H31" s="69">
        <f>VLOOKUP($A31,'Return Data'!$A$7:$R$328,8,0)</f>
        <v>-2.0532978646374</v>
      </c>
      <c r="I31" s="70">
        <f t="shared" si="2"/>
        <v>32</v>
      </c>
      <c r="J31" s="69">
        <f>VLOOKUP($A31,'Return Data'!$A$7:$R$328,9,0)</f>
        <v>-0.959047955670847</v>
      </c>
      <c r="K31" s="70">
        <f t="shared" si="3"/>
        <v>23</v>
      </c>
      <c r="L31" s="69">
        <f>VLOOKUP($A31,'Return Data'!$A$7:$R$328,10,0)</f>
        <v>2.3185934920929601</v>
      </c>
      <c r="M31" s="70">
        <f t="shared" si="4"/>
        <v>27</v>
      </c>
      <c r="N31" s="69">
        <f>VLOOKUP($A31,'Return Data'!$A$7:$R$328,11,0)</f>
        <v>4.2755199740333296</v>
      </c>
      <c r="O31" s="70">
        <f t="shared" si="5"/>
        <v>19</v>
      </c>
      <c r="P31" s="69">
        <f>VLOOKUP($A31,'Return Data'!$A$7:$R$328,12,0)</f>
        <v>4.8691236287239796</v>
      </c>
      <c r="Q31" s="70">
        <f t="shared" si="6"/>
        <v>19</v>
      </c>
      <c r="R31" s="69">
        <f>VLOOKUP($A31,'Return Data'!$A$7:$R$328,13,0)</f>
        <v>5.30873784087823</v>
      </c>
      <c r="S31" s="70">
        <f t="shared" si="7"/>
        <v>20</v>
      </c>
      <c r="T31" s="69">
        <f>VLOOKUP($A31,'Return Data'!$A$7:$R$328,14,0)</f>
        <v>5.8527121080482303</v>
      </c>
      <c r="U31" s="70">
        <f t="shared" si="12"/>
        <v>19</v>
      </c>
      <c r="V31" s="69">
        <f>VLOOKUP($A31,'Return Data'!$A$7:$R$328,18,0)</f>
        <v>6.8725795221800103</v>
      </c>
      <c r="W31" s="70">
        <f t="shared" si="13"/>
        <v>19</v>
      </c>
      <c r="X31" s="69">
        <f>VLOOKUP($A31,'Return Data'!$A$7:$R$328,15,0)</f>
        <v>7.1200334681230801</v>
      </c>
      <c r="Y31" s="70">
        <f t="shared" si="14"/>
        <v>19</v>
      </c>
      <c r="Z31" s="69">
        <f>VLOOKUP($A31,'Return Data'!$A$7:$R$328,17,0)</f>
        <v>9.4729080787093594</v>
      </c>
      <c r="AA31" s="71">
        <f t="shared" si="11"/>
        <v>33</v>
      </c>
    </row>
    <row r="32" spans="1:27" x14ac:dyDescent="0.25">
      <c r="A32" s="67" t="s">
        <v>251</v>
      </c>
      <c r="B32" s="68">
        <f>VLOOKUP($A32,'Return Data'!$A$7:$R$328,2,0)</f>
        <v>43916</v>
      </c>
      <c r="C32" s="69">
        <f>VLOOKUP($A32,'Return Data'!$A$7:$R$328,3,0)</f>
        <v>10.678000000000001</v>
      </c>
      <c r="D32" s="69">
        <f>VLOOKUP($A32,'Return Data'!$A$7:$R$328,6,0)</f>
        <v>0.683661428391935</v>
      </c>
      <c r="E32" s="70">
        <f t="shared" si="0"/>
        <v>39</v>
      </c>
      <c r="F32" s="69">
        <f>VLOOKUP($A32,'Return Data'!$A$7:$R$328,7,0)</f>
        <v>1.59538929372149</v>
      </c>
      <c r="G32" s="70">
        <f t="shared" si="1"/>
        <v>31</v>
      </c>
      <c r="H32" s="69">
        <f>VLOOKUP($A32,'Return Data'!$A$7:$R$328,8,0)</f>
        <v>3.07823495787988</v>
      </c>
      <c r="I32" s="70">
        <f t="shared" si="2"/>
        <v>6</v>
      </c>
      <c r="J32" s="69">
        <f>VLOOKUP($A32,'Return Data'!$A$7:$R$328,9,0)</f>
        <v>3.7410117244498702</v>
      </c>
      <c r="K32" s="70">
        <f t="shared" si="3"/>
        <v>7</v>
      </c>
      <c r="L32" s="69">
        <f>VLOOKUP($A32,'Return Data'!$A$7:$R$328,10,0)</f>
        <v>4.1627624568593999</v>
      </c>
      <c r="M32" s="70">
        <f t="shared" si="4"/>
        <v>8</v>
      </c>
      <c r="N32" s="69">
        <f>VLOOKUP($A32,'Return Data'!$A$7:$R$328,11,0)</f>
        <v>4.3898198294926098</v>
      </c>
      <c r="O32" s="70">
        <f t="shared" si="5"/>
        <v>16</v>
      </c>
      <c r="P32" s="69">
        <f>VLOOKUP($A32,'Return Data'!$A$7:$R$328,12,0)</f>
        <v>4.57584236488049</v>
      </c>
      <c r="Q32" s="70">
        <f t="shared" si="6"/>
        <v>36</v>
      </c>
      <c r="R32" s="69">
        <f>VLOOKUP($A32,'Return Data'!$A$7:$R$328,13,0)</f>
        <v>4.8351288706533104</v>
      </c>
      <c r="S32" s="70">
        <f t="shared" si="7"/>
        <v>39</v>
      </c>
      <c r="T32" s="69">
        <f>VLOOKUP($A32,'Return Data'!$A$7:$R$328,14,0)</f>
        <v>5.0968758196344899</v>
      </c>
      <c r="U32" s="70">
        <f t="shared" si="12"/>
        <v>38</v>
      </c>
      <c r="V32" s="69"/>
      <c r="W32" s="70"/>
      <c r="X32" s="69"/>
      <c r="Y32" s="70"/>
      <c r="Z32" s="69">
        <f>VLOOKUP($A32,'Return Data'!$A$7:$R$328,17,0)</f>
        <v>5.3449244060475198</v>
      </c>
      <c r="AA32" s="71">
        <f t="shared" si="11"/>
        <v>40</v>
      </c>
    </row>
    <row r="33" spans="1:27" x14ac:dyDescent="0.25">
      <c r="A33" s="67" t="s">
        <v>252</v>
      </c>
      <c r="B33" s="68">
        <f>VLOOKUP($A33,'Return Data'!$A$7:$R$328,2,0)</f>
        <v>43916</v>
      </c>
      <c r="C33" s="69">
        <f>VLOOKUP($A33,'Return Data'!$A$7:$R$328,3,0)</f>
        <v>4801.9251000000004</v>
      </c>
      <c r="D33" s="69">
        <f>VLOOKUP($A33,'Return Data'!$A$7:$R$328,6,0)</f>
        <v>18.1468057275289</v>
      </c>
      <c r="E33" s="70">
        <f t="shared" si="0"/>
        <v>18</v>
      </c>
      <c r="F33" s="69">
        <f>VLOOKUP($A33,'Return Data'!$A$7:$R$328,7,0)</f>
        <v>1.4383015636721199</v>
      </c>
      <c r="G33" s="70">
        <f t="shared" si="1"/>
        <v>34</v>
      </c>
      <c r="H33" s="69">
        <f>VLOOKUP($A33,'Return Data'!$A$7:$R$328,8,0)</f>
        <v>-2.9981107230520898</v>
      </c>
      <c r="I33" s="70">
        <f t="shared" si="2"/>
        <v>39</v>
      </c>
      <c r="J33" s="69">
        <f>VLOOKUP($A33,'Return Data'!$A$7:$R$328,9,0)</f>
        <v>-2.4607632441372398</v>
      </c>
      <c r="K33" s="70">
        <f t="shared" si="3"/>
        <v>34</v>
      </c>
      <c r="L33" s="69">
        <f>VLOOKUP($A33,'Return Data'!$A$7:$R$328,10,0)</f>
        <v>1.76569710810272</v>
      </c>
      <c r="M33" s="70">
        <f t="shared" si="4"/>
        <v>33</v>
      </c>
      <c r="N33" s="69">
        <f>VLOOKUP($A33,'Return Data'!$A$7:$R$328,11,0)</f>
        <v>4.0499486206875801</v>
      </c>
      <c r="O33" s="70">
        <f t="shared" si="5"/>
        <v>30</v>
      </c>
      <c r="P33" s="69">
        <f>VLOOKUP($A33,'Return Data'!$A$7:$R$328,12,0)</f>
        <v>4.8150865973636696</v>
      </c>
      <c r="Q33" s="70">
        <f t="shared" si="6"/>
        <v>23</v>
      </c>
      <c r="R33" s="69">
        <f>VLOOKUP($A33,'Return Data'!$A$7:$R$328,13,0)</f>
        <v>5.3159283918379003</v>
      </c>
      <c r="S33" s="70">
        <f t="shared" si="7"/>
        <v>18</v>
      </c>
      <c r="T33" s="69">
        <f>VLOOKUP($A33,'Return Data'!$A$7:$R$328,14,0)</f>
        <v>5.9240312896744802</v>
      </c>
      <c r="U33" s="70">
        <f t="shared" si="12"/>
        <v>13</v>
      </c>
      <c r="V33" s="69">
        <f>VLOOKUP($A33,'Return Data'!$A$7:$R$328,18,0)</f>
        <v>6.9533265175685104</v>
      </c>
      <c r="W33" s="70">
        <f>RANK(V33,V$8:V$50,0)</f>
        <v>8</v>
      </c>
      <c r="X33" s="69">
        <f>VLOOKUP($A33,'Return Data'!$A$7:$R$328,15,0)</f>
        <v>7.1836873262543897</v>
      </c>
      <c r="Y33" s="70">
        <f>RANK(X33,X$8:X$50,0)</f>
        <v>7</v>
      </c>
      <c r="Z33" s="69">
        <f>VLOOKUP($A33,'Return Data'!$A$7:$R$328,17,0)</f>
        <v>13.2354725508341</v>
      </c>
      <c r="AA33" s="71">
        <f t="shared" si="11"/>
        <v>10</v>
      </c>
    </row>
    <row r="34" spans="1:27" x14ac:dyDescent="0.25">
      <c r="A34" s="67" t="s">
        <v>253</v>
      </c>
      <c r="B34" s="68">
        <f>VLOOKUP($A34,'Return Data'!$A$7:$R$328,2,0)</f>
        <v>43916</v>
      </c>
      <c r="C34" s="69">
        <f>VLOOKUP($A34,'Return Data'!$A$7:$R$328,3,0)</f>
        <v>1113.5471</v>
      </c>
      <c r="D34" s="69">
        <f>VLOOKUP($A34,'Return Data'!$A$7:$R$328,6,0)</f>
        <v>7.9373127759258004</v>
      </c>
      <c r="E34" s="70">
        <f t="shared" si="0"/>
        <v>33</v>
      </c>
      <c r="F34" s="69">
        <f>VLOOKUP($A34,'Return Data'!$A$7:$R$328,7,0)</f>
        <v>2.92560579731227</v>
      </c>
      <c r="G34" s="70">
        <f t="shared" si="1"/>
        <v>12</v>
      </c>
      <c r="H34" s="69">
        <f>VLOOKUP($A34,'Return Data'!$A$7:$R$328,8,0)</f>
        <v>3.4210027345020602</v>
      </c>
      <c r="I34" s="70">
        <f t="shared" si="2"/>
        <v>5</v>
      </c>
      <c r="J34" s="69">
        <f>VLOOKUP($A34,'Return Data'!$A$7:$R$328,9,0)</f>
        <v>3.9538797395560099</v>
      </c>
      <c r="K34" s="70">
        <f t="shared" si="3"/>
        <v>5</v>
      </c>
      <c r="L34" s="69">
        <f>VLOOKUP($A34,'Return Data'!$A$7:$R$328,10,0)</f>
        <v>4.6008359605440603</v>
      </c>
      <c r="M34" s="70">
        <f t="shared" si="4"/>
        <v>5</v>
      </c>
      <c r="N34" s="69">
        <f>VLOOKUP($A34,'Return Data'!$A$7:$R$328,11,0)</f>
        <v>4.6967170634832698</v>
      </c>
      <c r="O34" s="70">
        <f t="shared" si="5"/>
        <v>6</v>
      </c>
      <c r="P34" s="69">
        <f>VLOOKUP($A34,'Return Data'!$A$7:$R$328,12,0)</f>
        <v>4.8538802970811297</v>
      </c>
      <c r="Q34" s="70">
        <f t="shared" si="6"/>
        <v>21</v>
      </c>
      <c r="R34" s="69">
        <f>VLOOKUP($A34,'Return Data'!$A$7:$R$328,13,0)</f>
        <v>5.2113474557669797</v>
      </c>
      <c r="S34" s="70">
        <f t="shared" si="7"/>
        <v>25</v>
      </c>
      <c r="T34" s="69">
        <f>VLOOKUP($A34,'Return Data'!$A$7:$R$328,14,0)</f>
        <v>5.4557527712795997</v>
      </c>
      <c r="U34" s="70">
        <f t="shared" si="12"/>
        <v>35</v>
      </c>
      <c r="V34" s="69"/>
      <c r="W34" s="70"/>
      <c r="X34" s="69"/>
      <c r="Y34" s="70"/>
      <c r="Z34" s="69">
        <f>VLOOKUP($A34,'Return Data'!$A$7:$R$328,17,0)</f>
        <v>6.0503199270072896</v>
      </c>
      <c r="AA34" s="71">
        <f t="shared" si="11"/>
        <v>39</v>
      </c>
    </row>
    <row r="35" spans="1:27" x14ac:dyDescent="0.25">
      <c r="A35" s="67" t="s">
        <v>254</v>
      </c>
      <c r="B35" s="68">
        <f>VLOOKUP($A35,'Return Data'!$A$7:$R$328,2,0)</f>
        <v>43916</v>
      </c>
      <c r="C35" s="69">
        <f>VLOOKUP($A35,'Return Data'!$A$7:$R$328,3,0)</f>
        <v>256.12110000000001</v>
      </c>
      <c r="D35" s="69">
        <f>VLOOKUP($A35,'Return Data'!$A$7:$R$328,6,0)</f>
        <v>15.041075621957599</v>
      </c>
      <c r="E35" s="70">
        <f t="shared" si="0"/>
        <v>26</v>
      </c>
      <c r="F35" s="69">
        <f>VLOOKUP($A35,'Return Data'!$A$7:$R$328,7,0)</f>
        <v>1.6438456016501699</v>
      </c>
      <c r="G35" s="70">
        <f t="shared" si="1"/>
        <v>28</v>
      </c>
      <c r="H35" s="69">
        <f>VLOOKUP($A35,'Return Data'!$A$7:$R$328,8,0)</f>
        <v>0.14455058517488201</v>
      </c>
      <c r="I35" s="70">
        <f t="shared" si="2"/>
        <v>15</v>
      </c>
      <c r="J35" s="69">
        <f>VLOOKUP($A35,'Return Data'!$A$7:$R$328,9,0)</f>
        <v>-1.00431348396956</v>
      </c>
      <c r="K35" s="70">
        <f t="shared" si="3"/>
        <v>24</v>
      </c>
      <c r="L35" s="69">
        <f>VLOOKUP($A35,'Return Data'!$A$7:$R$328,10,0)</f>
        <v>2.2344983284303201</v>
      </c>
      <c r="M35" s="70">
        <f t="shared" si="4"/>
        <v>28</v>
      </c>
      <c r="N35" s="69">
        <f>VLOOKUP($A35,'Return Data'!$A$7:$R$328,11,0)</f>
        <v>4.2471576265904396</v>
      </c>
      <c r="O35" s="70">
        <f t="shared" si="5"/>
        <v>21</v>
      </c>
      <c r="P35" s="69">
        <f>VLOOKUP($A35,'Return Data'!$A$7:$R$328,12,0)</f>
        <v>4.9052376907645998</v>
      </c>
      <c r="Q35" s="70">
        <f t="shared" si="6"/>
        <v>12</v>
      </c>
      <c r="R35" s="69">
        <f>VLOOKUP($A35,'Return Data'!$A$7:$R$328,13,0)</f>
        <v>5.36886375985054</v>
      </c>
      <c r="S35" s="70">
        <f t="shared" si="7"/>
        <v>13</v>
      </c>
      <c r="T35" s="69">
        <f>VLOOKUP($A35,'Return Data'!$A$7:$R$328,14,0)</f>
        <v>5.9626891125263999</v>
      </c>
      <c r="U35" s="70">
        <f t="shared" si="12"/>
        <v>8</v>
      </c>
      <c r="V35" s="69">
        <f>VLOOKUP($A35,'Return Data'!$A$7:$R$328,18,0)</f>
        <v>6.9864799185817299</v>
      </c>
      <c r="W35" s="70">
        <f t="shared" ref="W35:W45" si="15">RANK(V35,V$8:V$50,0)</f>
        <v>3</v>
      </c>
      <c r="X35" s="69">
        <f>VLOOKUP($A35,'Return Data'!$A$7:$R$328,15,0)</f>
        <v>7.2146689200391201</v>
      </c>
      <c r="Y35" s="70">
        <f t="shared" ref="Y35:Y45" si="16">RANK(X35,X$8:X$50,0)</f>
        <v>3</v>
      </c>
      <c r="Z35" s="69">
        <f>VLOOKUP($A35,'Return Data'!$A$7:$R$328,17,0)</f>
        <v>12.4229783082625</v>
      </c>
      <c r="AA35" s="71">
        <f t="shared" si="11"/>
        <v>18</v>
      </c>
    </row>
    <row r="36" spans="1:27" x14ac:dyDescent="0.25">
      <c r="A36" s="67" t="s">
        <v>255</v>
      </c>
      <c r="B36" s="68">
        <f>VLOOKUP($A36,'Return Data'!$A$7:$R$328,2,0)</f>
        <v>43916</v>
      </c>
      <c r="C36" s="69">
        <f>VLOOKUP($A36,'Return Data'!$A$7:$R$328,3,0)</f>
        <v>1746.5543</v>
      </c>
      <c r="D36" s="69">
        <f>VLOOKUP($A36,'Return Data'!$A$7:$R$328,6,0)</f>
        <v>7.9744398721607297</v>
      </c>
      <c r="E36" s="70">
        <f t="shared" si="0"/>
        <v>32</v>
      </c>
      <c r="F36" s="69">
        <f>VLOOKUP($A36,'Return Data'!$A$7:$R$328,7,0)</f>
        <v>2.7431707408035102</v>
      </c>
      <c r="G36" s="70">
        <f t="shared" si="1"/>
        <v>17</v>
      </c>
      <c r="H36" s="69">
        <f>VLOOKUP($A36,'Return Data'!$A$7:$R$328,8,0)</f>
        <v>2.0954476039942902</v>
      </c>
      <c r="I36" s="70">
        <f t="shared" si="2"/>
        <v>10</v>
      </c>
      <c r="J36" s="69">
        <f>VLOOKUP($A36,'Return Data'!$A$7:$R$328,9,0)</f>
        <v>1.76680355524823</v>
      </c>
      <c r="K36" s="70">
        <f t="shared" si="3"/>
        <v>10</v>
      </c>
      <c r="L36" s="69">
        <f>VLOOKUP($A36,'Return Data'!$A$7:$R$328,10,0)</f>
        <v>3.6801810476885599</v>
      </c>
      <c r="M36" s="70">
        <f t="shared" si="4"/>
        <v>10</v>
      </c>
      <c r="N36" s="69">
        <f>VLOOKUP($A36,'Return Data'!$A$7:$R$328,11,0)</f>
        <v>4.6019658800416003</v>
      </c>
      <c r="O36" s="70">
        <f t="shared" si="5"/>
        <v>8</v>
      </c>
      <c r="P36" s="69">
        <f>VLOOKUP($A36,'Return Data'!$A$7:$R$328,12,0)</f>
        <v>4.9847646660917597</v>
      </c>
      <c r="Q36" s="70">
        <f t="shared" si="6"/>
        <v>9</v>
      </c>
      <c r="R36" s="69">
        <f>VLOOKUP($A36,'Return Data'!$A$7:$R$328,13,0)</f>
        <v>5.2466174976733901</v>
      </c>
      <c r="S36" s="70">
        <f t="shared" si="7"/>
        <v>22</v>
      </c>
      <c r="T36" s="69">
        <f>VLOOKUP($A36,'Return Data'!$A$7:$R$328,14,0)</f>
        <v>5.6648931109856804</v>
      </c>
      <c r="U36" s="70">
        <f t="shared" si="12"/>
        <v>31</v>
      </c>
      <c r="V36" s="69">
        <f>VLOOKUP($A36,'Return Data'!$A$7:$R$328,18,0)</f>
        <v>1.8593361609957999</v>
      </c>
      <c r="W36" s="70">
        <f t="shared" si="15"/>
        <v>37</v>
      </c>
      <c r="X36" s="69">
        <f>VLOOKUP($A36,'Return Data'!$A$7:$R$328,15,0)</f>
        <v>3.58200511897966</v>
      </c>
      <c r="Y36" s="70">
        <f t="shared" si="16"/>
        <v>37</v>
      </c>
      <c r="Z36" s="69">
        <f>VLOOKUP($A36,'Return Data'!$A$7:$R$328,17,0)</f>
        <v>11.5172799577985</v>
      </c>
      <c r="AA36" s="71">
        <f t="shared" si="11"/>
        <v>23</v>
      </c>
    </row>
    <row r="37" spans="1:27" x14ac:dyDescent="0.25">
      <c r="A37" s="67" t="s">
        <v>256</v>
      </c>
      <c r="B37" s="68">
        <f>VLOOKUP($A37,'Return Data'!$A$7:$R$328,2,0)</f>
        <v>43916</v>
      </c>
      <c r="C37" s="69">
        <f>VLOOKUP($A37,'Return Data'!$A$7:$R$328,3,0)</f>
        <v>31.008299999999998</v>
      </c>
      <c r="D37" s="69">
        <f>VLOOKUP($A37,'Return Data'!$A$7:$R$328,6,0)</f>
        <v>7.5350220470368203</v>
      </c>
      <c r="E37" s="70">
        <f t="shared" si="0"/>
        <v>34</v>
      </c>
      <c r="F37" s="69">
        <f>VLOOKUP($A37,'Return Data'!$A$7:$R$328,7,0)</f>
        <v>4.51390681188402</v>
      </c>
      <c r="G37" s="70">
        <f t="shared" si="1"/>
        <v>4</v>
      </c>
      <c r="H37" s="69">
        <f>VLOOKUP($A37,'Return Data'!$A$7:$R$328,8,0)</f>
        <v>4.3420825120161801</v>
      </c>
      <c r="I37" s="70">
        <f t="shared" si="2"/>
        <v>1</v>
      </c>
      <c r="J37" s="69">
        <f>VLOOKUP($A37,'Return Data'!$A$7:$R$328,9,0)</f>
        <v>3.9745727011360898</v>
      </c>
      <c r="K37" s="70">
        <f t="shared" si="3"/>
        <v>4</v>
      </c>
      <c r="L37" s="69">
        <f>VLOOKUP($A37,'Return Data'!$A$7:$R$328,10,0)</f>
        <v>5.1433656077299901</v>
      </c>
      <c r="M37" s="70">
        <f t="shared" si="4"/>
        <v>1</v>
      </c>
      <c r="N37" s="69">
        <f>VLOOKUP($A37,'Return Data'!$A$7:$R$328,11,0)</f>
        <v>5.6496682768855297</v>
      </c>
      <c r="O37" s="70">
        <f t="shared" si="5"/>
        <v>1</v>
      </c>
      <c r="P37" s="69">
        <f>VLOOKUP($A37,'Return Data'!$A$7:$R$328,12,0)</f>
        <v>5.9770075594909704</v>
      </c>
      <c r="Q37" s="70">
        <f t="shared" si="6"/>
        <v>1</v>
      </c>
      <c r="R37" s="69">
        <f>VLOOKUP($A37,'Return Data'!$A$7:$R$328,13,0)</f>
        <v>6.35157907929774</v>
      </c>
      <c r="S37" s="70">
        <f t="shared" si="7"/>
        <v>1</v>
      </c>
      <c r="T37" s="69">
        <f>VLOOKUP($A37,'Return Data'!$A$7:$R$328,14,0)</f>
        <v>6.6476512770020202</v>
      </c>
      <c r="U37" s="70">
        <f t="shared" si="12"/>
        <v>1</v>
      </c>
      <c r="V37" s="69">
        <f>VLOOKUP($A37,'Return Data'!$A$7:$R$328,18,0)</f>
        <v>7.2806116168704804</v>
      </c>
      <c r="W37" s="70">
        <f t="shared" si="15"/>
        <v>1</v>
      </c>
      <c r="X37" s="69">
        <f>VLOOKUP($A37,'Return Data'!$A$7:$R$328,15,0)</f>
        <v>7.3614233365380803</v>
      </c>
      <c r="Y37" s="70">
        <f t="shared" si="16"/>
        <v>1</v>
      </c>
      <c r="Z37" s="69">
        <f>VLOOKUP($A37,'Return Data'!$A$7:$R$328,17,0)</f>
        <v>14.4898516628874</v>
      </c>
      <c r="AA37" s="71">
        <f t="shared" si="11"/>
        <v>4</v>
      </c>
    </row>
    <row r="38" spans="1:27" x14ac:dyDescent="0.25">
      <c r="A38" s="67" t="s">
        <v>257</v>
      </c>
      <c r="B38" s="68">
        <f>VLOOKUP($A38,'Return Data'!$A$7:$R$328,2,0)</f>
        <v>43916</v>
      </c>
      <c r="C38" s="69">
        <f>VLOOKUP($A38,'Return Data'!$A$7:$R$328,3,0)</f>
        <v>26.843</v>
      </c>
      <c r="D38" s="69">
        <f>VLOOKUP($A38,'Return Data'!$A$7:$R$328,6,0)</f>
        <v>11.4255476139028</v>
      </c>
      <c r="E38" s="70">
        <f t="shared" si="0"/>
        <v>30</v>
      </c>
      <c r="F38" s="69">
        <f>VLOOKUP($A38,'Return Data'!$A$7:$R$328,7,0)</f>
        <v>3.9445783940716601</v>
      </c>
      <c r="G38" s="70">
        <f t="shared" si="1"/>
        <v>5</v>
      </c>
      <c r="H38" s="69">
        <f>VLOOKUP($A38,'Return Data'!$A$7:$R$328,8,0)</f>
        <v>3.0320812729839499</v>
      </c>
      <c r="I38" s="70">
        <f t="shared" si="2"/>
        <v>8</v>
      </c>
      <c r="J38" s="69">
        <f>VLOOKUP($A38,'Return Data'!$A$7:$R$328,9,0)</f>
        <v>2.7612888927248398</v>
      </c>
      <c r="K38" s="70">
        <f t="shared" si="3"/>
        <v>9</v>
      </c>
      <c r="L38" s="69">
        <f>VLOOKUP($A38,'Return Data'!$A$7:$R$328,10,0)</f>
        <v>4.0264723416507104</v>
      </c>
      <c r="M38" s="70">
        <f t="shared" si="4"/>
        <v>9</v>
      </c>
      <c r="N38" s="69">
        <f>VLOOKUP($A38,'Return Data'!$A$7:$R$328,11,0)</f>
        <v>4.5410274005922098</v>
      </c>
      <c r="O38" s="70">
        <f t="shared" si="5"/>
        <v>10</v>
      </c>
      <c r="P38" s="69">
        <f>VLOOKUP($A38,'Return Data'!$A$7:$R$328,12,0)</f>
        <v>4.7941296315399597</v>
      </c>
      <c r="Q38" s="70">
        <f t="shared" si="6"/>
        <v>25</v>
      </c>
      <c r="R38" s="69">
        <f>VLOOKUP($A38,'Return Data'!$A$7:$R$328,13,0)</f>
        <v>5.1193241578912296</v>
      </c>
      <c r="S38" s="70">
        <f t="shared" si="7"/>
        <v>32</v>
      </c>
      <c r="T38" s="69">
        <f>VLOOKUP($A38,'Return Data'!$A$7:$R$328,14,0)</f>
        <v>5.5458015832293803</v>
      </c>
      <c r="U38" s="70">
        <f t="shared" si="12"/>
        <v>34</v>
      </c>
      <c r="V38" s="69">
        <f>VLOOKUP($A38,'Return Data'!$A$7:$R$328,18,0)</f>
        <v>6.2752405500224597</v>
      </c>
      <c r="W38" s="70">
        <f t="shared" si="15"/>
        <v>33</v>
      </c>
      <c r="X38" s="69">
        <f>VLOOKUP($A38,'Return Data'!$A$7:$R$328,15,0)</f>
        <v>6.4380946654427698</v>
      </c>
      <c r="Y38" s="70">
        <f t="shared" si="16"/>
        <v>33</v>
      </c>
      <c r="Z38" s="69">
        <f>VLOOKUP($A38,'Return Data'!$A$7:$R$328,17,0)</f>
        <v>11.944346392654399</v>
      </c>
      <c r="AA38" s="71">
        <f t="shared" si="11"/>
        <v>19</v>
      </c>
    </row>
    <row r="39" spans="1:27" x14ac:dyDescent="0.25">
      <c r="A39" s="67" t="s">
        <v>258</v>
      </c>
      <c r="B39" s="68">
        <f>VLOOKUP($A39,'Return Data'!$A$7:$R$328,2,0)</f>
        <v>43916</v>
      </c>
      <c r="C39" s="69">
        <f>VLOOKUP($A39,'Return Data'!$A$7:$R$328,3,0)</f>
        <v>3264.2854000000002</v>
      </c>
      <c r="D39" s="69">
        <f>VLOOKUP($A39,'Return Data'!$A$7:$R$328,6,0)</f>
        <v>-0.49981158461609398</v>
      </c>
      <c r="E39" s="70">
        <f t="shared" si="0"/>
        <v>41</v>
      </c>
      <c r="F39" s="69">
        <f>VLOOKUP($A39,'Return Data'!$A$7:$R$328,7,0)</f>
        <v>-0.49979789668541702</v>
      </c>
      <c r="G39" s="70">
        <f t="shared" si="1"/>
        <v>41</v>
      </c>
      <c r="H39" s="69">
        <f>VLOOKUP($A39,'Return Data'!$A$7:$R$328,8,0)</f>
        <v>-0.49961081624886999</v>
      </c>
      <c r="I39" s="70">
        <f t="shared" si="2"/>
        <v>21</v>
      </c>
      <c r="J39" s="69">
        <f>VLOOKUP($A39,'Return Data'!$A$7:$R$328,9,0)</f>
        <v>0.84344682027335105</v>
      </c>
      <c r="K39" s="70">
        <f t="shared" si="3"/>
        <v>15</v>
      </c>
      <c r="L39" s="69">
        <f>VLOOKUP($A39,'Return Data'!$A$7:$R$328,10,0)</f>
        <v>2.3434731503796602</v>
      </c>
      <c r="M39" s="70">
        <f t="shared" si="4"/>
        <v>25</v>
      </c>
      <c r="N39" s="69">
        <f>VLOOKUP($A39,'Return Data'!$A$7:$R$328,11,0)</f>
        <v>3.48914283808343</v>
      </c>
      <c r="O39" s="70">
        <f t="shared" si="5"/>
        <v>41</v>
      </c>
      <c r="P39" s="69">
        <f>VLOOKUP($A39,'Return Data'!$A$7:$R$328,12,0)</f>
        <v>3.85679739281876</v>
      </c>
      <c r="Q39" s="70">
        <f t="shared" si="6"/>
        <v>41</v>
      </c>
      <c r="R39" s="69">
        <f>VLOOKUP($A39,'Return Data'!$A$7:$R$328,13,0)</f>
        <v>4.1623598245358098</v>
      </c>
      <c r="S39" s="70">
        <f t="shared" si="7"/>
        <v>41</v>
      </c>
      <c r="T39" s="69">
        <f>VLOOKUP($A39,'Return Data'!$A$7:$R$328,14,0)</f>
        <v>4.5403333883372703</v>
      </c>
      <c r="U39" s="70">
        <f t="shared" si="12"/>
        <v>40</v>
      </c>
      <c r="V39" s="69">
        <f>VLOOKUP($A39,'Return Data'!$A$7:$R$328,18,0)</f>
        <v>5.1737193691474097</v>
      </c>
      <c r="W39" s="70">
        <f t="shared" si="15"/>
        <v>35</v>
      </c>
      <c r="X39" s="69">
        <f>VLOOKUP($A39,'Return Data'!$A$7:$R$328,15,0)</f>
        <v>5.4564931668537504</v>
      </c>
      <c r="Y39" s="70">
        <f t="shared" si="16"/>
        <v>36</v>
      </c>
      <c r="Z39" s="69">
        <f>VLOOKUP($A39,'Return Data'!$A$7:$R$328,17,0)</f>
        <v>12.493789433106601</v>
      </c>
      <c r="AA39" s="71">
        <f t="shared" si="11"/>
        <v>17</v>
      </c>
    </row>
    <row r="40" spans="1:27" x14ac:dyDescent="0.25">
      <c r="A40" s="67" t="s">
        <v>259</v>
      </c>
      <c r="B40" s="68">
        <f>VLOOKUP($A40,'Return Data'!$A$7:$R$328,2,0)</f>
        <v>43916</v>
      </c>
      <c r="C40" s="69">
        <f>VLOOKUP($A40,'Return Data'!$A$7:$R$328,3,0)</f>
        <v>3340.7840000000001</v>
      </c>
      <c r="D40" s="69">
        <f>VLOOKUP($A40,'Return Data'!$A$7:$R$328,6,0)</f>
        <v>-0.48836685340880598</v>
      </c>
      <c r="E40" s="70">
        <f t="shared" si="0"/>
        <v>40</v>
      </c>
      <c r="F40" s="69">
        <f>VLOOKUP($A40,'Return Data'!$A$7:$R$328,7,0)</f>
        <v>-0.48871794187192302</v>
      </c>
      <c r="G40" s="70">
        <f t="shared" si="1"/>
        <v>40</v>
      </c>
      <c r="H40" s="69">
        <f>VLOOKUP($A40,'Return Data'!$A$7:$R$328,8,0)</f>
        <v>-0.48863975163793899</v>
      </c>
      <c r="I40" s="70">
        <f t="shared" si="2"/>
        <v>20</v>
      </c>
      <c r="J40" s="69">
        <f>VLOOKUP($A40,'Return Data'!$A$7:$R$328,9,0)</f>
        <v>0.85356709391010099</v>
      </c>
      <c r="K40" s="70">
        <f t="shared" si="3"/>
        <v>14</v>
      </c>
      <c r="L40" s="69">
        <f>VLOOKUP($A40,'Return Data'!$A$7:$R$328,10,0)</f>
        <v>2.3533160871828498</v>
      </c>
      <c r="M40" s="70">
        <f t="shared" si="4"/>
        <v>23</v>
      </c>
      <c r="N40" s="69">
        <f>VLOOKUP($A40,'Return Data'!$A$7:$R$328,11,0)</f>
        <v>3.4987668548308801</v>
      </c>
      <c r="O40" s="70">
        <f t="shared" si="5"/>
        <v>40</v>
      </c>
      <c r="P40" s="69">
        <f>VLOOKUP($A40,'Return Data'!$A$7:$R$328,12,0)</f>
        <v>3.8782584472695798</v>
      </c>
      <c r="Q40" s="70">
        <f t="shared" si="6"/>
        <v>40</v>
      </c>
      <c r="R40" s="69">
        <f>VLOOKUP($A40,'Return Data'!$A$7:$R$328,13,0)</f>
        <v>4.1941470150242797</v>
      </c>
      <c r="S40" s="70">
        <f t="shared" si="7"/>
        <v>40</v>
      </c>
      <c r="T40" s="69">
        <f>VLOOKUP($A40,'Return Data'!$A$7:$R$328,14,0)</f>
        <v>4.5766729265390502</v>
      </c>
      <c r="U40" s="70">
        <f t="shared" si="12"/>
        <v>39</v>
      </c>
      <c r="V40" s="69">
        <f>VLOOKUP($A40,'Return Data'!$A$7:$R$328,18,0)</f>
        <v>5.3012425187281202</v>
      </c>
      <c r="W40" s="70">
        <f t="shared" si="15"/>
        <v>34</v>
      </c>
      <c r="X40" s="69">
        <f>VLOOKUP($A40,'Return Data'!$A$7:$R$328,15,0)</f>
        <v>5.6671471654387</v>
      </c>
      <c r="Y40" s="70">
        <f t="shared" si="16"/>
        <v>34</v>
      </c>
      <c r="Z40" s="69">
        <f>VLOOKUP($A40,'Return Data'!$A$7:$R$328,17,0)</f>
        <v>11.928343703472899</v>
      </c>
      <c r="AA40" s="71">
        <f t="shared" si="11"/>
        <v>20</v>
      </c>
    </row>
    <row r="41" spans="1:27" x14ac:dyDescent="0.25">
      <c r="A41" s="67" t="s">
        <v>260</v>
      </c>
      <c r="B41" s="68">
        <f>VLOOKUP($A41,'Return Data'!$A$7:$R$328,2,0)</f>
        <v>43916</v>
      </c>
      <c r="C41" s="69">
        <f>VLOOKUP($A41,'Return Data'!$A$7:$R$328,3,0)</f>
        <v>3082.7336</v>
      </c>
      <c r="D41" s="69">
        <f>VLOOKUP($A41,'Return Data'!$A$7:$R$328,6,0)</f>
        <v>19.749378989385399</v>
      </c>
      <c r="E41" s="70">
        <f t="shared" si="0"/>
        <v>10</v>
      </c>
      <c r="F41" s="69">
        <f>VLOOKUP($A41,'Return Data'!$A$7:$R$328,7,0)</f>
        <v>2.44232188315411</v>
      </c>
      <c r="G41" s="70">
        <f t="shared" si="1"/>
        <v>20</v>
      </c>
      <c r="H41" s="69">
        <f>VLOOKUP($A41,'Return Data'!$A$7:$R$328,8,0)</f>
        <v>0.30566269554424902</v>
      </c>
      <c r="I41" s="70">
        <f t="shared" si="2"/>
        <v>14</v>
      </c>
      <c r="J41" s="69">
        <f>VLOOKUP($A41,'Return Data'!$A$7:$R$328,9,0)</f>
        <v>0.12889476242471701</v>
      </c>
      <c r="K41" s="70">
        <f t="shared" si="3"/>
        <v>16</v>
      </c>
      <c r="L41" s="69">
        <f>VLOOKUP($A41,'Return Data'!$A$7:$R$328,10,0)</f>
        <v>3.1659132063222102</v>
      </c>
      <c r="M41" s="70">
        <f t="shared" si="4"/>
        <v>13</v>
      </c>
      <c r="N41" s="69">
        <f>VLOOKUP($A41,'Return Data'!$A$7:$R$328,11,0)</f>
        <v>4.4359852553508201</v>
      </c>
      <c r="O41" s="70">
        <f t="shared" si="5"/>
        <v>12</v>
      </c>
      <c r="P41" s="69">
        <f>VLOOKUP($A41,'Return Data'!$A$7:$R$328,12,0)</f>
        <v>4.9417061557462301</v>
      </c>
      <c r="Q41" s="70">
        <f t="shared" si="6"/>
        <v>11</v>
      </c>
      <c r="R41" s="69">
        <f>VLOOKUP($A41,'Return Data'!$A$7:$R$328,13,0)</f>
        <v>5.3408783643456799</v>
      </c>
      <c r="S41" s="70">
        <f t="shared" si="7"/>
        <v>14</v>
      </c>
      <c r="T41" s="69">
        <f>VLOOKUP($A41,'Return Data'!$A$7:$R$328,14,0)</f>
        <v>5.8651937173986504</v>
      </c>
      <c r="U41" s="70">
        <f t="shared" si="12"/>
        <v>18</v>
      </c>
      <c r="V41" s="69">
        <f>VLOOKUP($A41,'Return Data'!$A$7:$R$328,18,0)</f>
        <v>6.85641234805757</v>
      </c>
      <c r="W41" s="70">
        <f t="shared" si="15"/>
        <v>22</v>
      </c>
      <c r="X41" s="69">
        <f>VLOOKUP($A41,'Return Data'!$A$7:$R$328,15,0)</f>
        <v>7.0649432931009102</v>
      </c>
      <c r="Y41" s="70">
        <f t="shared" si="16"/>
        <v>26</v>
      </c>
      <c r="Z41" s="69">
        <f>VLOOKUP($A41,'Return Data'!$A$7:$R$328,17,0)</f>
        <v>11.3734781357711</v>
      </c>
      <c r="AA41" s="71">
        <f t="shared" si="11"/>
        <v>26</v>
      </c>
    </row>
    <row r="42" spans="1:27" x14ac:dyDescent="0.25">
      <c r="A42" s="67" t="s">
        <v>261</v>
      </c>
      <c r="B42" s="68">
        <f>VLOOKUP($A42,'Return Data'!$A$7:$R$328,2,0)</f>
        <v>43916</v>
      </c>
      <c r="C42" s="69">
        <f>VLOOKUP($A42,'Return Data'!$A$7:$R$328,3,0)</f>
        <v>41.518500000000003</v>
      </c>
      <c r="D42" s="69">
        <f>VLOOKUP($A42,'Return Data'!$A$7:$R$328,6,0)</f>
        <v>18.2949898428142</v>
      </c>
      <c r="E42" s="70">
        <f t="shared" si="0"/>
        <v>15</v>
      </c>
      <c r="F42" s="69">
        <f>VLOOKUP($A42,'Return Data'!$A$7:$R$328,7,0)</f>
        <v>4.5438482358723897</v>
      </c>
      <c r="G42" s="70">
        <f t="shared" si="1"/>
        <v>1</v>
      </c>
      <c r="H42" s="69">
        <f>VLOOKUP($A42,'Return Data'!$A$7:$R$328,8,0)</f>
        <v>1.38185009593772</v>
      </c>
      <c r="I42" s="70">
        <f t="shared" si="2"/>
        <v>11</v>
      </c>
      <c r="J42" s="69">
        <f>VLOOKUP($A42,'Return Data'!$A$7:$R$328,9,0)</f>
        <v>0.86057172044817798</v>
      </c>
      <c r="K42" s="70">
        <f t="shared" si="3"/>
        <v>13</v>
      </c>
      <c r="L42" s="69">
        <f>VLOOKUP($A42,'Return Data'!$A$7:$R$328,10,0)</f>
        <v>3.5111148867274502</v>
      </c>
      <c r="M42" s="70">
        <f t="shared" si="4"/>
        <v>11</v>
      </c>
      <c r="N42" s="69">
        <f>VLOOKUP($A42,'Return Data'!$A$7:$R$328,11,0)</f>
        <v>4.6498611724583201</v>
      </c>
      <c r="O42" s="70">
        <f t="shared" si="5"/>
        <v>7</v>
      </c>
      <c r="P42" s="69">
        <f>VLOOKUP($A42,'Return Data'!$A$7:$R$328,12,0)</f>
        <v>5.0673089914681002</v>
      </c>
      <c r="Q42" s="70">
        <f t="shared" si="6"/>
        <v>6</v>
      </c>
      <c r="R42" s="69">
        <f>VLOOKUP($A42,'Return Data'!$A$7:$R$328,13,0)</f>
        <v>5.4630185342041502</v>
      </c>
      <c r="S42" s="70">
        <f t="shared" si="7"/>
        <v>6</v>
      </c>
      <c r="T42" s="69">
        <f>VLOOKUP($A42,'Return Data'!$A$7:$R$328,14,0)</f>
        <v>5.9984422359586098</v>
      </c>
      <c r="U42" s="70">
        <f t="shared" si="12"/>
        <v>5</v>
      </c>
      <c r="V42" s="69">
        <f>VLOOKUP($A42,'Return Data'!$A$7:$R$328,18,0)</f>
        <v>6.9670470969112701</v>
      </c>
      <c r="W42" s="70">
        <f t="shared" si="15"/>
        <v>5</v>
      </c>
      <c r="X42" s="69">
        <f>VLOOKUP($A42,'Return Data'!$A$7:$R$328,15,0)</f>
        <v>7.1750589183301896</v>
      </c>
      <c r="Y42" s="70">
        <f t="shared" si="16"/>
        <v>9</v>
      </c>
      <c r="Z42" s="69">
        <f>VLOOKUP($A42,'Return Data'!$A$7:$R$328,17,0)</f>
        <v>13.0492975403525</v>
      </c>
      <c r="AA42" s="71">
        <f t="shared" si="11"/>
        <v>12</v>
      </c>
    </row>
    <row r="43" spans="1:27" x14ac:dyDescent="0.25">
      <c r="A43" s="67" t="s">
        <v>262</v>
      </c>
      <c r="B43" s="68">
        <f>VLOOKUP($A43,'Return Data'!$A$7:$R$328,2,0)</f>
        <v>43916</v>
      </c>
      <c r="C43" s="69">
        <f>VLOOKUP($A43,'Return Data'!$A$7:$R$328,3,0)</f>
        <v>3097.0798</v>
      </c>
      <c r="D43" s="69">
        <f>VLOOKUP($A43,'Return Data'!$A$7:$R$328,6,0)</f>
        <v>18.788355846113902</v>
      </c>
      <c r="E43" s="70">
        <f t="shared" si="0"/>
        <v>13</v>
      </c>
      <c r="F43" s="69">
        <f>VLOOKUP($A43,'Return Data'!$A$7:$R$328,7,0)</f>
        <v>2.3744146099864798</v>
      </c>
      <c r="G43" s="70">
        <f t="shared" si="1"/>
        <v>22</v>
      </c>
      <c r="H43" s="69">
        <f>VLOOKUP($A43,'Return Data'!$A$7:$R$328,8,0)</f>
        <v>-2.2476650483983698</v>
      </c>
      <c r="I43" s="70">
        <f t="shared" si="2"/>
        <v>34</v>
      </c>
      <c r="J43" s="69">
        <f>VLOOKUP($A43,'Return Data'!$A$7:$R$328,9,0)</f>
        <v>-2.7151951444906302</v>
      </c>
      <c r="K43" s="70">
        <f t="shared" si="3"/>
        <v>36</v>
      </c>
      <c r="L43" s="69">
        <f>VLOOKUP($A43,'Return Data'!$A$7:$R$328,10,0)</f>
        <v>1.6957472727446901</v>
      </c>
      <c r="M43" s="70">
        <f t="shared" si="4"/>
        <v>35</v>
      </c>
      <c r="N43" s="69">
        <f>VLOOKUP($A43,'Return Data'!$A$7:$R$328,11,0)</f>
        <v>3.9906769799789599</v>
      </c>
      <c r="O43" s="70">
        <f t="shared" si="5"/>
        <v>32</v>
      </c>
      <c r="P43" s="69">
        <f>VLOOKUP($A43,'Return Data'!$A$7:$R$328,12,0)</f>
        <v>4.7300561769562997</v>
      </c>
      <c r="Q43" s="70">
        <f t="shared" si="6"/>
        <v>27</v>
      </c>
      <c r="R43" s="69">
        <f>VLOOKUP($A43,'Return Data'!$A$7:$R$328,13,0)</f>
        <v>5.2051939476100904</v>
      </c>
      <c r="S43" s="70">
        <f t="shared" si="7"/>
        <v>26</v>
      </c>
      <c r="T43" s="69">
        <f>VLOOKUP($A43,'Return Data'!$A$7:$R$328,14,0)</f>
        <v>5.7937486454874296</v>
      </c>
      <c r="U43" s="70">
        <f t="shared" si="12"/>
        <v>25</v>
      </c>
      <c r="V43" s="69">
        <f>VLOOKUP($A43,'Return Data'!$A$7:$R$328,18,0)</f>
        <v>6.8682239709642703</v>
      </c>
      <c r="W43" s="70">
        <f t="shared" si="15"/>
        <v>21</v>
      </c>
      <c r="X43" s="69">
        <f>VLOOKUP($A43,'Return Data'!$A$7:$R$328,15,0)</f>
        <v>7.1239022829155401</v>
      </c>
      <c r="Y43" s="70">
        <f t="shared" si="16"/>
        <v>18</v>
      </c>
      <c r="Z43" s="69">
        <f>VLOOKUP($A43,'Return Data'!$A$7:$R$328,17,0)</f>
        <v>13.4641007387863</v>
      </c>
      <c r="AA43" s="71">
        <f t="shared" si="11"/>
        <v>7</v>
      </c>
    </row>
    <row r="44" spans="1:27" x14ac:dyDescent="0.25">
      <c r="A44" s="67" t="s">
        <v>263</v>
      </c>
      <c r="B44" s="68">
        <f>VLOOKUP($A44,'Return Data'!$A$7:$R$328,2,0)</f>
        <v>43916</v>
      </c>
      <c r="C44" s="69">
        <f>VLOOKUP($A44,'Return Data'!$A$7:$R$328,3,0)</f>
        <v>1887.1248000000001</v>
      </c>
      <c r="D44" s="69">
        <f>VLOOKUP($A44,'Return Data'!$A$7:$R$328,6,0)</f>
        <v>21.404346552644299</v>
      </c>
      <c r="E44" s="70">
        <f t="shared" si="0"/>
        <v>5</v>
      </c>
      <c r="F44" s="69">
        <f>VLOOKUP($A44,'Return Data'!$A$7:$R$328,7,0)</f>
        <v>0.75501370061363104</v>
      </c>
      <c r="G44" s="70">
        <f t="shared" si="1"/>
        <v>38</v>
      </c>
      <c r="H44" s="69">
        <f>VLOOKUP($A44,'Return Data'!$A$7:$R$328,8,0)</f>
        <v>-1.3510745724306401</v>
      </c>
      <c r="I44" s="70">
        <f t="shared" si="2"/>
        <v>27</v>
      </c>
      <c r="J44" s="69">
        <f>VLOOKUP($A44,'Return Data'!$A$7:$R$328,9,0)</f>
        <v>-2.6342855070746198</v>
      </c>
      <c r="K44" s="70">
        <f t="shared" si="3"/>
        <v>35</v>
      </c>
      <c r="L44" s="69">
        <f>VLOOKUP($A44,'Return Data'!$A$7:$R$328,10,0)</f>
        <v>1.3481509452581599</v>
      </c>
      <c r="M44" s="70">
        <f t="shared" si="4"/>
        <v>38</v>
      </c>
      <c r="N44" s="69">
        <f>VLOOKUP($A44,'Return Data'!$A$7:$R$328,11,0)</f>
        <v>3.9023052075143698</v>
      </c>
      <c r="O44" s="70">
        <f t="shared" si="5"/>
        <v>35</v>
      </c>
      <c r="P44" s="69">
        <f>VLOOKUP($A44,'Return Data'!$A$7:$R$328,12,0)</f>
        <v>4.6238124340227502</v>
      </c>
      <c r="Q44" s="70">
        <f t="shared" si="6"/>
        <v>35</v>
      </c>
      <c r="R44" s="69">
        <f>VLOOKUP($A44,'Return Data'!$A$7:$R$328,13,0)</f>
        <v>5.1155555228525902</v>
      </c>
      <c r="S44" s="70">
        <f t="shared" si="7"/>
        <v>33</v>
      </c>
      <c r="T44" s="69">
        <f>VLOOKUP($A44,'Return Data'!$A$7:$R$328,14,0)</f>
        <v>5.6493503502153803</v>
      </c>
      <c r="U44" s="70">
        <f t="shared" si="12"/>
        <v>32</v>
      </c>
      <c r="V44" s="69">
        <f>VLOOKUP($A44,'Return Data'!$A$7:$R$328,18,0)</f>
        <v>4.7519499714150601</v>
      </c>
      <c r="W44" s="70">
        <f t="shared" si="15"/>
        <v>36</v>
      </c>
      <c r="X44" s="69">
        <f>VLOOKUP($A44,'Return Data'!$A$7:$R$328,15,0)</f>
        <v>5.5521955535064897</v>
      </c>
      <c r="Y44" s="70">
        <f t="shared" si="16"/>
        <v>35</v>
      </c>
      <c r="Z44" s="69">
        <f>VLOOKUP($A44,'Return Data'!$A$7:$R$328,17,0)</f>
        <v>10.0928154104696</v>
      </c>
      <c r="AA44" s="71">
        <f t="shared" si="11"/>
        <v>32</v>
      </c>
    </row>
    <row r="45" spans="1:27" x14ac:dyDescent="0.25">
      <c r="A45" s="67" t="s">
        <v>264</v>
      </c>
      <c r="B45" s="68">
        <f>VLOOKUP($A45,'Return Data'!$A$7:$R$328,2,0)</f>
        <v>43916</v>
      </c>
      <c r="C45" s="69">
        <f>VLOOKUP($A45,'Return Data'!$A$7:$R$328,3,0)</f>
        <v>3222.3182000000002</v>
      </c>
      <c r="D45" s="69">
        <f>VLOOKUP($A45,'Return Data'!$A$7:$R$328,6,0)</f>
        <v>20.799612977309501</v>
      </c>
      <c r="E45" s="70">
        <f t="shared" si="0"/>
        <v>7</v>
      </c>
      <c r="F45" s="69">
        <f>VLOOKUP($A45,'Return Data'!$A$7:$R$328,7,0)</f>
        <v>0.56487836587248996</v>
      </c>
      <c r="G45" s="70">
        <f t="shared" si="1"/>
        <v>39</v>
      </c>
      <c r="H45" s="69">
        <f>VLOOKUP($A45,'Return Data'!$A$7:$R$328,8,0)</f>
        <v>-3.7296588344057602</v>
      </c>
      <c r="I45" s="70">
        <f t="shared" si="2"/>
        <v>40</v>
      </c>
      <c r="J45" s="69">
        <f>VLOOKUP($A45,'Return Data'!$A$7:$R$328,9,0)</f>
        <v>-3.19537937519272</v>
      </c>
      <c r="K45" s="70">
        <f t="shared" si="3"/>
        <v>38</v>
      </c>
      <c r="L45" s="69">
        <f>VLOOKUP($A45,'Return Data'!$A$7:$R$328,10,0)</f>
        <v>1.3361183288981699</v>
      </c>
      <c r="M45" s="70">
        <f t="shared" si="4"/>
        <v>39</v>
      </c>
      <c r="N45" s="69">
        <f>VLOOKUP($A45,'Return Data'!$A$7:$R$328,11,0)</f>
        <v>3.8507258514065801</v>
      </c>
      <c r="O45" s="70">
        <f t="shared" si="5"/>
        <v>38</v>
      </c>
      <c r="P45" s="69">
        <f>VLOOKUP($A45,'Return Data'!$A$7:$R$328,12,0)</f>
        <v>4.6729402424051596</v>
      </c>
      <c r="Q45" s="70">
        <f t="shared" si="6"/>
        <v>31</v>
      </c>
      <c r="R45" s="69">
        <f>VLOOKUP($A45,'Return Data'!$A$7:$R$328,13,0)</f>
        <v>5.1828708792973002</v>
      </c>
      <c r="S45" s="70">
        <f t="shared" si="7"/>
        <v>28</v>
      </c>
      <c r="T45" s="69">
        <f>VLOOKUP($A45,'Return Data'!$A$7:$R$328,14,0)</f>
        <v>5.8094649158255702</v>
      </c>
      <c r="U45" s="70">
        <f t="shared" si="12"/>
        <v>22</v>
      </c>
      <c r="V45" s="69">
        <f>VLOOKUP($A45,'Return Data'!$A$7:$R$328,18,0)</f>
        <v>6.8860072581721301</v>
      </c>
      <c r="W45" s="70">
        <f t="shared" si="15"/>
        <v>16</v>
      </c>
      <c r="X45" s="69">
        <f>VLOOKUP($A45,'Return Data'!$A$7:$R$328,15,0)</f>
        <v>7.1318329313081801</v>
      </c>
      <c r="Y45" s="70">
        <f t="shared" si="16"/>
        <v>16</v>
      </c>
      <c r="Z45" s="69">
        <f>VLOOKUP($A45,'Return Data'!$A$7:$R$328,17,0)</f>
        <v>13.1974068711641</v>
      </c>
      <c r="AA45" s="71">
        <f t="shared" si="11"/>
        <v>11</v>
      </c>
    </row>
    <row r="46" spans="1:27" x14ac:dyDescent="0.25">
      <c r="A46" s="67" t="s">
        <v>265</v>
      </c>
      <c r="B46" s="68">
        <f>VLOOKUP($A46,'Return Data'!$A$7:$R$328,2,0)</f>
        <v>43916</v>
      </c>
      <c r="C46" s="69">
        <f>VLOOKUP($A46,'Return Data'!$A$7:$R$328,3,0)</f>
        <v>1076.5552</v>
      </c>
      <c r="D46" s="69">
        <f>VLOOKUP($A46,'Return Data'!$A$7:$R$328,6,0)</f>
        <v>2.6684744163013598</v>
      </c>
      <c r="E46" s="70">
        <f t="shared" si="0"/>
        <v>36</v>
      </c>
      <c r="F46" s="69">
        <f>VLOOKUP($A46,'Return Data'!$A$7:$R$328,7,0)</f>
        <v>3.2138593855273898</v>
      </c>
      <c r="G46" s="70">
        <f t="shared" si="1"/>
        <v>8</v>
      </c>
      <c r="H46" s="69">
        <f>VLOOKUP($A46,'Return Data'!$A$7:$R$328,8,0)</f>
        <v>4.1110035569020198</v>
      </c>
      <c r="I46" s="70">
        <f t="shared" si="2"/>
        <v>4</v>
      </c>
      <c r="J46" s="69">
        <f>VLOOKUP($A46,'Return Data'!$A$7:$R$328,9,0)</f>
        <v>4.5494244379183497</v>
      </c>
      <c r="K46" s="70">
        <f t="shared" si="3"/>
        <v>1</v>
      </c>
      <c r="L46" s="69">
        <f>VLOOKUP($A46,'Return Data'!$A$7:$R$328,10,0)</f>
        <v>5.0085982907276003</v>
      </c>
      <c r="M46" s="70">
        <f t="shared" si="4"/>
        <v>3</v>
      </c>
      <c r="N46" s="69">
        <f>VLOOKUP($A46,'Return Data'!$A$7:$R$328,11,0)</f>
        <v>5.0972837803639903</v>
      </c>
      <c r="O46" s="70">
        <f t="shared" si="5"/>
        <v>3</v>
      </c>
      <c r="P46" s="69">
        <f>VLOOKUP($A46,'Return Data'!$A$7:$R$328,12,0)</f>
        <v>5.3297704812148297</v>
      </c>
      <c r="Q46" s="70">
        <f t="shared" si="6"/>
        <v>3</v>
      </c>
      <c r="R46" s="69">
        <f>VLOOKUP($A46,'Return Data'!$A$7:$R$328,13,0)</f>
        <v>5.7262462343104703</v>
      </c>
      <c r="S46" s="70">
        <f t="shared" si="7"/>
        <v>3</v>
      </c>
      <c r="T46" s="69">
        <f>VLOOKUP($A46,'Return Data'!$A$7:$R$328,14,0)</f>
        <v>6.2256374894458801</v>
      </c>
      <c r="U46" s="70">
        <f t="shared" si="12"/>
        <v>3</v>
      </c>
      <c r="V46" s="69"/>
      <c r="W46" s="70"/>
      <c r="X46" s="69"/>
      <c r="Y46" s="70"/>
      <c r="Z46" s="69">
        <f>VLOOKUP($A46,'Return Data'!$A$7:$R$328,17,0)</f>
        <v>6.4057341382914199</v>
      </c>
      <c r="AA46" s="71">
        <f t="shared" si="11"/>
        <v>37</v>
      </c>
    </row>
    <row r="47" spans="1:27" x14ac:dyDescent="0.2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6"/>
    </row>
    <row r="48" spans="1:27" x14ac:dyDescent="0.25">
      <c r="A48" s="77" t="s">
        <v>27</v>
      </c>
      <c r="B48" s="78"/>
      <c r="C48" s="78"/>
      <c r="D48" s="79">
        <f>AVERAGE(D8:D46)</f>
        <v>14.300847772808305</v>
      </c>
      <c r="E48" s="69"/>
      <c r="F48" s="79">
        <f>AVERAGE(F8:F46)</f>
        <v>2.2973898201888465</v>
      </c>
      <c r="G48" s="69"/>
      <c r="H48" s="79">
        <f>AVERAGE(H8:H46)</f>
        <v>-0.26678524216771793</v>
      </c>
      <c r="I48" s="69"/>
      <c r="J48" s="79">
        <f>AVERAGE(J8:J46)</f>
        <v>-0.149445330504722</v>
      </c>
      <c r="K48" s="69"/>
      <c r="L48" s="79">
        <f>AVERAGE(L8:L46)</f>
        <v>2.7237092057620402</v>
      </c>
      <c r="M48" s="69"/>
      <c r="N48" s="79">
        <f>AVERAGE(N8:N46)</f>
        <v>4.278081623852672</v>
      </c>
      <c r="O48" s="69"/>
      <c r="P48" s="79">
        <f>AVERAGE(P8:P46)</f>
        <v>4.8079934523677723</v>
      </c>
      <c r="Q48" s="69"/>
      <c r="R48" s="79">
        <f>AVERAGE(R8:R46)</f>
        <v>5.2253635616856871</v>
      </c>
      <c r="S48" s="69"/>
      <c r="T48" s="79">
        <f>AVERAGE(T8:T46)</f>
        <v>5.7466935558368792</v>
      </c>
      <c r="U48" s="69"/>
      <c r="V48" s="79">
        <f>AVERAGE(V8:V46)</f>
        <v>6.5567830796176123</v>
      </c>
      <c r="W48" s="69"/>
      <c r="X48" s="79">
        <f>AVERAGE(X8:X46)</f>
        <v>6.8561116471429786</v>
      </c>
      <c r="Y48" s="69"/>
      <c r="Z48" s="79">
        <f>AVERAGE(Z8:Z46)</f>
        <v>11.344157703192831</v>
      </c>
      <c r="AA48" s="80"/>
    </row>
    <row r="49" spans="1:27" x14ac:dyDescent="0.25">
      <c r="A49" s="77" t="s">
        <v>28</v>
      </c>
      <c r="B49" s="78"/>
      <c r="C49" s="78"/>
      <c r="D49" s="79">
        <f>MIN(D8:D46)</f>
        <v>-0.49981158461609398</v>
      </c>
      <c r="E49" s="69"/>
      <c r="F49" s="79">
        <f>MIN(F8:F46)</f>
        <v>-0.49979789668541702</v>
      </c>
      <c r="G49" s="69"/>
      <c r="H49" s="79">
        <f>MIN(H8:H46)</f>
        <v>-4.7496848500287498</v>
      </c>
      <c r="I49" s="69"/>
      <c r="J49" s="79">
        <f>MIN(J8:J46)</f>
        <v>-4.1757619047474996</v>
      </c>
      <c r="K49" s="69"/>
      <c r="L49" s="79">
        <f>MIN(L8:L46)</f>
        <v>0.64944059582254998</v>
      </c>
      <c r="M49" s="69"/>
      <c r="N49" s="79">
        <f>MIN(N8:N46)</f>
        <v>3.48914283808343</v>
      </c>
      <c r="O49" s="69"/>
      <c r="P49" s="79">
        <f>MIN(P8:P46)</f>
        <v>3.85679739281876</v>
      </c>
      <c r="Q49" s="69"/>
      <c r="R49" s="79">
        <f>MIN(R8:R46)</f>
        <v>4.1623598245358098</v>
      </c>
      <c r="S49" s="69"/>
      <c r="T49" s="79">
        <f>MIN(T8:T46)</f>
        <v>4.5403333883372703</v>
      </c>
      <c r="U49" s="69"/>
      <c r="V49" s="79">
        <f>MIN(V8:V46)</f>
        <v>1.8593361609957999</v>
      </c>
      <c r="W49" s="69"/>
      <c r="X49" s="79">
        <f>MIN(X8:X46)</f>
        <v>3.58200511897966</v>
      </c>
      <c r="Y49" s="69"/>
      <c r="Z49" s="79">
        <f>MIN(Z8:Z46)</f>
        <v>5.1917257647024897</v>
      </c>
      <c r="AA49" s="80"/>
    </row>
    <row r="50" spans="1:27" ht="15.75" thickBot="1" x14ac:dyDescent="0.3">
      <c r="A50" s="81" t="s">
        <v>29</v>
      </c>
      <c r="B50" s="82"/>
      <c r="C50" s="82"/>
      <c r="D50" s="83">
        <f>MAX(D8:D46)</f>
        <v>26.657914099269401</v>
      </c>
      <c r="E50" s="100"/>
      <c r="F50" s="83">
        <f>MAX(F8:F46)</f>
        <v>4.5438482358723897</v>
      </c>
      <c r="G50" s="100"/>
      <c r="H50" s="83">
        <f>MAX(H8:H46)</f>
        <v>4.3420825120161801</v>
      </c>
      <c r="I50" s="100"/>
      <c r="J50" s="83">
        <f>MAX(J8:J46)</f>
        <v>4.5494244379183497</v>
      </c>
      <c r="K50" s="100"/>
      <c r="L50" s="83">
        <f>MAX(L8:L46)</f>
        <v>5.1433656077299901</v>
      </c>
      <c r="M50" s="100"/>
      <c r="N50" s="83">
        <f>MAX(N8:N46)</f>
        <v>5.6496682768855297</v>
      </c>
      <c r="O50" s="100"/>
      <c r="P50" s="83">
        <f>MAX(P8:P46)</f>
        <v>5.9770075594909704</v>
      </c>
      <c r="Q50" s="100"/>
      <c r="R50" s="83">
        <f>MAX(R8:R46)</f>
        <v>6.35157907929774</v>
      </c>
      <c r="S50" s="100"/>
      <c r="T50" s="83">
        <f>MAX(T8:T46)</f>
        <v>6.6476512770020202</v>
      </c>
      <c r="U50" s="100"/>
      <c r="V50" s="83">
        <f>MAX(V8:V46)</f>
        <v>7.2806116168704804</v>
      </c>
      <c r="W50" s="100"/>
      <c r="X50" s="83">
        <f>MAX(X8:X46)</f>
        <v>7.3614233365380803</v>
      </c>
      <c r="Y50" s="100"/>
      <c r="Z50" s="83">
        <f>MAX(Z8:Z46)</f>
        <v>19.728247752739801</v>
      </c>
      <c r="AA50" s="84"/>
    </row>
    <row r="52" spans="1:27" x14ac:dyDescent="0.25">
      <c r="A52" s="15" t="s">
        <v>342</v>
      </c>
    </row>
  </sheetData>
  <sheetProtection password="F4C3"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8"/>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4" t="b">
        <f t="shared" ref="B1:R1" si="0">EXACT(B2,B5)</f>
        <v>1</v>
      </c>
      <c r="C1" s="104" t="b">
        <f t="shared" si="0"/>
        <v>1</v>
      </c>
      <c r="D1" s="104" t="b">
        <f t="shared" si="0"/>
        <v>1</v>
      </c>
      <c r="E1" s="104" t="b">
        <f t="shared" si="0"/>
        <v>1</v>
      </c>
      <c r="F1" s="104" t="b">
        <f t="shared" si="0"/>
        <v>1</v>
      </c>
      <c r="G1" s="104" t="b">
        <f t="shared" si="0"/>
        <v>1</v>
      </c>
      <c r="H1" s="104" t="b">
        <f t="shared" si="0"/>
        <v>1</v>
      </c>
      <c r="I1" s="104" t="b">
        <f t="shared" si="0"/>
        <v>1</v>
      </c>
      <c r="J1" s="104" t="b">
        <f t="shared" si="0"/>
        <v>1</v>
      </c>
      <c r="K1" s="104" t="b">
        <f t="shared" si="0"/>
        <v>1</v>
      </c>
      <c r="L1" s="104" t="b">
        <f t="shared" si="0"/>
        <v>1</v>
      </c>
      <c r="M1" s="104" t="b">
        <f t="shared" si="0"/>
        <v>1</v>
      </c>
      <c r="N1" s="104" t="b">
        <f t="shared" si="0"/>
        <v>1</v>
      </c>
      <c r="O1" s="104" t="b">
        <f t="shared" si="0"/>
        <v>1</v>
      </c>
      <c r="P1" s="104" t="b">
        <f t="shared" si="0"/>
        <v>1</v>
      </c>
      <c r="Q1" s="104" t="b">
        <f t="shared" si="0"/>
        <v>1</v>
      </c>
      <c r="R1" s="104" t="b">
        <f t="shared" si="0"/>
        <v>1</v>
      </c>
    </row>
    <row r="2" spans="1:18" s="64" customFormat="1" x14ac:dyDescent="0.25">
      <c r="A2" s="132" t="s">
        <v>7</v>
      </c>
      <c r="B2" s="132" t="s">
        <v>8</v>
      </c>
      <c r="C2" s="132" t="s">
        <v>9</v>
      </c>
      <c r="D2" s="132" t="s">
        <v>383</v>
      </c>
      <c r="E2" s="132" t="s">
        <v>384</v>
      </c>
      <c r="F2" s="132" t="s">
        <v>115</v>
      </c>
      <c r="G2" s="132" t="s">
        <v>116</v>
      </c>
      <c r="H2" s="132" t="s">
        <v>117</v>
      </c>
      <c r="I2" s="132" t="s">
        <v>47</v>
      </c>
      <c r="J2" s="132" t="s">
        <v>48</v>
      </c>
      <c r="K2" s="132" t="s">
        <v>1</v>
      </c>
      <c r="L2" s="132" t="s">
        <v>2</v>
      </c>
      <c r="M2" s="132" t="s">
        <v>3</v>
      </c>
      <c r="N2" s="132" t="s">
        <v>4</v>
      </c>
      <c r="O2" s="132" t="s">
        <v>5</v>
      </c>
      <c r="P2" s="132" t="s">
        <v>6</v>
      </c>
      <c r="Q2" s="132" t="s">
        <v>46</v>
      </c>
      <c r="R2" s="132" t="s">
        <v>385</v>
      </c>
    </row>
    <row r="3" spans="1:18" s="64" customFormat="1" x14ac:dyDescent="0.25"/>
    <row r="4" spans="1:18" x14ac:dyDescent="0.25">
      <c r="A4" s="122"/>
      <c r="B4" s="122"/>
      <c r="C4" s="122"/>
      <c r="D4" s="122"/>
      <c r="E4" s="122"/>
      <c r="F4" s="122" t="s">
        <v>0</v>
      </c>
      <c r="G4" s="122"/>
      <c r="H4" s="122"/>
      <c r="I4" s="122"/>
      <c r="J4" s="122"/>
      <c r="K4" s="122"/>
      <c r="L4" s="122"/>
      <c r="M4" s="122"/>
      <c r="N4" s="122"/>
      <c r="O4" s="122"/>
      <c r="P4" s="122"/>
      <c r="Q4" s="122"/>
      <c r="R4" s="122"/>
    </row>
    <row r="5" spans="1:18" x14ac:dyDescent="0.25">
      <c r="A5" s="134" t="s">
        <v>7</v>
      </c>
      <c r="B5" s="134" t="s">
        <v>8</v>
      </c>
      <c r="C5" s="134" t="s">
        <v>9</v>
      </c>
      <c r="D5" s="134" t="s">
        <v>383</v>
      </c>
      <c r="E5" s="134" t="s">
        <v>384</v>
      </c>
      <c r="F5" s="134" t="s">
        <v>115</v>
      </c>
      <c r="G5" s="134" t="s">
        <v>116</v>
      </c>
      <c r="H5" s="134" t="s">
        <v>117</v>
      </c>
      <c r="I5" s="134" t="s">
        <v>47</v>
      </c>
      <c r="J5" s="134" t="s">
        <v>48</v>
      </c>
      <c r="K5" s="134" t="s">
        <v>1</v>
      </c>
      <c r="L5" s="134" t="s">
        <v>2</v>
      </c>
      <c r="M5" s="134" t="s">
        <v>3</v>
      </c>
      <c r="N5" s="134" t="s">
        <v>4</v>
      </c>
      <c r="O5" s="134" t="s">
        <v>5</v>
      </c>
      <c r="P5" s="134" t="s">
        <v>6</v>
      </c>
      <c r="Q5" s="134" t="s">
        <v>46</v>
      </c>
      <c r="R5" s="134" t="s">
        <v>385</v>
      </c>
    </row>
    <row r="6" spans="1:18" x14ac:dyDescent="0.25">
      <c r="A6" s="135" t="s">
        <v>386</v>
      </c>
      <c r="B6" s="135"/>
      <c r="C6" s="135"/>
      <c r="D6" s="135"/>
      <c r="E6" s="135"/>
      <c r="F6" s="135"/>
      <c r="G6" s="135"/>
      <c r="H6" s="135"/>
      <c r="I6" s="135"/>
      <c r="J6" s="135"/>
      <c r="K6" s="135"/>
      <c r="L6" s="135"/>
      <c r="M6" s="135"/>
      <c r="N6" s="135"/>
      <c r="O6" s="135"/>
      <c r="P6" s="135"/>
      <c r="Q6" s="135"/>
      <c r="R6" s="135"/>
    </row>
    <row r="7" spans="1:18" x14ac:dyDescent="0.25">
      <c r="A7" s="133" t="s">
        <v>53</v>
      </c>
      <c r="B7" s="136">
        <v>43916</v>
      </c>
      <c r="C7" s="137">
        <v>32.325400000000002</v>
      </c>
      <c r="D7" s="137">
        <v>32.325400000000002</v>
      </c>
      <c r="E7" s="133">
        <v>119505</v>
      </c>
      <c r="F7" s="137">
        <v>33.313963398570998</v>
      </c>
      <c r="G7" s="137">
        <v>28.332036187776598</v>
      </c>
      <c r="H7" s="137">
        <v>8.7412920193142796</v>
      </c>
      <c r="I7" s="137">
        <v>-54.5262174545338</v>
      </c>
      <c r="J7" s="137">
        <v>-33.064029021711598</v>
      </c>
      <c r="K7" s="137">
        <v>-0.71096622043422897</v>
      </c>
      <c r="L7" s="137">
        <v>-11.817152203883801</v>
      </c>
      <c r="M7" s="137">
        <v>-3.6766261465897001</v>
      </c>
      <c r="N7" s="137">
        <v>-0.95395186697402601</v>
      </c>
      <c r="O7" s="137">
        <v>3.2270882962311802</v>
      </c>
      <c r="P7" s="137">
        <v>6.2729770547440804</v>
      </c>
      <c r="Q7" s="137">
        <v>9.1698706824420402</v>
      </c>
      <c r="R7" s="137">
        <v>2.9691129743856202</v>
      </c>
    </row>
    <row r="8" spans="1:18" x14ac:dyDescent="0.25">
      <c r="A8" s="133" t="s">
        <v>82</v>
      </c>
      <c r="B8" s="136">
        <v>43916</v>
      </c>
      <c r="C8" s="137">
        <v>21.490500000000001</v>
      </c>
      <c r="D8" s="137">
        <v>21.490500000000001</v>
      </c>
      <c r="E8" s="133">
        <v>111848</v>
      </c>
      <c r="F8" s="137">
        <v>32.668130392827102</v>
      </c>
      <c r="G8" s="137">
        <v>27.690590453805299</v>
      </c>
      <c r="H8" s="137">
        <v>8.1408664505091508</v>
      </c>
      <c r="I8" s="137">
        <v>-55.112595993550201</v>
      </c>
      <c r="J8" s="137">
        <v>-33.603120314842499</v>
      </c>
      <c r="K8" s="137">
        <v>-1.2651494897476301</v>
      </c>
      <c r="L8" s="137">
        <v>-12.358654759033801</v>
      </c>
      <c r="M8" s="137">
        <v>-4.2364583485426097</v>
      </c>
      <c r="N8" s="137">
        <v>-1.5226089869560899</v>
      </c>
      <c r="O8" s="137">
        <v>2.6274942419087699</v>
      </c>
      <c r="P8" s="137">
        <v>5.4808294749119497</v>
      </c>
      <c r="Q8" s="137">
        <v>10.471991260923801</v>
      </c>
      <c r="R8" s="137">
        <v>2.3783559475593901</v>
      </c>
    </row>
    <row r="9" spans="1:18" x14ac:dyDescent="0.25">
      <c r="A9" s="133" t="s">
        <v>83</v>
      </c>
      <c r="B9" s="136">
        <v>43916</v>
      </c>
      <c r="C9" s="137">
        <v>31.067499999999999</v>
      </c>
      <c r="D9" s="137">
        <v>31.067499999999999</v>
      </c>
      <c r="E9" s="133">
        <v>102767</v>
      </c>
      <c r="F9" s="137">
        <v>32.719697922409502</v>
      </c>
      <c r="G9" s="137">
        <v>27.750714052204</v>
      </c>
      <c r="H9" s="137">
        <v>8.1528372011628605</v>
      </c>
      <c r="I9" s="137">
        <v>-55.094829394411597</v>
      </c>
      <c r="J9" s="137">
        <v>-33.595289010987202</v>
      </c>
      <c r="K9" s="137">
        <v>-1.25997363799547</v>
      </c>
      <c r="L9" s="137">
        <v>-12.3567789731548</v>
      </c>
      <c r="M9" s="137">
        <v>-4.2357492851616101</v>
      </c>
      <c r="N9" s="137">
        <v>-1.52171612783188</v>
      </c>
      <c r="O9" s="137">
        <v>2.6282111676402198</v>
      </c>
      <c r="P9" s="137">
        <v>5.4809884453393396</v>
      </c>
      <c r="Q9" s="137">
        <v>13.5883327443011</v>
      </c>
      <c r="R9" s="137">
        <v>2.3791785925639402</v>
      </c>
    </row>
    <row r="10" spans="1:18" x14ac:dyDescent="0.25">
      <c r="A10" s="133" t="s">
        <v>54</v>
      </c>
      <c r="B10" s="136">
        <v>43916</v>
      </c>
      <c r="C10" s="137">
        <v>1.9690000000000001</v>
      </c>
      <c r="D10" s="137">
        <v>1.9690000000000001</v>
      </c>
      <c r="E10" s="133">
        <v>147808</v>
      </c>
      <c r="F10" s="137">
        <v>8.3456125196901301</v>
      </c>
      <c r="G10" s="137">
        <v>8.6569085857574102</v>
      </c>
      <c r="H10" s="137">
        <v>9.0194197337061901</v>
      </c>
      <c r="I10" s="137">
        <v>9.0350481238261295</v>
      </c>
      <c r="J10" s="137">
        <v>9.0779844105262999</v>
      </c>
      <c r="K10" s="137">
        <v>9.2532428602261003</v>
      </c>
      <c r="L10" s="137"/>
      <c r="M10" s="137"/>
      <c r="N10" s="137"/>
      <c r="O10" s="137"/>
      <c r="P10" s="137"/>
      <c r="Q10" s="137">
        <v>9.3386129365159594</v>
      </c>
      <c r="R10" s="137"/>
    </row>
    <row r="11" spans="1:18" x14ac:dyDescent="0.25">
      <c r="A11" s="133" t="s">
        <v>84</v>
      </c>
      <c r="B11" s="136">
        <v>43916</v>
      </c>
      <c r="C11" s="137">
        <v>1.3116000000000001</v>
      </c>
      <c r="D11" s="137">
        <v>1.3116000000000001</v>
      </c>
      <c r="E11" s="133">
        <v>147807</v>
      </c>
      <c r="F11" s="137">
        <v>9.7452132122978199</v>
      </c>
      <c r="G11" s="137">
        <v>9.2832799226827003</v>
      </c>
      <c r="H11" s="137">
        <v>9.1597473022665898</v>
      </c>
      <c r="I11" s="137">
        <v>9.1758662148870602</v>
      </c>
      <c r="J11" s="137">
        <v>9.1827790121528707</v>
      </c>
      <c r="K11" s="137">
        <v>9.2929537113951</v>
      </c>
      <c r="L11" s="137"/>
      <c r="M11" s="137"/>
      <c r="N11" s="137"/>
      <c r="O11" s="137"/>
      <c r="P11" s="137"/>
      <c r="Q11" s="137">
        <v>9.3626175885991199</v>
      </c>
      <c r="R11" s="137"/>
    </row>
    <row r="12" spans="1:18" x14ac:dyDescent="0.25">
      <c r="A12" s="133" t="s">
        <v>85</v>
      </c>
      <c r="B12" s="136">
        <v>43916</v>
      </c>
      <c r="C12" s="137">
        <v>1.8959999999999999</v>
      </c>
      <c r="D12" s="137">
        <v>1.8959999999999999</v>
      </c>
      <c r="E12" s="133">
        <v>147804</v>
      </c>
      <c r="F12" s="137">
        <v>8.6670888079780593</v>
      </c>
      <c r="G12" s="137">
        <v>8.9904641261106306</v>
      </c>
      <c r="H12" s="137">
        <v>9.0913207888948993</v>
      </c>
      <c r="I12" s="137">
        <v>9.1071995644877006</v>
      </c>
      <c r="J12" s="137">
        <v>9.0933071500798093</v>
      </c>
      <c r="K12" s="137">
        <v>9.2634540076802008</v>
      </c>
      <c r="L12" s="137"/>
      <c r="M12" s="137"/>
      <c r="N12" s="137"/>
      <c r="O12" s="137"/>
      <c r="P12" s="137"/>
      <c r="Q12" s="137">
        <v>9.3402321438442701</v>
      </c>
      <c r="R12" s="137"/>
    </row>
    <row r="13" spans="1:18" x14ac:dyDescent="0.25">
      <c r="A13" s="133" t="s">
        <v>55</v>
      </c>
      <c r="B13" s="136">
        <v>43916</v>
      </c>
      <c r="C13" s="137">
        <v>22.2211</v>
      </c>
      <c r="D13" s="137">
        <v>22.2211</v>
      </c>
      <c r="E13" s="133">
        <v>120451</v>
      </c>
      <c r="F13" s="137">
        <v>81.837455191461501</v>
      </c>
      <c r="G13" s="137">
        <v>95.854840026488901</v>
      </c>
      <c r="H13" s="137">
        <v>27.576207236634001</v>
      </c>
      <c r="I13" s="137">
        <v>-63.295393242921399</v>
      </c>
      <c r="J13" s="137">
        <v>-36.000048840299101</v>
      </c>
      <c r="K13" s="137">
        <v>3.2755988674703702</v>
      </c>
      <c r="L13" s="137">
        <v>6.6001185784015401</v>
      </c>
      <c r="M13" s="137">
        <v>8.5058176727785195</v>
      </c>
      <c r="N13" s="137">
        <v>10.0590889243548</v>
      </c>
      <c r="O13" s="137">
        <v>8.5070887657868308</v>
      </c>
      <c r="P13" s="137">
        <v>10.3980584276151</v>
      </c>
      <c r="Q13" s="137">
        <v>12.5315637223135</v>
      </c>
      <c r="R13" s="137">
        <v>9.7930711750107307</v>
      </c>
    </row>
    <row r="14" spans="1:18" x14ac:dyDescent="0.25">
      <c r="A14" s="133" t="s">
        <v>86</v>
      </c>
      <c r="B14" s="136">
        <v>43916</v>
      </c>
      <c r="C14" s="137">
        <v>20.627700000000001</v>
      </c>
      <c r="D14" s="137">
        <v>20.627700000000001</v>
      </c>
      <c r="E14" s="133">
        <v>115068</v>
      </c>
      <c r="F14" s="137">
        <v>81.581523088835695</v>
      </c>
      <c r="G14" s="137">
        <v>95.588486776211695</v>
      </c>
      <c r="H14" s="137">
        <v>27.214116546299099</v>
      </c>
      <c r="I14" s="137">
        <v>-63.6859888628696</v>
      </c>
      <c r="J14" s="137">
        <v>-36.403959670848899</v>
      </c>
      <c r="K14" s="137">
        <v>2.8749380486853102</v>
      </c>
      <c r="L14" s="137">
        <v>6.0483930715854601</v>
      </c>
      <c r="M14" s="137">
        <v>7.8498591428755304</v>
      </c>
      <c r="N14" s="137">
        <v>9.3349942810405597</v>
      </c>
      <c r="O14" s="137">
        <v>7.52342067337222</v>
      </c>
      <c r="P14" s="137">
        <v>9.0527970683544297</v>
      </c>
      <c r="Q14" s="137">
        <v>11.913730036855</v>
      </c>
      <c r="R14" s="137">
        <v>8.9045609882604602</v>
      </c>
    </row>
    <row r="15" spans="1:18" x14ac:dyDescent="0.25">
      <c r="A15" s="133" t="s">
        <v>87</v>
      </c>
      <c r="B15" s="136">
        <v>43916</v>
      </c>
      <c r="C15" s="137">
        <v>16.903099999999998</v>
      </c>
      <c r="D15" s="137">
        <v>16.903099999999998</v>
      </c>
      <c r="E15" s="133">
        <v>117631</v>
      </c>
      <c r="F15" s="137">
        <v>42.855872149911299</v>
      </c>
      <c r="G15" s="137">
        <v>52.264301162152996</v>
      </c>
      <c r="H15" s="137">
        <v>21.745680016090599</v>
      </c>
      <c r="I15" s="137">
        <v>-23.508291156574401</v>
      </c>
      <c r="J15" s="137">
        <v>-8.0495377373770491</v>
      </c>
      <c r="K15" s="137">
        <v>7.0311042084288999</v>
      </c>
      <c r="L15" s="137">
        <v>6.4121852603115297</v>
      </c>
      <c r="M15" s="137">
        <v>6.6413886983267396</v>
      </c>
      <c r="N15" s="137">
        <v>-2.94528224784916</v>
      </c>
      <c r="O15" s="137">
        <v>2.9904742742802002</v>
      </c>
      <c r="P15" s="137">
        <v>5.9688558391484001</v>
      </c>
      <c r="Q15" s="137">
        <v>8.9158934890304309</v>
      </c>
      <c r="R15" s="137">
        <v>2.0378111760670201</v>
      </c>
    </row>
    <row r="16" spans="1:18" x14ac:dyDescent="0.25">
      <c r="A16" s="133" t="s">
        <v>56</v>
      </c>
      <c r="B16" s="136">
        <v>43916</v>
      </c>
      <c r="C16" s="137">
        <v>17.797799999999999</v>
      </c>
      <c r="D16" s="137">
        <v>17.797799999999999</v>
      </c>
      <c r="E16" s="133">
        <v>119337</v>
      </c>
      <c r="F16" s="137">
        <v>43.2720196894509</v>
      </c>
      <c r="G16" s="137">
        <v>52.590494247943496</v>
      </c>
      <c r="H16" s="137">
        <v>22.0955529994214</v>
      </c>
      <c r="I16" s="137">
        <v>-23.157116365728101</v>
      </c>
      <c r="J16" s="137">
        <v>-7.7032303732650398</v>
      </c>
      <c r="K16" s="137">
        <v>7.37641544100532</v>
      </c>
      <c r="L16" s="137">
        <v>6.8303985632995898</v>
      </c>
      <c r="M16" s="137">
        <v>7.0751117099033003</v>
      </c>
      <c r="N16" s="137">
        <v>-2.5402669974737799</v>
      </c>
      <c r="O16" s="137">
        <v>3.5192096614538899</v>
      </c>
      <c r="P16" s="137">
        <v>6.6908359762742604</v>
      </c>
      <c r="Q16" s="137">
        <v>9.5380294603967002</v>
      </c>
      <c r="R16" s="137">
        <v>2.51819614051445</v>
      </c>
    </row>
    <row r="17" spans="1:18" x14ac:dyDescent="0.25">
      <c r="A17" s="133" t="s">
        <v>88</v>
      </c>
      <c r="B17" s="136">
        <v>43916</v>
      </c>
      <c r="C17" s="137">
        <v>33.662300000000002</v>
      </c>
      <c r="D17" s="137">
        <v>33.662300000000002</v>
      </c>
      <c r="E17" s="133">
        <v>117957</v>
      </c>
      <c r="F17" s="137">
        <v>87.7055517248576</v>
      </c>
      <c r="G17" s="137">
        <v>55.442321006517403</v>
      </c>
      <c r="H17" s="137">
        <v>30.052397541805799</v>
      </c>
      <c r="I17" s="137">
        <v>-38.195786059690299</v>
      </c>
      <c r="J17" s="137">
        <v>-19.3607332556161</v>
      </c>
      <c r="K17" s="137">
        <v>6.0818928956265204</v>
      </c>
      <c r="L17" s="137">
        <v>6.7296448355049501</v>
      </c>
      <c r="M17" s="137">
        <v>6.1118539387610298</v>
      </c>
      <c r="N17" s="137">
        <v>7.2433463164575098</v>
      </c>
      <c r="O17" s="137">
        <v>6.2983428052894102</v>
      </c>
      <c r="P17" s="137">
        <v>7.9776392706975701</v>
      </c>
      <c r="Q17" s="137">
        <v>15.251173406321699</v>
      </c>
      <c r="R17" s="137">
        <v>7.19264979096135</v>
      </c>
    </row>
    <row r="18" spans="1:18" x14ac:dyDescent="0.25">
      <c r="A18" s="133" t="s">
        <v>57</v>
      </c>
      <c r="B18" s="136">
        <v>43916</v>
      </c>
      <c r="C18" s="137">
        <v>35.470999999999997</v>
      </c>
      <c r="D18" s="137">
        <v>35.470999999999997</v>
      </c>
      <c r="E18" s="133">
        <v>119992</v>
      </c>
      <c r="F18" s="137">
        <v>88.302615849201601</v>
      </c>
      <c r="G18" s="137">
        <v>55.994543334700097</v>
      </c>
      <c r="H18" s="137">
        <v>30.607904459423199</v>
      </c>
      <c r="I18" s="137">
        <v>-37.653868687077498</v>
      </c>
      <c r="J18" s="137">
        <v>-18.8184579390478</v>
      </c>
      <c r="K18" s="137">
        <v>6.6149623184197504</v>
      </c>
      <c r="L18" s="137">
        <v>7.4245869494767902</v>
      </c>
      <c r="M18" s="137">
        <v>6.9934579964115597</v>
      </c>
      <c r="N18" s="137">
        <v>8.2398723958764499</v>
      </c>
      <c r="O18" s="137">
        <v>7.4118611671188201</v>
      </c>
      <c r="P18" s="137">
        <v>9.2120426191325695</v>
      </c>
      <c r="Q18" s="137">
        <v>11.727389687916</v>
      </c>
      <c r="R18" s="137">
        <v>8.2878759089152094</v>
      </c>
    </row>
    <row r="19" spans="1:18" x14ac:dyDescent="0.25">
      <c r="A19" s="133" t="s">
        <v>58</v>
      </c>
      <c r="B19" s="136">
        <v>43916</v>
      </c>
      <c r="C19" s="137">
        <v>23.2713</v>
      </c>
      <c r="D19" s="137">
        <v>23.2713</v>
      </c>
      <c r="E19" s="133">
        <v>118284</v>
      </c>
      <c r="F19" s="137">
        <v>86.437249585521798</v>
      </c>
      <c r="G19" s="137">
        <v>92.504954024629697</v>
      </c>
      <c r="H19" s="137">
        <v>50.724076224031101</v>
      </c>
      <c r="I19" s="137">
        <v>-23.316426262600601</v>
      </c>
      <c r="J19" s="137">
        <v>-6.5692710853016099</v>
      </c>
      <c r="K19" s="137">
        <v>7.83198602533031</v>
      </c>
      <c r="L19" s="137">
        <v>6.6777390822521303</v>
      </c>
      <c r="M19" s="137">
        <v>7.5001823086373198</v>
      </c>
      <c r="N19" s="137">
        <v>9.4038419930939998</v>
      </c>
      <c r="O19" s="137">
        <v>7.1136546760823496</v>
      </c>
      <c r="P19" s="137">
        <v>9.2118068864565892</v>
      </c>
      <c r="Q19" s="137">
        <v>11.7767082789629</v>
      </c>
      <c r="R19" s="137">
        <v>8.9543676381399795</v>
      </c>
    </row>
    <row r="20" spans="1:18" x14ac:dyDescent="0.25">
      <c r="A20" s="133" t="s">
        <v>89</v>
      </c>
      <c r="B20" s="136">
        <v>43916</v>
      </c>
      <c r="C20" s="137">
        <v>22.2927</v>
      </c>
      <c r="D20" s="137">
        <v>22.2927</v>
      </c>
      <c r="E20" s="133">
        <v>111962</v>
      </c>
      <c r="F20" s="137">
        <v>85.704306284785801</v>
      </c>
      <c r="G20" s="137">
        <v>91.775965916109499</v>
      </c>
      <c r="H20" s="137">
        <v>50.0154302716698</v>
      </c>
      <c r="I20" s="137">
        <v>-24.0434370742101</v>
      </c>
      <c r="J20" s="137">
        <v>-7.3361632998533199</v>
      </c>
      <c r="K20" s="137">
        <v>6.9966454439652601</v>
      </c>
      <c r="L20" s="137">
        <v>5.8133763654726298</v>
      </c>
      <c r="M20" s="137">
        <v>6.6299090854907199</v>
      </c>
      <c r="N20" s="137">
        <v>8.5198047089505096</v>
      </c>
      <c r="O20" s="137">
        <v>6.2243039569382903</v>
      </c>
      <c r="P20" s="137">
        <v>8.2169271939380302</v>
      </c>
      <c r="Q20" s="137">
        <v>11.347585988872</v>
      </c>
      <c r="R20" s="137">
        <v>8.0084866676074498</v>
      </c>
    </row>
    <row r="21" spans="1:18" x14ac:dyDescent="0.25">
      <c r="A21" s="133" t="s">
        <v>59</v>
      </c>
      <c r="B21" s="136">
        <v>43916</v>
      </c>
      <c r="C21" s="137">
        <v>2481.8425000000002</v>
      </c>
      <c r="D21" s="137">
        <v>2481.8425000000002</v>
      </c>
      <c r="E21" s="133">
        <v>119239</v>
      </c>
      <c r="F21" s="137">
        <v>89.122560032134601</v>
      </c>
      <c r="G21" s="137">
        <v>98.974985591259696</v>
      </c>
      <c r="H21" s="137">
        <v>52.295676211286498</v>
      </c>
      <c r="I21" s="137">
        <v>-25.846943502445701</v>
      </c>
      <c r="J21" s="137">
        <v>-7.5039004152082001</v>
      </c>
      <c r="K21" s="137">
        <v>12.088736253268401</v>
      </c>
      <c r="L21" s="137">
        <v>10.682683504765</v>
      </c>
      <c r="M21" s="137">
        <v>15.242831293476801</v>
      </c>
      <c r="N21" s="137">
        <v>11.357867925424101</v>
      </c>
      <c r="O21" s="137">
        <v>8.4337808418471703</v>
      </c>
      <c r="P21" s="137">
        <v>9.5865397962771102</v>
      </c>
      <c r="Q21" s="137">
        <v>11.8891630294398</v>
      </c>
      <c r="R21" s="137">
        <v>10.768719603183399</v>
      </c>
    </row>
    <row r="22" spans="1:18" x14ac:dyDescent="0.25">
      <c r="A22" s="133" t="s">
        <v>90</v>
      </c>
      <c r="B22" s="136">
        <v>43916</v>
      </c>
      <c r="C22" s="137">
        <v>2409.4069</v>
      </c>
      <c r="D22" s="137">
        <v>2409.4069</v>
      </c>
      <c r="E22" s="133">
        <v>105669</v>
      </c>
      <c r="F22" s="137">
        <v>88.431263927676596</v>
      </c>
      <c r="G22" s="137">
        <v>98.281690998844297</v>
      </c>
      <c r="H22" s="137">
        <v>51.613488700459797</v>
      </c>
      <c r="I22" s="137">
        <v>-26.5218192348031</v>
      </c>
      <c r="J22" s="137">
        <v>-8.1847425747045595</v>
      </c>
      <c r="K22" s="137">
        <v>11.3814567384951</v>
      </c>
      <c r="L22" s="137">
        <v>9.9881700705058591</v>
      </c>
      <c r="M22" s="137">
        <v>14.528004611640901</v>
      </c>
      <c r="N22" s="137">
        <v>10.653569455169899</v>
      </c>
      <c r="O22" s="137">
        <v>7.8345008073004703</v>
      </c>
      <c r="P22" s="137">
        <v>8.9586927058182901</v>
      </c>
      <c r="Q22" s="137">
        <v>10.9337623485654</v>
      </c>
      <c r="R22" s="137">
        <v>10.106833701848901</v>
      </c>
    </row>
    <row r="23" spans="1:18" x14ac:dyDescent="0.25">
      <c r="A23" s="133" t="s">
        <v>60</v>
      </c>
      <c r="B23" s="136">
        <v>43916</v>
      </c>
      <c r="C23" s="137">
        <v>23.039200000000001</v>
      </c>
      <c r="D23" s="137">
        <v>23.039200000000001</v>
      </c>
      <c r="E23" s="133">
        <v>140237</v>
      </c>
      <c r="F23" s="137">
        <v>25.8599706171271</v>
      </c>
      <c r="G23" s="137">
        <v>-18.507603697620802</v>
      </c>
      <c r="H23" s="137">
        <v>3.1704393447179902</v>
      </c>
      <c r="I23" s="137">
        <v>-2.8937106388462701</v>
      </c>
      <c r="J23" s="137">
        <v>0.349726147658522</v>
      </c>
      <c r="K23" s="137">
        <v>10.2703030587647</v>
      </c>
      <c r="L23" s="137">
        <v>8.6942694700632206</v>
      </c>
      <c r="M23" s="137">
        <v>9.6802735921282803</v>
      </c>
      <c r="N23" s="137">
        <v>11.604138027377999</v>
      </c>
      <c r="O23" s="137">
        <v>9.2409780080083799</v>
      </c>
      <c r="P23" s="137">
        <v>9.8317823560105104</v>
      </c>
      <c r="Q23" s="137">
        <v>11.2586915284454</v>
      </c>
      <c r="R23" s="137">
        <v>11.809459720238999</v>
      </c>
    </row>
    <row r="24" spans="1:18" x14ac:dyDescent="0.25">
      <c r="A24" s="133" t="s">
        <v>91</v>
      </c>
      <c r="B24" s="136">
        <v>43916</v>
      </c>
      <c r="C24" s="137">
        <v>21.711500000000001</v>
      </c>
      <c r="D24" s="137">
        <v>21.711500000000001</v>
      </c>
      <c r="E24" s="133">
        <v>140229</v>
      </c>
      <c r="F24" s="137">
        <v>25.0833652342763</v>
      </c>
      <c r="G24" s="137">
        <v>-19.2465399607885</v>
      </c>
      <c r="H24" s="137">
        <v>2.42676904320852</v>
      </c>
      <c r="I24" s="137">
        <v>-3.6333895340509499</v>
      </c>
      <c r="J24" s="137">
        <v>-0.38248725955412399</v>
      </c>
      <c r="K24" s="137">
        <v>9.5089528105224606</v>
      </c>
      <c r="L24" s="137">
        <v>7.8965926122324204</v>
      </c>
      <c r="M24" s="137">
        <v>8.8133142912813192</v>
      </c>
      <c r="N24" s="137">
        <v>10.678183158467499</v>
      </c>
      <c r="O24" s="137">
        <v>8.3975880397430291</v>
      </c>
      <c r="P24" s="137">
        <v>8.7230380394749893</v>
      </c>
      <c r="Q24" s="137">
        <v>9.9643298368298403</v>
      </c>
      <c r="R24" s="137">
        <v>10.9990289016886</v>
      </c>
    </row>
    <row r="25" spans="1:18" x14ac:dyDescent="0.25">
      <c r="A25" s="133" t="s">
        <v>92</v>
      </c>
      <c r="B25" s="136">
        <v>43916</v>
      </c>
      <c r="C25" s="137">
        <v>65.401600000000002</v>
      </c>
      <c r="D25" s="137">
        <v>65.401600000000002</v>
      </c>
      <c r="E25" s="133">
        <v>100499</v>
      </c>
      <c r="F25" s="137">
        <v>12.537735228369</v>
      </c>
      <c r="G25" s="137">
        <v>3.7775837025776</v>
      </c>
      <c r="H25" s="137">
        <v>0.24716600096744501</v>
      </c>
      <c r="I25" s="137">
        <v>-42.607882730641599</v>
      </c>
      <c r="J25" s="137">
        <v>-47.333500544484899</v>
      </c>
      <c r="K25" s="137">
        <v>-22.015292618675801</v>
      </c>
      <c r="L25" s="137">
        <v>-8.4931446321499298</v>
      </c>
      <c r="M25" s="137">
        <v>-3.87294762210239</v>
      </c>
      <c r="N25" s="137">
        <v>-1.6711036481469701</v>
      </c>
      <c r="O25" s="137">
        <v>5.1568643090069397</v>
      </c>
      <c r="P25" s="137">
        <v>7.9073323814364596</v>
      </c>
      <c r="Q25" s="137">
        <v>24.010429826644501</v>
      </c>
      <c r="R25" s="137">
        <v>3.4369658348501999</v>
      </c>
    </row>
    <row r="26" spans="1:18" x14ac:dyDescent="0.25">
      <c r="A26" s="133" t="s">
        <v>61</v>
      </c>
      <c r="B26" s="136">
        <v>43916</v>
      </c>
      <c r="C26" s="137">
        <v>69.370500000000007</v>
      </c>
      <c r="D26" s="137">
        <v>69.370500000000007</v>
      </c>
      <c r="E26" s="133">
        <v>118495</v>
      </c>
      <c r="F26" s="137">
        <v>13.347917910902099</v>
      </c>
      <c r="G26" s="137">
        <v>4.4564552265905899</v>
      </c>
      <c r="H26" s="137">
        <v>1.00741565854786</v>
      </c>
      <c r="I26" s="137">
        <v>-41.900747925334002</v>
      </c>
      <c r="J26" s="137">
        <v>-46.595456210820799</v>
      </c>
      <c r="K26" s="137">
        <v>-21.228144185913099</v>
      </c>
      <c r="L26" s="137">
        <v>-7.6631236191175596</v>
      </c>
      <c r="M26" s="137">
        <v>-3.0345666826236601</v>
      </c>
      <c r="N26" s="137">
        <v>-0.81586300217442997</v>
      </c>
      <c r="O26" s="137">
        <v>6.2112191222731497</v>
      </c>
      <c r="P26" s="137">
        <v>9.2075831779523707</v>
      </c>
      <c r="Q26" s="137">
        <v>10.777098571461799</v>
      </c>
      <c r="R26" s="137">
        <v>4.4084273424173803</v>
      </c>
    </row>
    <row r="27" spans="1:18" x14ac:dyDescent="0.25">
      <c r="A27" s="133" t="s">
        <v>93</v>
      </c>
      <c r="B27" s="136">
        <v>43916</v>
      </c>
      <c r="C27" s="137">
        <v>62.381300000000003</v>
      </c>
      <c r="D27" s="137">
        <v>62.381300000000003</v>
      </c>
      <c r="E27" s="133">
        <v>101872</v>
      </c>
      <c r="F27" s="137">
        <v>-27.1671711407717</v>
      </c>
      <c r="G27" s="137">
        <v>-24.5834106572621</v>
      </c>
      <c r="H27" s="137">
        <v>-10.951963512726699</v>
      </c>
      <c r="I27" s="137">
        <v>-45.519404016753199</v>
      </c>
      <c r="J27" s="137">
        <v>-29.132238031978201</v>
      </c>
      <c r="K27" s="137">
        <v>-1.0875362884686</v>
      </c>
      <c r="L27" s="137">
        <v>3.9790087445958102</v>
      </c>
      <c r="M27" s="137">
        <v>5.1504322304669303</v>
      </c>
      <c r="N27" s="137">
        <v>3.6595476722040998</v>
      </c>
      <c r="O27" s="137">
        <v>3.5725168167486601</v>
      </c>
      <c r="P27" s="137">
        <v>6.0079534194600797</v>
      </c>
      <c r="Q27" s="137">
        <v>22.8479618785851</v>
      </c>
      <c r="R27" s="137">
        <v>3.5132533701417898</v>
      </c>
    </row>
    <row r="28" spans="1:18" x14ac:dyDescent="0.25">
      <c r="A28" s="133" t="s">
        <v>94</v>
      </c>
      <c r="B28" s="136">
        <v>43916</v>
      </c>
      <c r="C28" s="137">
        <v>62.381300000000003</v>
      </c>
      <c r="D28" s="137">
        <v>62.381300000000003</v>
      </c>
      <c r="E28" s="133"/>
      <c r="F28" s="137">
        <v>-27.1671711407717</v>
      </c>
      <c r="G28" s="137">
        <v>-24.5834106572621</v>
      </c>
      <c r="H28" s="137">
        <v>-10.951963512726699</v>
      </c>
      <c r="I28" s="137">
        <v>-45.519404016753199</v>
      </c>
      <c r="J28" s="137">
        <v>-29.132238031978201</v>
      </c>
      <c r="K28" s="137">
        <v>-1.0875362884686</v>
      </c>
      <c r="L28" s="137">
        <v>3.9790087445958102</v>
      </c>
      <c r="M28" s="137">
        <v>5.1504322304669303</v>
      </c>
      <c r="N28" s="137">
        <v>3.6595476722040998</v>
      </c>
      <c r="O28" s="137">
        <v>3.5725168167486601</v>
      </c>
      <c r="P28" s="137">
        <v>6.0079534194600797</v>
      </c>
      <c r="Q28" s="137">
        <v>22.8479618785851</v>
      </c>
      <c r="R28" s="137">
        <v>3.5132533701417898</v>
      </c>
    </row>
    <row r="29" spans="1:18" x14ac:dyDescent="0.25">
      <c r="A29" s="133" t="s">
        <v>95</v>
      </c>
      <c r="B29" s="136">
        <v>43916</v>
      </c>
      <c r="C29" s="137">
        <v>62.381300000000003</v>
      </c>
      <c r="D29" s="137">
        <v>62.381300000000003</v>
      </c>
      <c r="E29" s="133"/>
      <c r="F29" s="137">
        <v>-27.1671711407717</v>
      </c>
      <c r="G29" s="137">
        <v>-24.5834106572621</v>
      </c>
      <c r="H29" s="137">
        <v>-10.951963512726699</v>
      </c>
      <c r="I29" s="137">
        <v>-45.519404016753199</v>
      </c>
      <c r="J29" s="137">
        <v>-29.132238031978201</v>
      </c>
      <c r="K29" s="137">
        <v>-1.0875362884686</v>
      </c>
      <c r="L29" s="137">
        <v>3.9790087445958102</v>
      </c>
      <c r="M29" s="137">
        <v>5.1504322304669303</v>
      </c>
      <c r="N29" s="137">
        <v>3.6595476722040998</v>
      </c>
      <c r="O29" s="137">
        <v>3.5725168167486601</v>
      </c>
      <c r="P29" s="137">
        <v>6.0079534194600797</v>
      </c>
      <c r="Q29" s="137">
        <v>22.8479618785851</v>
      </c>
      <c r="R29" s="137">
        <v>3.5132533701417898</v>
      </c>
    </row>
    <row r="30" spans="1:18" x14ac:dyDescent="0.25">
      <c r="A30" s="133" t="s">
        <v>62</v>
      </c>
      <c r="B30" s="136">
        <v>43916</v>
      </c>
      <c r="C30" s="137">
        <v>65.822900000000004</v>
      </c>
      <c r="D30" s="137">
        <v>65.822900000000004</v>
      </c>
      <c r="E30" s="133">
        <v>119075</v>
      </c>
      <c r="F30" s="137">
        <v>-26.025192325486799</v>
      </c>
      <c r="G30" s="137">
        <v>-23.4294012070775</v>
      </c>
      <c r="H30" s="137">
        <v>-9.7965329629333304</v>
      </c>
      <c r="I30" s="137">
        <v>-44.457631898720003</v>
      </c>
      <c r="J30" s="137">
        <v>-28.116035600055302</v>
      </c>
      <c r="K30" s="137">
        <v>-8.2855939409674104E-2</v>
      </c>
      <c r="L30" s="137">
        <v>4.8738286387910001</v>
      </c>
      <c r="M30" s="137">
        <v>5.9643012478891198</v>
      </c>
      <c r="N30" s="137">
        <v>4.4065669125303799</v>
      </c>
      <c r="O30" s="137">
        <v>4.3065090065185396</v>
      </c>
      <c r="P30" s="137">
        <v>6.9473876427872199</v>
      </c>
      <c r="Q30" s="137">
        <v>9.8257317731080303</v>
      </c>
      <c r="R30" s="137">
        <v>4.2268379260856204</v>
      </c>
    </row>
    <row r="31" spans="1:18" x14ac:dyDescent="0.25">
      <c r="A31" s="133" t="s">
        <v>96</v>
      </c>
      <c r="B31" s="136">
        <v>43916</v>
      </c>
      <c r="C31" s="137">
        <v>26.3507</v>
      </c>
      <c r="D31" s="137">
        <v>26.3507</v>
      </c>
      <c r="E31" s="133">
        <v>106737</v>
      </c>
      <c r="F31" s="137">
        <v>70.917797833795802</v>
      </c>
      <c r="G31" s="137">
        <v>57.477465798343196</v>
      </c>
      <c r="H31" s="137">
        <v>26.7114695926435</v>
      </c>
      <c r="I31" s="137">
        <v>-41.085048573114904</v>
      </c>
      <c r="J31" s="137">
        <v>-17.548808304569999</v>
      </c>
      <c r="K31" s="137">
        <v>4.85280418218656</v>
      </c>
      <c r="L31" s="137">
        <v>5.3132252973705798</v>
      </c>
      <c r="M31" s="137">
        <v>7.2190677804131598</v>
      </c>
      <c r="N31" s="137">
        <v>8.8202966883907603</v>
      </c>
      <c r="O31" s="137">
        <v>6.2912939497002798</v>
      </c>
      <c r="P31" s="137">
        <v>7.4206563072113196</v>
      </c>
      <c r="Q31" s="137">
        <v>13.09922190518</v>
      </c>
      <c r="R31" s="137">
        <v>8.4773910509872792</v>
      </c>
    </row>
    <row r="32" spans="1:18" x14ac:dyDescent="0.25">
      <c r="A32" s="133" t="s">
        <v>63</v>
      </c>
      <c r="B32" s="136">
        <v>43916</v>
      </c>
      <c r="C32" s="137">
        <v>27.845800000000001</v>
      </c>
      <c r="D32" s="137">
        <v>27.845800000000001</v>
      </c>
      <c r="E32" s="133">
        <v>120048</v>
      </c>
      <c r="F32" s="137">
        <v>71.784855444231994</v>
      </c>
      <c r="G32" s="137">
        <v>58.258248505822003</v>
      </c>
      <c r="H32" s="137">
        <v>27.5212844744538</v>
      </c>
      <c r="I32" s="137">
        <v>-40.292266452773298</v>
      </c>
      <c r="J32" s="137">
        <v>-16.759845479080301</v>
      </c>
      <c r="K32" s="137">
        <v>5.65006209057338</v>
      </c>
      <c r="L32" s="137">
        <v>6.1147695871753296</v>
      </c>
      <c r="M32" s="137">
        <v>8.0401400927962996</v>
      </c>
      <c r="N32" s="137">
        <v>9.6609639024398497</v>
      </c>
      <c r="O32" s="137">
        <v>7.1979993690284596</v>
      </c>
      <c r="P32" s="137">
        <v>8.4701857713434201</v>
      </c>
      <c r="Q32" s="137">
        <v>10.112850185181699</v>
      </c>
      <c r="R32" s="137">
        <v>9.3715191486551603</v>
      </c>
    </row>
    <row r="33" spans="1:18" x14ac:dyDescent="0.25">
      <c r="A33" s="133" t="s">
        <v>97</v>
      </c>
      <c r="B33" s="136">
        <v>43916</v>
      </c>
      <c r="C33" s="137">
        <v>25.2971</v>
      </c>
      <c r="D33" s="137">
        <v>25.2971</v>
      </c>
      <c r="E33" s="133">
        <v>112096</v>
      </c>
      <c r="F33" s="137">
        <v>62.762788373053702</v>
      </c>
      <c r="G33" s="137">
        <v>60.951756651172801</v>
      </c>
      <c r="H33" s="137">
        <v>29.038495391797099</v>
      </c>
      <c r="I33" s="137">
        <v>-26.906888478664001</v>
      </c>
      <c r="J33" s="137">
        <v>-14.3962936741229</v>
      </c>
      <c r="K33" s="137">
        <v>6.9571039759008997</v>
      </c>
      <c r="L33" s="137">
        <v>9.3702986010550902</v>
      </c>
      <c r="M33" s="137">
        <v>9.1180219506822606</v>
      </c>
      <c r="N33" s="137">
        <v>9.6514664832545307</v>
      </c>
      <c r="O33" s="137">
        <v>8.2891809075629901</v>
      </c>
      <c r="P33" s="137">
        <v>10.205312849549101</v>
      </c>
      <c r="Q33" s="137">
        <v>15.017325174825199</v>
      </c>
      <c r="R33" s="137">
        <v>8.8317777205241104</v>
      </c>
    </row>
    <row r="34" spans="1:18" x14ac:dyDescent="0.25">
      <c r="A34" s="133" t="s">
        <v>64</v>
      </c>
      <c r="B34" s="136">
        <v>43916</v>
      </c>
      <c r="C34" s="137">
        <v>26.2959</v>
      </c>
      <c r="D34" s="137">
        <v>26.2959</v>
      </c>
      <c r="E34" s="133">
        <v>120603</v>
      </c>
      <c r="F34" s="137">
        <v>63.375551900599397</v>
      </c>
      <c r="G34" s="137">
        <v>61.522496904095497</v>
      </c>
      <c r="H34" s="137">
        <v>29.593651400707799</v>
      </c>
      <c r="I34" s="137">
        <v>-26.3225825187269</v>
      </c>
      <c r="J34" s="137">
        <v>-13.771223261945501</v>
      </c>
      <c r="K34" s="137">
        <v>7.6255312233967798</v>
      </c>
      <c r="L34" s="137">
        <v>10.0645960374467</v>
      </c>
      <c r="M34" s="137">
        <v>9.8294943280275806</v>
      </c>
      <c r="N34" s="137">
        <v>10.386146996270201</v>
      </c>
      <c r="O34" s="137">
        <v>9.1721303786202704</v>
      </c>
      <c r="P34" s="137">
        <v>11.2699477306654</v>
      </c>
      <c r="Q34" s="137">
        <v>15.1957186111593</v>
      </c>
      <c r="R34" s="137">
        <v>9.6557964261829099</v>
      </c>
    </row>
    <row r="35" spans="1:18" x14ac:dyDescent="0.25">
      <c r="A35" s="133" t="s">
        <v>98</v>
      </c>
      <c r="B35" s="136">
        <v>43916</v>
      </c>
      <c r="C35" s="137">
        <v>15.6761</v>
      </c>
      <c r="D35" s="137">
        <v>15.6761</v>
      </c>
      <c r="E35" s="133">
        <v>116583</v>
      </c>
      <c r="F35" s="137">
        <v>11.7659262096234</v>
      </c>
      <c r="G35" s="137">
        <v>21.926264866211699</v>
      </c>
      <c r="H35" s="137">
        <v>1.1311753194126499</v>
      </c>
      <c r="I35" s="137">
        <v>-43.082996867620103</v>
      </c>
      <c r="J35" s="137">
        <v>-31.018756310425001</v>
      </c>
      <c r="K35" s="137">
        <v>1.4766487913888799</v>
      </c>
      <c r="L35" s="137">
        <v>5.8403897104044704</v>
      </c>
      <c r="M35" s="137">
        <v>4.5959009386358396</v>
      </c>
      <c r="N35" s="137">
        <v>3.7554651319589398</v>
      </c>
      <c r="O35" s="137">
        <v>3.5919985864156798</v>
      </c>
      <c r="P35" s="137">
        <v>5.0641767485268803</v>
      </c>
      <c r="Q35" s="137">
        <v>7.00871617050068</v>
      </c>
      <c r="R35" s="137">
        <v>5.62904109122411</v>
      </c>
    </row>
    <row r="36" spans="1:18" x14ac:dyDescent="0.25">
      <c r="A36" s="133" t="s">
        <v>65</v>
      </c>
      <c r="B36" s="136">
        <v>43916</v>
      </c>
      <c r="C36" s="137">
        <v>16.631699999999999</v>
      </c>
      <c r="D36" s="137">
        <v>16.631699999999999</v>
      </c>
      <c r="E36" s="133">
        <v>116811</v>
      </c>
      <c r="F36" s="137">
        <v>12.407944453803699</v>
      </c>
      <c r="G36" s="137">
        <v>22.646498963905501</v>
      </c>
      <c r="H36" s="137">
        <v>1.88176824348502</v>
      </c>
      <c r="I36" s="137">
        <v>-42.316087092824397</v>
      </c>
      <c r="J36" s="137">
        <v>-30.266276948666</v>
      </c>
      <c r="K36" s="137">
        <v>2.2578880734952</v>
      </c>
      <c r="L36" s="137">
        <v>6.6437050873392103</v>
      </c>
      <c r="M36" s="137">
        <v>5.4109821303181604</v>
      </c>
      <c r="N36" s="137">
        <v>4.5807850401205901</v>
      </c>
      <c r="O36" s="137">
        <v>4.9257650149362497</v>
      </c>
      <c r="P36" s="137">
        <v>6.3649208531089201</v>
      </c>
      <c r="Q36" s="137">
        <v>7.38279317455852</v>
      </c>
      <c r="R36" s="137">
        <v>6.7983736867333997</v>
      </c>
    </row>
    <row r="37" spans="1:18" x14ac:dyDescent="0.25">
      <c r="A37" s="133" t="s">
        <v>66</v>
      </c>
      <c r="B37" s="136">
        <v>43916</v>
      </c>
      <c r="C37" s="137">
        <v>26.412099999999999</v>
      </c>
      <c r="D37" s="137">
        <v>26.412099999999999</v>
      </c>
      <c r="E37" s="133">
        <v>118416</v>
      </c>
      <c r="F37" s="137">
        <v>95.366092225251705</v>
      </c>
      <c r="G37" s="137">
        <v>92.411526087564098</v>
      </c>
      <c r="H37" s="137">
        <v>57.746216222719198</v>
      </c>
      <c r="I37" s="137">
        <v>-19.2241303868127</v>
      </c>
      <c r="J37" s="137">
        <v>-6.2778119501345602</v>
      </c>
      <c r="K37" s="137">
        <v>11.1634451652119</v>
      </c>
      <c r="L37" s="137">
        <v>9.8817519413185906</v>
      </c>
      <c r="M37" s="137">
        <v>11.386844214782</v>
      </c>
      <c r="N37" s="137">
        <v>12.4301239766503</v>
      </c>
      <c r="O37" s="137">
        <v>8.9503119651288703</v>
      </c>
      <c r="P37" s="137">
        <v>10.702158622362401</v>
      </c>
      <c r="Q37" s="137">
        <v>12.9127172888331</v>
      </c>
      <c r="R37" s="137">
        <v>11.524771193118999</v>
      </c>
    </row>
    <row r="38" spans="1:18" x14ac:dyDescent="0.25">
      <c r="A38" s="133" t="s">
        <v>99</v>
      </c>
      <c r="B38" s="136">
        <v>43916</v>
      </c>
      <c r="C38" s="137">
        <v>24.8642</v>
      </c>
      <c r="D38" s="137">
        <v>24.8642</v>
      </c>
      <c r="E38" s="133">
        <v>111524</v>
      </c>
      <c r="F38" s="137">
        <v>94.584815653299799</v>
      </c>
      <c r="G38" s="137">
        <v>91.601022216460294</v>
      </c>
      <c r="H38" s="137">
        <v>56.921970681286098</v>
      </c>
      <c r="I38" s="137">
        <v>-20.029572928598</v>
      </c>
      <c r="J38" s="137">
        <v>-7.0771239508221599</v>
      </c>
      <c r="K38" s="137">
        <v>10.343903984757</v>
      </c>
      <c r="L38" s="137">
        <v>9.0678303477711708</v>
      </c>
      <c r="M38" s="137">
        <v>10.5595610679404</v>
      </c>
      <c r="N38" s="137">
        <v>11.6030300282459</v>
      </c>
      <c r="O38" s="137">
        <v>8.0231579289872403</v>
      </c>
      <c r="P38" s="137">
        <v>9.4928955121082499</v>
      </c>
      <c r="Q38" s="137">
        <v>13.1271062182434</v>
      </c>
      <c r="R38" s="137">
        <v>10.632783194722601</v>
      </c>
    </row>
    <row r="39" spans="1:18" x14ac:dyDescent="0.25">
      <c r="A39" s="133" t="s">
        <v>67</v>
      </c>
      <c r="B39" s="136">
        <v>43916</v>
      </c>
      <c r="C39" s="137">
        <v>16.2742</v>
      </c>
      <c r="D39" s="137">
        <v>16.2742</v>
      </c>
      <c r="E39" s="133">
        <v>122715</v>
      </c>
      <c r="F39" s="137">
        <v>7.2920572668537202</v>
      </c>
      <c r="G39" s="137">
        <v>1.0467364764100699</v>
      </c>
      <c r="H39" s="137">
        <v>6.6086458208828196</v>
      </c>
      <c r="I39" s="137">
        <v>-19.825153777735999</v>
      </c>
      <c r="J39" s="137">
        <v>-9.4945925582144106</v>
      </c>
      <c r="K39" s="137">
        <v>4.5540048616206903</v>
      </c>
      <c r="L39" s="137">
        <v>6.7155900700915998</v>
      </c>
      <c r="M39" s="137">
        <v>7.2254234131290298</v>
      </c>
      <c r="N39" s="137">
        <v>7.1722773668460498</v>
      </c>
      <c r="O39" s="137">
        <v>7.8471343205108903</v>
      </c>
      <c r="P39" s="137">
        <v>8.3165030394177997</v>
      </c>
      <c r="Q39" s="137">
        <v>9.2828658289420396</v>
      </c>
      <c r="R39" s="137">
        <v>7.2737901014658197</v>
      </c>
    </row>
    <row r="40" spans="1:18" x14ac:dyDescent="0.25">
      <c r="A40" s="133" t="s">
        <v>100</v>
      </c>
      <c r="B40" s="136">
        <v>43916</v>
      </c>
      <c r="C40" s="137">
        <v>15.676399999999999</v>
      </c>
      <c r="D40" s="137">
        <v>15.676399999999999</v>
      </c>
      <c r="E40" s="133">
        <v>122612</v>
      </c>
      <c r="F40" s="137">
        <v>6.6381846375692097</v>
      </c>
      <c r="G40" s="137">
        <v>0.388069159238428</v>
      </c>
      <c r="H40" s="137">
        <v>5.9607059607053197</v>
      </c>
      <c r="I40" s="137">
        <v>-20.460603167370301</v>
      </c>
      <c r="J40" s="137">
        <v>-10.1303849581195</v>
      </c>
      <c r="K40" s="137">
        <v>3.8984782567920102</v>
      </c>
      <c r="L40" s="137">
        <v>6.0464257118131801</v>
      </c>
      <c r="M40" s="137">
        <v>6.5436189810722398</v>
      </c>
      <c r="N40" s="137">
        <v>6.4802519855559897</v>
      </c>
      <c r="O40" s="137">
        <v>7.0889032961830996</v>
      </c>
      <c r="P40" s="137">
        <v>7.5176387733018704</v>
      </c>
      <c r="Q40" s="137">
        <v>8.3984029185245195</v>
      </c>
      <c r="R40" s="137">
        <v>6.5351500041679804</v>
      </c>
    </row>
    <row r="41" spans="1:18" x14ac:dyDescent="0.25">
      <c r="A41" s="133" t="s">
        <v>68</v>
      </c>
      <c r="B41" s="136">
        <v>43916</v>
      </c>
      <c r="C41" s="137">
        <v>1118.0524</v>
      </c>
      <c r="D41" s="137">
        <v>1118.0524</v>
      </c>
      <c r="E41" s="133">
        <v>145589</v>
      </c>
      <c r="F41" s="137">
        <v>72.480203471604597</v>
      </c>
      <c r="G41" s="137">
        <v>66.231804165290697</v>
      </c>
      <c r="H41" s="137">
        <v>31.258789670375599</v>
      </c>
      <c r="I41" s="137">
        <v>-15.392375503272699</v>
      </c>
      <c r="J41" s="137">
        <v>-8.5573891554944392</v>
      </c>
      <c r="K41" s="137">
        <v>4.1921735429489901</v>
      </c>
      <c r="L41" s="137">
        <v>5.3499853149577996</v>
      </c>
      <c r="M41" s="137">
        <v>7.1463758032945801</v>
      </c>
      <c r="N41" s="137">
        <v>9.2519370856180903</v>
      </c>
      <c r="O41" s="137"/>
      <c r="P41" s="137"/>
      <c r="Q41" s="137">
        <v>9.0144615062761506</v>
      </c>
      <c r="R41" s="137"/>
    </row>
    <row r="42" spans="1:18" x14ac:dyDescent="0.25">
      <c r="A42" s="133" t="s">
        <v>101</v>
      </c>
      <c r="B42" s="136">
        <v>43916</v>
      </c>
      <c r="C42" s="137">
        <v>1110.5446999999999</v>
      </c>
      <c r="D42" s="137">
        <v>1110.5446999999999</v>
      </c>
      <c r="E42" s="133">
        <v>145590</v>
      </c>
      <c r="F42" s="137">
        <v>71.960087074197403</v>
      </c>
      <c r="G42" s="137">
        <v>65.699647528169606</v>
      </c>
      <c r="H42" s="137">
        <v>30.870314648946898</v>
      </c>
      <c r="I42" s="137">
        <v>-15.874583502031101</v>
      </c>
      <c r="J42" s="137">
        <v>-9.0948989482558993</v>
      </c>
      <c r="K42" s="137">
        <v>3.6637472528220898</v>
      </c>
      <c r="L42" s="137">
        <v>4.8133777994020299</v>
      </c>
      <c r="M42" s="137">
        <v>6.6068091835062699</v>
      </c>
      <c r="N42" s="137">
        <v>8.6950300298734096</v>
      </c>
      <c r="O42" s="137"/>
      <c r="P42" s="137"/>
      <c r="Q42" s="137">
        <v>8.4411747907949799</v>
      </c>
      <c r="R42" s="137"/>
    </row>
    <row r="43" spans="1:18" x14ac:dyDescent="0.25">
      <c r="A43" s="133" t="s">
        <v>69</v>
      </c>
      <c r="B43" s="136">
        <v>43916</v>
      </c>
      <c r="C43" s="137">
        <v>30.797699999999999</v>
      </c>
      <c r="D43" s="137">
        <v>30.797699999999999</v>
      </c>
      <c r="E43" s="133">
        <v>120435</v>
      </c>
      <c r="F43" s="137">
        <v>15.657447036686801</v>
      </c>
      <c r="G43" s="137">
        <v>-14.323474087046501</v>
      </c>
      <c r="H43" s="137">
        <v>-11.1672666915384</v>
      </c>
      <c r="I43" s="137">
        <v>-56.272428436636801</v>
      </c>
      <c r="J43" s="137">
        <v>-33.095627093343801</v>
      </c>
      <c r="K43" s="137">
        <v>-4.5490752065179896</v>
      </c>
      <c r="L43" s="137">
        <v>0.32546775972318998</v>
      </c>
      <c r="M43" s="137">
        <v>2.3518507504113799</v>
      </c>
      <c r="N43" s="137">
        <v>3.6207906556084501</v>
      </c>
      <c r="O43" s="137">
        <v>6.8756559262110999</v>
      </c>
      <c r="P43" s="137">
        <v>8.7953333132042406</v>
      </c>
      <c r="Q43" s="137">
        <v>10.3097041067464</v>
      </c>
      <c r="R43" s="137">
        <v>5.9039641403403804</v>
      </c>
    </row>
    <row r="44" spans="1:18" x14ac:dyDescent="0.25">
      <c r="A44" s="133" t="s">
        <v>102</v>
      </c>
      <c r="B44" s="136">
        <v>43916</v>
      </c>
      <c r="C44" s="137">
        <v>29.647200000000002</v>
      </c>
      <c r="D44" s="137">
        <v>29.647200000000002</v>
      </c>
      <c r="E44" s="133">
        <v>101806</v>
      </c>
      <c r="F44" s="137">
        <v>14.970681466028401</v>
      </c>
      <c r="G44" s="137">
        <v>-15.0423854906754</v>
      </c>
      <c r="H44" s="137">
        <v>-11.8798024848524</v>
      </c>
      <c r="I44" s="137">
        <v>-56.986118069698499</v>
      </c>
      <c r="J44" s="137">
        <v>-33.798373434920897</v>
      </c>
      <c r="K44" s="137">
        <v>-5.1485090043061303</v>
      </c>
      <c r="L44" s="137">
        <v>-0.22703099439576199</v>
      </c>
      <c r="M44" s="137">
        <v>1.8094078954116</v>
      </c>
      <c r="N44" s="137">
        <v>3.07784135866974</v>
      </c>
      <c r="O44" s="137">
        <v>6.2654638112907701</v>
      </c>
      <c r="P44" s="137">
        <v>7.9979422616360498</v>
      </c>
      <c r="Q44" s="137">
        <v>11.7196077790489</v>
      </c>
      <c r="R44" s="137">
        <v>5.3335434736666896</v>
      </c>
    </row>
    <row r="45" spans="1:18" x14ac:dyDescent="0.25">
      <c r="A45" s="133" t="s">
        <v>70</v>
      </c>
      <c r="B45" s="136">
        <v>43916</v>
      </c>
      <c r="C45" s="137">
        <v>27.378799999999998</v>
      </c>
      <c r="D45" s="137">
        <v>27.378799999999998</v>
      </c>
      <c r="E45" s="133">
        <v>119755</v>
      </c>
      <c r="F45" s="137">
        <v>21.288518991182301</v>
      </c>
      <c r="G45" s="137">
        <v>12.678105907429501</v>
      </c>
      <c r="H45" s="137">
        <v>15.6254742802714</v>
      </c>
      <c r="I45" s="137">
        <v>-47.511385233262899</v>
      </c>
      <c r="J45" s="137">
        <v>-31.927675496709899</v>
      </c>
      <c r="K45" s="137">
        <v>1.6150448986270001</v>
      </c>
      <c r="L45" s="137">
        <v>5.4944951853618704</v>
      </c>
      <c r="M45" s="137">
        <v>7.1236904552262903</v>
      </c>
      <c r="N45" s="137">
        <v>9.0337132569672303</v>
      </c>
      <c r="O45" s="137">
        <v>9.1883890984295604</v>
      </c>
      <c r="P45" s="137">
        <v>11.1724979813812</v>
      </c>
      <c r="Q45" s="137">
        <v>12.8371257140771</v>
      </c>
      <c r="R45" s="137">
        <v>9.7680079553900399</v>
      </c>
    </row>
    <row r="46" spans="1:18" x14ac:dyDescent="0.25">
      <c r="A46" s="133" t="s">
        <v>103</v>
      </c>
      <c r="B46" s="136">
        <v>43916</v>
      </c>
      <c r="C46" s="137">
        <v>26.190300000000001</v>
      </c>
      <c r="D46" s="137">
        <v>26.190300000000001</v>
      </c>
      <c r="E46" s="133">
        <v>108511</v>
      </c>
      <c r="F46" s="137">
        <v>20.719134882230399</v>
      </c>
      <c r="G46" s="137">
        <v>12.0437184367557</v>
      </c>
      <c r="H46" s="137">
        <v>14.9948251264722</v>
      </c>
      <c r="I46" s="137">
        <v>-48.140737012865301</v>
      </c>
      <c r="J46" s="137">
        <v>-32.558848524320297</v>
      </c>
      <c r="K46" s="137">
        <v>0.96561926862686698</v>
      </c>
      <c r="L46" s="137">
        <v>4.8257522754002</v>
      </c>
      <c r="M46" s="137">
        <v>6.4324052426989304</v>
      </c>
      <c r="N46" s="137">
        <v>8.3170964501602693</v>
      </c>
      <c r="O46" s="137">
        <v>8.4285829628058604</v>
      </c>
      <c r="P46" s="137">
        <v>10.2195976406716</v>
      </c>
      <c r="Q46" s="137">
        <v>13.6739948616036</v>
      </c>
      <c r="R46" s="137">
        <v>9.0245290669937006</v>
      </c>
    </row>
    <row r="47" spans="1:18" x14ac:dyDescent="0.25">
      <c r="A47" s="133" t="s">
        <v>71</v>
      </c>
      <c r="B47" s="136">
        <v>43916</v>
      </c>
      <c r="C47" s="137">
        <v>22.6435</v>
      </c>
      <c r="D47" s="137">
        <v>22.6435</v>
      </c>
      <c r="E47" s="133">
        <v>119428</v>
      </c>
      <c r="F47" s="137">
        <v>71.120918973561103</v>
      </c>
      <c r="G47" s="137">
        <v>72.374305481514</v>
      </c>
      <c r="H47" s="137">
        <v>35.028657298846298</v>
      </c>
      <c r="I47" s="137">
        <v>-32.024786307210398</v>
      </c>
      <c r="J47" s="137">
        <v>-17.414760252227701</v>
      </c>
      <c r="K47" s="137">
        <v>5.8717652615522598</v>
      </c>
      <c r="L47" s="137">
        <v>6.9213433301682104</v>
      </c>
      <c r="M47" s="137">
        <v>8.4196306063609896</v>
      </c>
      <c r="N47" s="137">
        <v>9.3010850391928397</v>
      </c>
      <c r="O47" s="137">
        <v>8.1274079479990906</v>
      </c>
      <c r="P47" s="137">
        <v>10.158077107256901</v>
      </c>
      <c r="Q47" s="137">
        <v>12.1125700915363</v>
      </c>
      <c r="R47" s="137">
        <v>9.3388952663485192</v>
      </c>
    </row>
    <row r="48" spans="1:18" x14ac:dyDescent="0.25">
      <c r="A48" s="133" t="s">
        <v>104</v>
      </c>
      <c r="B48" s="136">
        <v>43916</v>
      </c>
      <c r="C48" s="137">
        <v>21.601099999999999</v>
      </c>
      <c r="D48" s="137">
        <v>21.601099999999999</v>
      </c>
      <c r="E48" s="133">
        <v>118053</v>
      </c>
      <c r="F48" s="137">
        <v>70.479366112090304</v>
      </c>
      <c r="G48" s="137">
        <v>71.726931942537206</v>
      </c>
      <c r="H48" s="137">
        <v>34.3818817019622</v>
      </c>
      <c r="I48" s="137">
        <v>-32.679715086356403</v>
      </c>
      <c r="J48" s="137">
        <v>-18.0618466707074</v>
      </c>
      <c r="K48" s="137">
        <v>5.2045574991120302</v>
      </c>
      <c r="L48" s="137">
        <v>6.2466473408015899</v>
      </c>
      <c r="M48" s="137">
        <v>7.6905200416737403</v>
      </c>
      <c r="N48" s="137">
        <v>8.5520911012322802</v>
      </c>
      <c r="O48" s="137">
        <v>7.1422771038759496</v>
      </c>
      <c r="P48" s="137">
        <v>9.0289158425600498</v>
      </c>
      <c r="Q48" s="137">
        <v>8.5422664918297393</v>
      </c>
      <c r="R48" s="137">
        <v>8.4408793110117806</v>
      </c>
    </row>
    <row r="49" spans="1:18" x14ac:dyDescent="0.25">
      <c r="A49" s="133" t="s">
        <v>72</v>
      </c>
      <c r="B49" s="136">
        <v>43916</v>
      </c>
      <c r="C49" s="137">
        <v>12.962999999999999</v>
      </c>
      <c r="D49" s="137">
        <v>12.962999999999999</v>
      </c>
      <c r="E49" s="133">
        <v>140769</v>
      </c>
      <c r="F49" s="137">
        <v>106.63074093903199</v>
      </c>
      <c r="G49" s="137">
        <v>94.395899413313202</v>
      </c>
      <c r="H49" s="137">
        <v>57.340062838425503</v>
      </c>
      <c r="I49" s="137">
        <v>11.0682688966259</v>
      </c>
      <c r="J49" s="137">
        <v>20.304152786742801</v>
      </c>
      <c r="K49" s="137">
        <v>15.9811511174786</v>
      </c>
      <c r="L49" s="137">
        <v>12.032015885466199</v>
      </c>
      <c r="M49" s="137">
        <v>13.5858178482986</v>
      </c>
      <c r="N49" s="137">
        <v>14.689767249687501</v>
      </c>
      <c r="O49" s="137">
        <v>9.8496812386156698</v>
      </c>
      <c r="P49" s="137"/>
      <c r="Q49" s="137">
        <v>9.8496812386156698</v>
      </c>
      <c r="R49" s="137">
        <v>12.087595341588599</v>
      </c>
    </row>
    <row r="50" spans="1:18" x14ac:dyDescent="0.25">
      <c r="A50" s="133" t="s">
        <v>105</v>
      </c>
      <c r="B50" s="136">
        <v>43916</v>
      </c>
      <c r="C50" s="137">
        <v>12.448499999999999</v>
      </c>
      <c r="D50" s="137">
        <v>12.448499999999999</v>
      </c>
      <c r="E50" s="133">
        <v>140771</v>
      </c>
      <c r="F50" s="137">
        <v>106.02063571578699</v>
      </c>
      <c r="G50" s="137">
        <v>93.761720889693095</v>
      </c>
      <c r="H50" s="137">
        <v>56.696348817082701</v>
      </c>
      <c r="I50" s="137">
        <v>10.3872746524224</v>
      </c>
      <c r="J50" s="137">
        <v>19.539207815289199</v>
      </c>
      <c r="K50" s="137">
        <v>15.070837295096901</v>
      </c>
      <c r="L50" s="137">
        <v>10.967946312773901</v>
      </c>
      <c r="M50" s="137">
        <v>12.3962995975201</v>
      </c>
      <c r="N50" s="137">
        <v>13.401654531951699</v>
      </c>
      <c r="O50" s="137">
        <v>8.1393670309653903</v>
      </c>
      <c r="P50" s="137"/>
      <c r="Q50" s="137">
        <v>8.1393670309653903</v>
      </c>
      <c r="R50" s="137">
        <v>10.5027685315459</v>
      </c>
    </row>
    <row r="51" spans="1:18" x14ac:dyDescent="0.25">
      <c r="A51" s="133" t="s">
        <v>106</v>
      </c>
      <c r="B51" s="136">
        <v>43916</v>
      </c>
      <c r="C51" s="137">
        <v>26.497</v>
      </c>
      <c r="D51" s="137">
        <v>26.497</v>
      </c>
      <c r="E51" s="133">
        <v>102849</v>
      </c>
      <c r="F51" s="137">
        <v>78.301836733144697</v>
      </c>
      <c r="G51" s="137">
        <v>85.916517173929094</v>
      </c>
      <c r="H51" s="137">
        <v>36.202749075598199</v>
      </c>
      <c r="I51" s="137">
        <v>-29.072253327546999</v>
      </c>
      <c r="J51" s="137">
        <v>-11.083154162919399</v>
      </c>
      <c r="K51" s="137">
        <v>5.8063507462218498</v>
      </c>
      <c r="L51" s="137">
        <v>5.29108924225888</v>
      </c>
      <c r="M51" s="137">
        <v>6.18738889512034</v>
      </c>
      <c r="N51" s="137">
        <v>8.0398973381286805</v>
      </c>
      <c r="O51" s="137">
        <v>6.3968272353340101</v>
      </c>
      <c r="P51" s="137">
        <v>8.0193910691949597</v>
      </c>
      <c r="Q51" s="137">
        <v>10.7333422459893</v>
      </c>
      <c r="R51" s="137">
        <v>7.8220354580532403</v>
      </c>
    </row>
    <row r="52" spans="1:18" x14ac:dyDescent="0.25">
      <c r="A52" s="133" t="s">
        <v>73</v>
      </c>
      <c r="B52" s="136">
        <v>43916</v>
      </c>
      <c r="C52" s="137">
        <v>27.817499999999999</v>
      </c>
      <c r="D52" s="137">
        <v>27.817499999999999</v>
      </c>
      <c r="E52" s="133">
        <v>118747</v>
      </c>
      <c r="F52" s="137">
        <v>78.9361571538427</v>
      </c>
      <c r="G52" s="137">
        <v>86.644243951416996</v>
      </c>
      <c r="H52" s="137">
        <v>36.905106695491099</v>
      </c>
      <c r="I52" s="137">
        <v>-28.376396640950301</v>
      </c>
      <c r="J52" s="137">
        <v>-10.3879172040063</v>
      </c>
      <c r="K52" s="137">
        <v>6.5162745980930401</v>
      </c>
      <c r="L52" s="137">
        <v>6.0094589913311696</v>
      </c>
      <c r="M52" s="137">
        <v>6.9200675852819504</v>
      </c>
      <c r="N52" s="137">
        <v>8.7995361540332908</v>
      </c>
      <c r="O52" s="137">
        <v>7.2224859723055603</v>
      </c>
      <c r="P52" s="137">
        <v>8.9762365837866902</v>
      </c>
      <c r="Q52" s="137">
        <v>11.158029344769201</v>
      </c>
      <c r="R52" s="137">
        <v>8.6412141338993695</v>
      </c>
    </row>
    <row r="53" spans="1:18" x14ac:dyDescent="0.25">
      <c r="A53" s="133" t="s">
        <v>107</v>
      </c>
      <c r="B53" s="136">
        <v>43916</v>
      </c>
      <c r="C53" s="137">
        <v>1939.0968</v>
      </c>
      <c r="D53" s="137">
        <v>1939.0968</v>
      </c>
      <c r="E53" s="133">
        <v>116485</v>
      </c>
      <c r="F53" s="137">
        <v>90.561341098988194</v>
      </c>
      <c r="G53" s="137">
        <v>86.395255681464405</v>
      </c>
      <c r="H53" s="137">
        <v>33.519868833467903</v>
      </c>
      <c r="I53" s="137">
        <v>-39.510695162256397</v>
      </c>
      <c r="J53" s="137">
        <v>-23.416243319158198</v>
      </c>
      <c r="K53" s="137">
        <v>4.5372923288032103</v>
      </c>
      <c r="L53" s="137">
        <v>6.5114244275332203</v>
      </c>
      <c r="M53" s="137">
        <v>7.3446550101403698</v>
      </c>
      <c r="N53" s="137">
        <v>9.6874738821079607</v>
      </c>
      <c r="O53" s="137">
        <v>8.2249249825797897</v>
      </c>
      <c r="P53" s="137">
        <v>9.5009422738281408</v>
      </c>
      <c r="Q53" s="137">
        <v>11.4409323097463</v>
      </c>
      <c r="R53" s="137">
        <v>9.5695395723651906</v>
      </c>
    </row>
    <row r="54" spans="1:18" x14ac:dyDescent="0.25">
      <c r="A54" s="133" t="s">
        <v>74</v>
      </c>
      <c r="B54" s="136">
        <v>43916</v>
      </c>
      <c r="C54" s="137">
        <v>2067.7800999999999</v>
      </c>
      <c r="D54" s="137">
        <v>2067.7800999999999</v>
      </c>
      <c r="E54" s="133">
        <v>120084</v>
      </c>
      <c r="F54" s="137">
        <v>91.499042486609795</v>
      </c>
      <c r="G54" s="137">
        <v>87.334451023838</v>
      </c>
      <c r="H54" s="137">
        <v>34.4583184248891</v>
      </c>
      <c r="I54" s="137">
        <v>-38.592107328200299</v>
      </c>
      <c r="J54" s="137">
        <v>-22.501084479387</v>
      </c>
      <c r="K54" s="137">
        <v>5.5081250621892002</v>
      </c>
      <c r="L54" s="137">
        <v>7.5479770738988998</v>
      </c>
      <c r="M54" s="137">
        <v>8.0996905531943995</v>
      </c>
      <c r="N54" s="137">
        <v>10.4890579785014</v>
      </c>
      <c r="O54" s="137">
        <v>9.4099896451422094</v>
      </c>
      <c r="P54" s="137">
        <v>11.0826195707838</v>
      </c>
      <c r="Q54" s="137">
        <v>12.292537680492201</v>
      </c>
      <c r="R54" s="137">
        <v>10.496257469595699</v>
      </c>
    </row>
    <row r="55" spans="1:18" x14ac:dyDescent="0.25">
      <c r="A55" s="133" t="s">
        <v>108</v>
      </c>
      <c r="B55" s="136">
        <v>43916</v>
      </c>
      <c r="C55" s="137">
        <v>30.3202</v>
      </c>
      <c r="D55" s="137">
        <v>30.3202</v>
      </c>
      <c r="E55" s="133">
        <v>100963</v>
      </c>
      <c r="F55" s="137">
        <v>59.057189369473903</v>
      </c>
      <c r="G55" s="137">
        <v>57.491870349750599</v>
      </c>
      <c r="H55" s="137">
        <v>34.518624054758497</v>
      </c>
      <c r="I55" s="137">
        <v>-21.938283284861601</v>
      </c>
      <c r="J55" s="137">
        <v>-9.5410598303255494</v>
      </c>
      <c r="K55" s="137">
        <v>6.8429370144139403</v>
      </c>
      <c r="L55" s="137">
        <v>5.21255792201005</v>
      </c>
      <c r="M55" s="137">
        <v>5.8174502842987801</v>
      </c>
      <c r="N55" s="137">
        <v>-2.6936748825458099</v>
      </c>
      <c r="O55" s="137">
        <v>2.52860083859597</v>
      </c>
      <c r="P55" s="137">
        <v>5.4000129820418303</v>
      </c>
      <c r="Q55" s="137">
        <v>11.992122188154299</v>
      </c>
      <c r="R55" s="137">
        <v>1.85628984225893</v>
      </c>
    </row>
    <row r="56" spans="1:18" x14ac:dyDescent="0.25">
      <c r="A56" s="133" t="s">
        <v>75</v>
      </c>
      <c r="B56" s="136">
        <v>43916</v>
      </c>
      <c r="C56" s="137">
        <v>31.908000000000001</v>
      </c>
      <c r="D56" s="137">
        <v>31.908000000000001</v>
      </c>
      <c r="E56" s="133">
        <v>119461</v>
      </c>
      <c r="F56" s="137">
        <v>59.562887920463297</v>
      </c>
      <c r="G56" s="137">
        <v>58.004740221981201</v>
      </c>
      <c r="H56" s="137">
        <v>35.008455539009802</v>
      </c>
      <c r="I56" s="137">
        <v>-21.458232686350801</v>
      </c>
      <c r="J56" s="137">
        <v>-9.1008029855217103</v>
      </c>
      <c r="K56" s="137">
        <v>7.1469899313494603</v>
      </c>
      <c r="L56" s="137">
        <v>5.4634613916432704</v>
      </c>
      <c r="M56" s="137">
        <v>6.14866136811741</v>
      </c>
      <c r="N56" s="137">
        <v>-2.3266386074734702</v>
      </c>
      <c r="O56" s="137">
        <v>3.2382951136414402</v>
      </c>
      <c r="P56" s="137">
        <v>6.2831883857306199</v>
      </c>
      <c r="Q56" s="137">
        <v>8.4302195838065703</v>
      </c>
      <c r="R56" s="137">
        <v>2.4634267240939201</v>
      </c>
    </row>
    <row r="57" spans="1:18" x14ac:dyDescent="0.25">
      <c r="A57" s="133" t="s">
        <v>109</v>
      </c>
      <c r="B57" s="136">
        <v>43916</v>
      </c>
      <c r="C57" s="137">
        <v>62.229900000000001</v>
      </c>
      <c r="D57" s="137">
        <v>62.229900000000001</v>
      </c>
      <c r="E57" s="133">
        <v>100172</v>
      </c>
      <c r="F57" s="137">
        <v>9.7416743975162792</v>
      </c>
      <c r="G57" s="137">
        <v>8.8435472605540699</v>
      </c>
      <c r="H57" s="137">
        <v>6.3758784933162502</v>
      </c>
      <c r="I57" s="137">
        <v>2.4867633805783398</v>
      </c>
      <c r="J57" s="137">
        <v>4.6446339467059303</v>
      </c>
      <c r="K57" s="137">
        <v>6.2273961422928803</v>
      </c>
      <c r="L57" s="137">
        <v>5.9753908811652199</v>
      </c>
      <c r="M57" s="137">
        <v>5.9563006958854299</v>
      </c>
      <c r="N57" s="137">
        <v>6.0797626332085999</v>
      </c>
      <c r="O57" s="137">
        <v>4.7281572495146396</v>
      </c>
      <c r="P57" s="137">
        <v>6.8143776107083003</v>
      </c>
      <c r="Q57" s="137">
        <v>23.892609976187501</v>
      </c>
      <c r="R57" s="137">
        <v>6.5011586138774602</v>
      </c>
    </row>
    <row r="58" spans="1:18" x14ac:dyDescent="0.25">
      <c r="A58" s="133" t="s">
        <v>76</v>
      </c>
      <c r="B58" s="136">
        <v>43916</v>
      </c>
      <c r="C58" s="137">
        <v>63.095500000000001</v>
      </c>
      <c r="D58" s="137">
        <v>63.095500000000001</v>
      </c>
      <c r="E58" s="133">
        <v>120830</v>
      </c>
      <c r="F58" s="137">
        <v>9.8396010243953498</v>
      </c>
      <c r="G58" s="137">
        <v>8.9538682286232802</v>
      </c>
      <c r="H58" s="137">
        <v>6.4788434178058703</v>
      </c>
      <c r="I58" s="137">
        <v>2.5850971486591199</v>
      </c>
      <c r="J58" s="137">
        <v>4.7454696413097599</v>
      </c>
      <c r="K58" s="137">
        <v>6.3163554284385102</v>
      </c>
      <c r="L58" s="137">
        <v>6.0915968355280699</v>
      </c>
      <c r="M58" s="137">
        <v>6.06919402879429</v>
      </c>
      <c r="N58" s="137">
        <v>6.1945746316197701</v>
      </c>
      <c r="O58" s="137">
        <v>4.9284223039069897</v>
      </c>
      <c r="P58" s="137">
        <v>6.9575893469537498</v>
      </c>
      <c r="Q58" s="137">
        <v>9.1517183823350905</v>
      </c>
      <c r="R58" s="137">
        <v>6.7206378309088901</v>
      </c>
    </row>
    <row r="59" spans="1:18" x14ac:dyDescent="0.25">
      <c r="A59" s="133" t="s">
        <v>77</v>
      </c>
      <c r="B59" s="136">
        <v>43916</v>
      </c>
      <c r="C59" s="137">
        <v>15.1511</v>
      </c>
      <c r="D59" s="137">
        <v>15.1511</v>
      </c>
      <c r="E59" s="133">
        <v>134494</v>
      </c>
      <c r="F59" s="137">
        <v>87.383695097120594</v>
      </c>
      <c r="G59" s="137">
        <v>77.744344587697697</v>
      </c>
      <c r="H59" s="137">
        <v>38.9718336216363</v>
      </c>
      <c r="I59" s="137">
        <v>-34.637165688086903</v>
      </c>
      <c r="J59" s="137">
        <v>-15.5232319108986</v>
      </c>
      <c r="K59" s="137">
        <v>8.1134296625822202</v>
      </c>
      <c r="L59" s="137">
        <v>8.8003434605382704</v>
      </c>
      <c r="M59" s="137">
        <v>8.7623973604327805</v>
      </c>
      <c r="N59" s="137">
        <v>10.1875572115263</v>
      </c>
      <c r="O59" s="137">
        <v>8.0674955402374504</v>
      </c>
      <c r="P59" s="137"/>
      <c r="Q59" s="137">
        <v>10.604351381838701</v>
      </c>
      <c r="R59" s="137">
        <v>8.9336603171737305</v>
      </c>
    </row>
    <row r="60" spans="1:18" x14ac:dyDescent="0.25">
      <c r="A60" s="133" t="s">
        <v>110</v>
      </c>
      <c r="B60" s="136">
        <v>43916</v>
      </c>
      <c r="C60" s="137">
        <v>15.102499999999999</v>
      </c>
      <c r="D60" s="137">
        <v>15.102499999999999</v>
      </c>
      <c r="E60" s="133">
        <v>141061</v>
      </c>
      <c r="F60" s="137">
        <v>87.300240842015597</v>
      </c>
      <c r="G60" s="137">
        <v>77.588160034116498</v>
      </c>
      <c r="H60" s="137">
        <v>38.852877383842198</v>
      </c>
      <c r="I60" s="137">
        <v>-34.948797943892103</v>
      </c>
      <c r="J60" s="137">
        <v>-15.735124650154599</v>
      </c>
      <c r="K60" s="137">
        <v>7.9604396791706504</v>
      </c>
      <c r="L60" s="137">
        <v>8.6621426400527408</v>
      </c>
      <c r="M60" s="137">
        <v>8.6262638894035106</v>
      </c>
      <c r="N60" s="137">
        <v>10.048999107839901</v>
      </c>
      <c r="O60" s="137">
        <v>7.9487899545894001</v>
      </c>
      <c r="P60" s="137"/>
      <c r="Q60" s="137">
        <v>10.4462691991019</v>
      </c>
      <c r="R60" s="137">
        <v>8.7983057817780406</v>
      </c>
    </row>
    <row r="61" spans="1:18" x14ac:dyDescent="0.25">
      <c r="A61" s="133" t="s">
        <v>78</v>
      </c>
      <c r="B61" s="136">
        <v>43916</v>
      </c>
      <c r="C61" s="137">
        <v>26.933800000000002</v>
      </c>
      <c r="D61" s="137">
        <v>26.933800000000002</v>
      </c>
      <c r="E61" s="133">
        <v>119671</v>
      </c>
      <c r="F61" s="137">
        <v>103.303686777039</v>
      </c>
      <c r="G61" s="137">
        <v>103.137457533618</v>
      </c>
      <c r="H61" s="137">
        <v>55.369552026313201</v>
      </c>
      <c r="I61" s="137">
        <v>-25.192749934077899</v>
      </c>
      <c r="J61" s="137">
        <v>-9.0422752440694794</v>
      </c>
      <c r="K61" s="137">
        <v>9.0033132853670406</v>
      </c>
      <c r="L61" s="137">
        <v>9.6721053887150905</v>
      </c>
      <c r="M61" s="137">
        <v>11.2123279355772</v>
      </c>
      <c r="N61" s="137">
        <v>13.1303024821897</v>
      </c>
      <c r="O61" s="137">
        <v>9.2396564393271401</v>
      </c>
      <c r="P61" s="137">
        <v>11.106282848568</v>
      </c>
      <c r="Q61" s="137">
        <v>12.091502092204699</v>
      </c>
      <c r="R61" s="137">
        <v>11.556429318706799</v>
      </c>
    </row>
    <row r="62" spans="1:18" x14ac:dyDescent="0.25">
      <c r="A62" s="133" t="s">
        <v>111</v>
      </c>
      <c r="B62" s="136">
        <v>43916</v>
      </c>
      <c r="C62" s="137">
        <v>25.648499999999999</v>
      </c>
      <c r="D62" s="137">
        <v>25.648499999999999</v>
      </c>
      <c r="E62" s="133">
        <v>102205</v>
      </c>
      <c r="F62" s="137">
        <v>102.608889986707</v>
      </c>
      <c r="G62" s="137">
        <v>102.51223418337</v>
      </c>
      <c r="H62" s="137">
        <v>54.747740243366898</v>
      </c>
      <c r="I62" s="137">
        <v>-25.8048256728047</v>
      </c>
      <c r="J62" s="137">
        <v>-9.6321397033151506</v>
      </c>
      <c r="K62" s="137">
        <v>8.3914509239610897</v>
      </c>
      <c r="L62" s="137">
        <v>9.0496539086863095</v>
      </c>
      <c r="M62" s="137">
        <v>10.5680043148176</v>
      </c>
      <c r="N62" s="137">
        <v>12.4583019428024</v>
      </c>
      <c r="O62" s="137">
        <v>8.3020609424212495</v>
      </c>
      <c r="P62" s="137">
        <v>10.0426019314716</v>
      </c>
      <c r="Q62" s="137">
        <v>9.6530378570221398</v>
      </c>
      <c r="R62" s="137">
        <v>10.660598348273499</v>
      </c>
    </row>
    <row r="63" spans="1:18" x14ac:dyDescent="0.25">
      <c r="A63" s="133" t="s">
        <v>79</v>
      </c>
      <c r="B63" s="136">
        <v>43916</v>
      </c>
      <c r="C63" s="137">
        <v>31.8765</v>
      </c>
      <c r="D63" s="137">
        <v>31.8765</v>
      </c>
      <c r="E63" s="133">
        <v>119097</v>
      </c>
      <c r="F63" s="137">
        <v>48.2189195564983</v>
      </c>
      <c r="G63" s="137">
        <v>52.439058970310903</v>
      </c>
      <c r="H63" s="137">
        <v>26.2549005123916</v>
      </c>
      <c r="I63" s="137">
        <v>-34.517957417301901</v>
      </c>
      <c r="J63" s="137">
        <v>-19.035247716313702</v>
      </c>
      <c r="K63" s="137">
        <v>4.7528574805168802</v>
      </c>
      <c r="L63" s="137">
        <v>6.37860192820881</v>
      </c>
      <c r="M63" s="137">
        <v>6.7236012410411599</v>
      </c>
      <c r="N63" s="137">
        <v>6.90757355097114</v>
      </c>
      <c r="O63" s="137">
        <v>6.9092637464130098</v>
      </c>
      <c r="P63" s="137">
        <v>8.9370009156519892</v>
      </c>
      <c r="Q63" s="137">
        <v>12.278559005893101</v>
      </c>
      <c r="R63" s="137">
        <v>7.5864289786691002</v>
      </c>
    </row>
    <row r="64" spans="1:18" x14ac:dyDescent="0.25">
      <c r="A64" s="133" t="s">
        <v>112</v>
      </c>
      <c r="B64" s="136">
        <v>43916</v>
      </c>
      <c r="C64" s="137">
        <v>29.623799999999999</v>
      </c>
      <c r="D64" s="137">
        <v>29.623799999999999</v>
      </c>
      <c r="E64" s="133">
        <v>101909</v>
      </c>
      <c r="F64" s="137">
        <v>47.250510198900002</v>
      </c>
      <c r="G64" s="137">
        <v>51.431512599820799</v>
      </c>
      <c r="H64" s="137">
        <v>25.239172603077101</v>
      </c>
      <c r="I64" s="137">
        <v>-35.488102928151299</v>
      </c>
      <c r="J64" s="137">
        <v>-20.027349958968099</v>
      </c>
      <c r="K64" s="137">
        <v>3.6962540071219498</v>
      </c>
      <c r="L64" s="137">
        <v>5.31267407542994</v>
      </c>
      <c r="M64" s="137">
        <v>5.6205304024119203</v>
      </c>
      <c r="N64" s="137">
        <v>5.8147261880575796</v>
      </c>
      <c r="O64" s="137">
        <v>5.6742195181091404</v>
      </c>
      <c r="P64" s="137">
        <v>7.4516620309067196</v>
      </c>
      <c r="Q64" s="137">
        <v>11.8411092742602</v>
      </c>
      <c r="R64" s="137">
        <v>6.3915323435485902</v>
      </c>
    </row>
    <row r="65" spans="1:18" x14ac:dyDescent="0.25">
      <c r="A65" s="133" t="s">
        <v>113</v>
      </c>
      <c r="B65" s="136">
        <v>43916</v>
      </c>
      <c r="C65" s="137">
        <v>17.269200000000001</v>
      </c>
      <c r="D65" s="137">
        <v>17.269200000000001</v>
      </c>
      <c r="E65" s="133">
        <v>116555</v>
      </c>
      <c r="F65" s="137">
        <v>72.465684935090906</v>
      </c>
      <c r="G65" s="137">
        <v>77.923730377502807</v>
      </c>
      <c r="H65" s="137">
        <v>37.4052059848337</v>
      </c>
      <c r="I65" s="137">
        <v>-47.111502814578799</v>
      </c>
      <c r="J65" s="137">
        <v>-24.287541049737499</v>
      </c>
      <c r="K65" s="137">
        <v>3.8266889196387899</v>
      </c>
      <c r="L65" s="137">
        <v>5.7471864391646799</v>
      </c>
      <c r="M65" s="137">
        <v>7.3275863606640801</v>
      </c>
      <c r="N65" s="137">
        <v>9.2195441732887495</v>
      </c>
      <c r="O65" s="137">
        <v>6.1154232951799896</v>
      </c>
      <c r="P65" s="137">
        <v>6.9622209453978696</v>
      </c>
      <c r="Q65" s="137">
        <v>8.9516126855600593</v>
      </c>
      <c r="R65" s="137">
        <v>7.8405877325692597</v>
      </c>
    </row>
    <row r="66" spans="1:18" x14ac:dyDescent="0.25">
      <c r="A66" s="133" t="s">
        <v>80</v>
      </c>
      <c r="B66" s="136">
        <v>43916</v>
      </c>
      <c r="C66" s="137">
        <v>18.0001</v>
      </c>
      <c r="D66" s="137">
        <v>18.0001</v>
      </c>
      <c r="E66" s="133">
        <v>119311</v>
      </c>
      <c r="F66" s="137">
        <v>72.475165793774593</v>
      </c>
      <c r="G66" s="137">
        <v>77.888543483771301</v>
      </c>
      <c r="H66" s="137">
        <v>37.432875096120704</v>
      </c>
      <c r="I66" s="137">
        <v>-47.090479619446597</v>
      </c>
      <c r="J66" s="137">
        <v>-24.268598783314999</v>
      </c>
      <c r="K66" s="137">
        <v>3.9946503285185599</v>
      </c>
      <c r="L66" s="137">
        <v>6.0640732337409</v>
      </c>
      <c r="M66" s="137">
        <v>7.6031777085619403</v>
      </c>
      <c r="N66" s="137">
        <v>9.5268645227463509</v>
      </c>
      <c r="O66" s="137">
        <v>6.5211652993390299</v>
      </c>
      <c r="P66" s="137">
        <v>7.74417670100134</v>
      </c>
      <c r="Q66" s="137">
        <v>9.1523359863364195</v>
      </c>
      <c r="R66" s="137">
        <v>8.1606208282092094</v>
      </c>
    </row>
    <row r="67" spans="1:18" x14ac:dyDescent="0.25">
      <c r="A67" s="133" t="s">
        <v>365</v>
      </c>
      <c r="B67" s="136">
        <v>43916</v>
      </c>
      <c r="C67" s="137">
        <v>0.377</v>
      </c>
      <c r="D67" s="137">
        <v>0.377</v>
      </c>
      <c r="E67" s="133">
        <v>148118</v>
      </c>
      <c r="F67" s="137">
        <v>9.6868365180456895</v>
      </c>
      <c r="G67" s="137">
        <v>9.6894080169916599</v>
      </c>
      <c r="H67" s="137">
        <v>9.6997076800424793</v>
      </c>
      <c r="I67" s="137">
        <v>9.0212555610480898</v>
      </c>
      <c r="J67" s="137">
        <v>8.7404214559386695</v>
      </c>
      <c r="K67" s="137"/>
      <c r="L67" s="137"/>
      <c r="M67" s="137"/>
      <c r="N67" s="137"/>
      <c r="O67" s="137"/>
      <c r="P67" s="137"/>
      <c r="Q67" s="137">
        <v>8.7414065141439892</v>
      </c>
      <c r="R67" s="137"/>
    </row>
    <row r="68" spans="1:18" x14ac:dyDescent="0.25">
      <c r="A68" s="133" t="s">
        <v>369</v>
      </c>
      <c r="B68" s="136">
        <v>43916</v>
      </c>
      <c r="C68" s="137">
        <v>0.36020000000000002</v>
      </c>
      <c r="D68" s="137">
        <v>0.36020000000000002</v>
      </c>
      <c r="E68" s="133">
        <v>148117</v>
      </c>
      <c r="F68" s="137">
        <v>10.1388888888905</v>
      </c>
      <c r="G68" s="137">
        <v>10.1417060294528</v>
      </c>
      <c r="H68" s="137">
        <v>8.7001430160502498</v>
      </c>
      <c r="I68" s="137">
        <v>8.7146836450459801</v>
      </c>
      <c r="J68" s="137">
        <v>8.4423970239588009</v>
      </c>
      <c r="K68" s="137"/>
      <c r="L68" s="137"/>
      <c r="M68" s="137"/>
      <c r="N68" s="137"/>
      <c r="O68" s="137"/>
      <c r="P68" s="137"/>
      <c r="Q68" s="137">
        <v>8.6097596933512097</v>
      </c>
      <c r="R68" s="137"/>
    </row>
    <row r="69" spans="1:18" x14ac:dyDescent="0.25">
      <c r="A69" s="133" t="s">
        <v>81</v>
      </c>
      <c r="B69" s="136">
        <v>43916</v>
      </c>
      <c r="C69" s="137">
        <v>20.201599999999999</v>
      </c>
      <c r="D69" s="137">
        <v>20.201599999999999</v>
      </c>
      <c r="E69" s="133">
        <v>120762</v>
      </c>
      <c r="F69" s="137">
        <v>52.6385682726442</v>
      </c>
      <c r="G69" s="137">
        <v>45.338010394204701</v>
      </c>
      <c r="H69" s="137">
        <v>12.8079526628555</v>
      </c>
      <c r="I69" s="137">
        <v>-42.3662459973106</v>
      </c>
      <c r="J69" s="137">
        <v>-20.772149488968399</v>
      </c>
      <c r="K69" s="137">
        <v>-11.8181666039211</v>
      </c>
      <c r="L69" s="137">
        <v>-3.33769110146069</v>
      </c>
      <c r="M69" s="137">
        <v>-3.2303329437426198E-2</v>
      </c>
      <c r="N69" s="137">
        <v>-5.8881402754730496</v>
      </c>
      <c r="O69" s="137">
        <v>1.08215278207788</v>
      </c>
      <c r="P69" s="137">
        <v>5.4304628093910701</v>
      </c>
      <c r="Q69" s="137">
        <v>8.4644012786779506</v>
      </c>
      <c r="R69" s="137">
        <v>-0.63037123452904198</v>
      </c>
    </row>
    <row r="70" spans="1:18" x14ac:dyDescent="0.25">
      <c r="A70" s="133" t="s">
        <v>114</v>
      </c>
      <c r="B70" s="136">
        <v>43916</v>
      </c>
      <c r="C70" s="137">
        <v>19.2911</v>
      </c>
      <c r="D70" s="137">
        <v>19.2911</v>
      </c>
      <c r="E70" s="133">
        <v>113077</v>
      </c>
      <c r="F70" s="137">
        <v>51.990247604789602</v>
      </c>
      <c r="G70" s="137">
        <v>44.753664509236501</v>
      </c>
      <c r="H70" s="137">
        <v>12.1917093407426</v>
      </c>
      <c r="I70" s="137">
        <v>-42.959910444347798</v>
      </c>
      <c r="J70" s="137">
        <v>-21.363752495599101</v>
      </c>
      <c r="K70" s="137">
        <v>-12.3958768809897</v>
      </c>
      <c r="L70" s="137">
        <v>-3.9211302018913301</v>
      </c>
      <c r="M70" s="137">
        <v>-0.63638012659368404</v>
      </c>
      <c r="N70" s="137">
        <v>-6.4795625724325197</v>
      </c>
      <c r="O70" s="137">
        <v>0.36215443813251702</v>
      </c>
      <c r="P70" s="137">
        <v>4.5630766976341599</v>
      </c>
      <c r="Q70" s="137">
        <v>9.5152960157126802</v>
      </c>
      <c r="R70" s="137">
        <v>-1.29709821876298</v>
      </c>
    </row>
    <row r="71" spans="1:18" x14ac:dyDescent="0.25">
      <c r="A71" s="135" t="s">
        <v>387</v>
      </c>
      <c r="B71" s="135"/>
      <c r="C71" s="135"/>
      <c r="D71" s="135"/>
      <c r="E71" s="135"/>
      <c r="F71" s="135"/>
      <c r="G71" s="135"/>
      <c r="H71" s="135"/>
      <c r="I71" s="135"/>
      <c r="J71" s="135"/>
      <c r="K71" s="135"/>
      <c r="L71" s="135"/>
      <c r="M71" s="135"/>
      <c r="N71" s="135"/>
      <c r="O71" s="135"/>
      <c r="P71" s="135"/>
      <c r="Q71" s="135"/>
      <c r="R71" s="135"/>
    </row>
    <row r="72" spans="1:18" x14ac:dyDescent="0.25">
      <c r="A72" s="133" t="s">
        <v>266</v>
      </c>
      <c r="B72" s="136">
        <v>43916</v>
      </c>
      <c r="C72" s="137">
        <v>30.34</v>
      </c>
      <c r="D72" s="137">
        <v>30.34</v>
      </c>
      <c r="E72" s="133">
        <v>104331</v>
      </c>
      <c r="F72" s="137">
        <v>1555.32646048109</v>
      </c>
      <c r="G72" s="137">
        <v>1632.83489096573</v>
      </c>
      <c r="H72" s="137">
        <v>133.97082971119599</v>
      </c>
      <c r="I72" s="137">
        <v>-329.55246596191</v>
      </c>
      <c r="J72" s="137">
        <v>-302.04374265772901</v>
      </c>
      <c r="K72" s="137">
        <v>-93.248138150743799</v>
      </c>
      <c r="L72" s="137">
        <v>-39.579336007907401</v>
      </c>
      <c r="M72" s="137">
        <v>-27.215289223765801</v>
      </c>
      <c r="N72" s="137">
        <v>-21.744549602839299</v>
      </c>
      <c r="O72" s="137">
        <v>-1.2241593662358701</v>
      </c>
      <c r="P72" s="137">
        <v>2.5213645519305601</v>
      </c>
      <c r="Q72" s="137">
        <v>15.0804387568556</v>
      </c>
      <c r="R72" s="137">
        <v>-9.8011433127078007</v>
      </c>
    </row>
    <row r="73" spans="1:18" x14ac:dyDescent="0.25">
      <c r="A73" s="133" t="s">
        <v>163</v>
      </c>
      <c r="B73" s="136">
        <v>43916</v>
      </c>
      <c r="C73" s="137">
        <v>32.520000000000003</v>
      </c>
      <c r="D73" s="137">
        <v>32.520000000000003</v>
      </c>
      <c r="E73" s="133">
        <v>119661</v>
      </c>
      <c r="F73" s="137">
        <v>1556.42834241744</v>
      </c>
      <c r="G73" s="137">
        <v>1638.63689230054</v>
      </c>
      <c r="H73" s="137">
        <v>134.88057683641301</v>
      </c>
      <c r="I73" s="137">
        <v>-328.607901101854</v>
      </c>
      <c r="J73" s="137">
        <v>-301.40963194735599</v>
      </c>
      <c r="K73" s="137">
        <v>-92.6634254844233</v>
      </c>
      <c r="L73" s="137">
        <v>-38.9971064357985</v>
      </c>
      <c r="M73" s="137">
        <v>-26.642335766423301</v>
      </c>
      <c r="N73" s="137">
        <v>-21.200994985379499</v>
      </c>
      <c r="O73" s="137">
        <v>-0.30385976830067901</v>
      </c>
      <c r="P73" s="137">
        <v>3.6555065154806798</v>
      </c>
      <c r="Q73" s="137">
        <v>15.213288365635499</v>
      </c>
      <c r="R73" s="137">
        <v>-9.1229639602440802</v>
      </c>
    </row>
    <row r="74" spans="1:18" x14ac:dyDescent="0.25">
      <c r="A74" s="133" t="s">
        <v>267</v>
      </c>
      <c r="B74" s="136">
        <v>43916</v>
      </c>
      <c r="C74" s="137">
        <v>24.73</v>
      </c>
      <c r="D74" s="137">
        <v>24.73</v>
      </c>
      <c r="E74" s="133">
        <v>107745</v>
      </c>
      <c r="F74" s="137">
        <v>1506.1052631579</v>
      </c>
      <c r="G74" s="137">
        <v>1597.36200060994</v>
      </c>
      <c r="H74" s="137">
        <v>134.08781181489701</v>
      </c>
      <c r="I74" s="137">
        <v>-318.37314265429302</v>
      </c>
      <c r="J74" s="137">
        <v>-294.37999401786101</v>
      </c>
      <c r="K74" s="137">
        <v>-91.124656593406598</v>
      </c>
      <c r="L74" s="137">
        <v>-38.2061473714502</v>
      </c>
      <c r="M74" s="137">
        <v>-25.939623556367899</v>
      </c>
      <c r="N74" s="137">
        <v>-20.680520526832002</v>
      </c>
      <c r="O74" s="137">
        <v>-0.50306882866570901</v>
      </c>
      <c r="P74" s="137">
        <v>3.3045783557662398</v>
      </c>
      <c r="Q74" s="137">
        <v>12.471204810073701</v>
      </c>
      <c r="R74" s="137">
        <v>-9.0439024832172201</v>
      </c>
    </row>
    <row r="75" spans="1:18" x14ac:dyDescent="0.25">
      <c r="A75" s="133" t="s">
        <v>164</v>
      </c>
      <c r="B75" s="136">
        <v>43916</v>
      </c>
      <c r="C75" s="137">
        <v>26.44</v>
      </c>
      <c r="D75" s="137">
        <v>26.44</v>
      </c>
      <c r="E75" s="133">
        <v>119544</v>
      </c>
      <c r="F75" s="137">
        <v>1509.45254037022</v>
      </c>
      <c r="G75" s="137">
        <v>1598.2741406361399</v>
      </c>
      <c r="H75" s="137">
        <v>137.64418811002699</v>
      </c>
      <c r="I75" s="137">
        <v>-317.014712861889</v>
      </c>
      <c r="J75" s="137">
        <v>-293.48347867829398</v>
      </c>
      <c r="K75" s="137">
        <v>-90.282519356376298</v>
      </c>
      <c r="L75" s="137">
        <v>-37.344542192187603</v>
      </c>
      <c r="M75" s="137">
        <v>-25.104963414033101</v>
      </c>
      <c r="N75" s="137">
        <v>-19.848679734407401</v>
      </c>
      <c r="O75" s="137">
        <v>0.57556815673115802</v>
      </c>
      <c r="P75" s="137">
        <v>4.4652592722611404</v>
      </c>
      <c r="Q75" s="137">
        <v>16.7070142856827</v>
      </c>
      <c r="R75" s="137">
        <v>-8.1666047082885598</v>
      </c>
    </row>
    <row r="76" spans="1:18" x14ac:dyDescent="0.25">
      <c r="A76" s="133" t="s">
        <v>165</v>
      </c>
      <c r="B76" s="136">
        <v>43916</v>
      </c>
      <c r="C76" s="137">
        <v>42.250799999999998</v>
      </c>
      <c r="D76" s="137">
        <v>42.250799999999998</v>
      </c>
      <c r="E76" s="133">
        <v>120503</v>
      </c>
      <c r="F76" s="137">
        <v>1664.1985329782899</v>
      </c>
      <c r="G76" s="137">
        <v>1488.09887470128</v>
      </c>
      <c r="H76" s="137">
        <v>154.15061866608801</v>
      </c>
      <c r="I76" s="137">
        <v>-302.85656609607202</v>
      </c>
      <c r="J76" s="137">
        <v>-282.194528204118</v>
      </c>
      <c r="K76" s="137">
        <v>-82.426984572180203</v>
      </c>
      <c r="L76" s="137">
        <v>-34.292380074821097</v>
      </c>
      <c r="M76" s="137">
        <v>-19.023521874375099</v>
      </c>
      <c r="N76" s="137">
        <v>-8.7405427438666408</v>
      </c>
      <c r="O76" s="137">
        <v>5.7326644631508401</v>
      </c>
      <c r="P76" s="137">
        <v>6.9136206831595999</v>
      </c>
      <c r="Q76" s="137">
        <v>25.330134416584801</v>
      </c>
      <c r="R76" s="137">
        <v>-0.21006216689114601</v>
      </c>
    </row>
    <row r="77" spans="1:18" x14ac:dyDescent="0.25">
      <c r="A77" s="133" t="s">
        <v>268</v>
      </c>
      <c r="B77" s="136">
        <v>43916</v>
      </c>
      <c r="C77" s="137">
        <v>39.026299999999999</v>
      </c>
      <c r="D77" s="137">
        <v>39.026299999999999</v>
      </c>
      <c r="E77" s="133">
        <v>112323</v>
      </c>
      <c r="F77" s="137">
        <v>1663.5936675320399</v>
      </c>
      <c r="G77" s="137">
        <v>1487.23762583129</v>
      </c>
      <c r="H77" s="137">
        <v>153.27113650331299</v>
      </c>
      <c r="I77" s="137">
        <v>-303.51401816562299</v>
      </c>
      <c r="J77" s="137">
        <v>-282.78433088146801</v>
      </c>
      <c r="K77" s="137">
        <v>-83.019761453811498</v>
      </c>
      <c r="L77" s="137">
        <v>-34.922118315586502</v>
      </c>
      <c r="M77" s="137">
        <v>-19.694222631801502</v>
      </c>
      <c r="N77" s="137">
        <v>-9.5088073960116404</v>
      </c>
      <c r="O77" s="137">
        <v>4.5985332937642198</v>
      </c>
      <c r="P77" s="137">
        <v>5.5652150398820996</v>
      </c>
      <c r="Q77" s="137">
        <v>28.327806149732599</v>
      </c>
      <c r="R77" s="137">
        <v>-1.1195442957860899</v>
      </c>
    </row>
    <row r="78" spans="1:18" x14ac:dyDescent="0.25">
      <c r="A78" s="133" t="s">
        <v>269</v>
      </c>
      <c r="B78" s="136">
        <v>43916</v>
      </c>
      <c r="C78" s="137">
        <v>33.49</v>
      </c>
      <c r="D78" s="137">
        <v>33.49</v>
      </c>
      <c r="E78" s="133">
        <v>134044</v>
      </c>
      <c r="F78" s="137">
        <v>1333.0238316310699</v>
      </c>
      <c r="G78" s="137">
        <v>1397.3035952063899</v>
      </c>
      <c r="H78" s="137">
        <v>103.206020532452</v>
      </c>
      <c r="I78" s="137">
        <v>-304.57918927064497</v>
      </c>
      <c r="J78" s="137">
        <v>-320.05006180944298</v>
      </c>
      <c r="K78" s="137">
        <v>-98.421970098400905</v>
      </c>
      <c r="L78" s="137">
        <v>-46.680009566607502</v>
      </c>
      <c r="M78" s="137">
        <v>-32.936130976697797</v>
      </c>
      <c r="N78" s="137">
        <v>-23.142283253327101</v>
      </c>
      <c r="O78" s="137">
        <v>-6.0691260609633497</v>
      </c>
      <c r="P78" s="137">
        <v>-1.5159986757383399</v>
      </c>
      <c r="Q78" s="137">
        <v>-2.7336880520595002</v>
      </c>
      <c r="R78" s="137">
        <v>-12.588829168777099</v>
      </c>
    </row>
    <row r="79" spans="1:18" x14ac:dyDescent="0.25">
      <c r="A79" s="133" t="s">
        <v>166</v>
      </c>
      <c r="B79" s="136">
        <v>43916</v>
      </c>
      <c r="C79" s="137">
        <v>36.21</v>
      </c>
      <c r="D79" s="137">
        <v>36.21</v>
      </c>
      <c r="E79" s="133">
        <v>134045</v>
      </c>
      <c r="F79" s="137">
        <v>1326.7029192902201</v>
      </c>
      <c r="G79" s="137">
        <v>1397.2188013136299</v>
      </c>
      <c r="H79" s="137">
        <v>104.28571428571399</v>
      </c>
      <c r="I79" s="137">
        <v>-303.46684793976101</v>
      </c>
      <c r="J79" s="137">
        <v>-319.51796613541597</v>
      </c>
      <c r="K79" s="137">
        <v>-97.8882286815481</v>
      </c>
      <c r="L79" s="137">
        <v>-46.106753731168901</v>
      </c>
      <c r="M79" s="137">
        <v>-32.384026438493301</v>
      </c>
      <c r="N79" s="137">
        <v>-22.599339873903801</v>
      </c>
      <c r="O79" s="137">
        <v>-5.3400290324296797</v>
      </c>
      <c r="P79" s="137">
        <v>-0.65116990504149896</v>
      </c>
      <c r="Q79" s="137">
        <v>-1.9327297670699899</v>
      </c>
      <c r="R79" s="137">
        <v>-12.0036950340017</v>
      </c>
    </row>
    <row r="80" spans="1:18" x14ac:dyDescent="0.25">
      <c r="A80" s="133" t="s">
        <v>270</v>
      </c>
      <c r="B80" s="136">
        <v>43916</v>
      </c>
      <c r="C80" s="137">
        <v>32.531999999999996</v>
      </c>
      <c r="D80" s="137">
        <v>32.531999999999996</v>
      </c>
      <c r="E80" s="133">
        <v>113463</v>
      </c>
      <c r="F80" s="137">
        <v>1137.2626707661</v>
      </c>
      <c r="G80" s="137">
        <v>1220.98765432099</v>
      </c>
      <c r="H80" s="137">
        <v>128.42744656917799</v>
      </c>
      <c r="I80" s="137">
        <v>-228.02444399919901</v>
      </c>
      <c r="J80" s="137">
        <v>-282.93922666460702</v>
      </c>
      <c r="K80" s="137">
        <v>-83.353090682755195</v>
      </c>
      <c r="L80" s="137">
        <v>-36.503418886311003</v>
      </c>
      <c r="M80" s="137">
        <v>-22.2974093868255</v>
      </c>
      <c r="N80" s="137">
        <v>-12.132643567660701</v>
      </c>
      <c r="O80" s="137">
        <v>0.68731052777366997</v>
      </c>
      <c r="P80" s="137">
        <v>1.91087907737464</v>
      </c>
      <c r="Q80" s="137">
        <v>15.834000770119401</v>
      </c>
      <c r="R80" s="137">
        <v>-4.3670892147589297</v>
      </c>
    </row>
    <row r="81" spans="1:18" x14ac:dyDescent="0.25">
      <c r="A81" s="133" t="s">
        <v>167</v>
      </c>
      <c r="B81" s="136">
        <v>43916</v>
      </c>
      <c r="C81" s="137">
        <v>34.344999999999999</v>
      </c>
      <c r="D81" s="137">
        <v>34.344999999999999</v>
      </c>
      <c r="E81" s="133">
        <v>120147</v>
      </c>
      <c r="F81" s="137">
        <v>1138.6386837206501</v>
      </c>
      <c r="G81" s="137">
        <v>1222.12431912848</v>
      </c>
      <c r="H81" s="137">
        <v>129.61028885175401</v>
      </c>
      <c r="I81" s="137">
        <v>-226.90092012774701</v>
      </c>
      <c r="J81" s="137">
        <v>-281.95264658678298</v>
      </c>
      <c r="K81" s="137">
        <v>-82.363552689790495</v>
      </c>
      <c r="L81" s="137">
        <v>-35.507257634300302</v>
      </c>
      <c r="M81" s="137">
        <v>-21.289493072318098</v>
      </c>
      <c r="N81" s="137">
        <v>-11.0896422618952</v>
      </c>
      <c r="O81" s="137">
        <v>1.8698514907947299</v>
      </c>
      <c r="P81" s="137">
        <v>3.0030391719962601</v>
      </c>
      <c r="Q81" s="137">
        <v>14.0538598467057</v>
      </c>
      <c r="R81" s="137">
        <v>-3.2968190283248902</v>
      </c>
    </row>
    <row r="82" spans="1:18" x14ac:dyDescent="0.25">
      <c r="A82" s="133" t="s">
        <v>168</v>
      </c>
      <c r="B82" s="136">
        <v>43916</v>
      </c>
      <c r="C82" s="137">
        <v>7.54</v>
      </c>
      <c r="D82" s="137">
        <v>7.54</v>
      </c>
      <c r="E82" s="133">
        <v>141950</v>
      </c>
      <c r="F82" s="137">
        <v>1303.57142857142</v>
      </c>
      <c r="G82" s="137">
        <v>994.97847919655703</v>
      </c>
      <c r="H82" s="137">
        <v>-34.349708262751697</v>
      </c>
      <c r="I82" s="137">
        <v>-342.41277156023699</v>
      </c>
      <c r="J82" s="137">
        <v>-314.34208268999799</v>
      </c>
      <c r="K82" s="137">
        <v>-69.851834912075901</v>
      </c>
      <c r="L82" s="137">
        <v>-27.337210326901101</v>
      </c>
      <c r="M82" s="137">
        <v>-15.598557240294699</v>
      </c>
      <c r="N82" s="137">
        <v>-11.574385486133799</v>
      </c>
      <c r="O82" s="137"/>
      <c r="P82" s="137"/>
      <c r="Q82" s="137">
        <v>-11.721932114882501</v>
      </c>
      <c r="R82" s="137">
        <v>-11.118789400200299</v>
      </c>
    </row>
    <row r="83" spans="1:18" x14ac:dyDescent="0.25">
      <c r="A83" s="133" t="s">
        <v>271</v>
      </c>
      <c r="B83" s="136">
        <v>43916</v>
      </c>
      <c r="C83" s="137">
        <v>7.41</v>
      </c>
      <c r="D83" s="137">
        <v>7.41</v>
      </c>
      <c r="E83" s="133">
        <v>141952</v>
      </c>
      <c r="F83" s="137">
        <v>1327.27272727273</v>
      </c>
      <c r="G83" s="137">
        <v>994.64720194647396</v>
      </c>
      <c r="H83" s="137">
        <v>-34.948295672156299</v>
      </c>
      <c r="I83" s="137">
        <v>-344.973235195717</v>
      </c>
      <c r="J83" s="137">
        <v>-314.65517241379303</v>
      </c>
      <c r="K83" s="137">
        <v>-70.493466489017095</v>
      </c>
      <c r="L83" s="137">
        <v>-27.9511429337213</v>
      </c>
      <c r="M83" s="137">
        <v>-16.256875497284401</v>
      </c>
      <c r="N83" s="137">
        <v>-12.274064733081101</v>
      </c>
      <c r="O83" s="137"/>
      <c r="P83" s="137"/>
      <c r="Q83" s="137">
        <v>-12.341383812010401</v>
      </c>
      <c r="R83" s="137">
        <v>-11.7879757992864</v>
      </c>
    </row>
    <row r="84" spans="1:18" x14ac:dyDescent="0.25">
      <c r="A84" s="133" t="s">
        <v>169</v>
      </c>
      <c r="B84" s="136">
        <v>43916</v>
      </c>
      <c r="C84" s="137">
        <v>9.15</v>
      </c>
      <c r="D84" s="137">
        <v>9.15</v>
      </c>
      <c r="E84" s="133">
        <v>144315</v>
      </c>
      <c r="F84" s="137">
        <v>1322.7633069082699</v>
      </c>
      <c r="G84" s="137">
        <v>1007.88954635109</v>
      </c>
      <c r="H84" s="137">
        <v>-45.194242377341297</v>
      </c>
      <c r="I84" s="137">
        <v>-394.215478399152</v>
      </c>
      <c r="J84" s="137">
        <v>-341.71150889523398</v>
      </c>
      <c r="K84" s="137">
        <v>-83.620099623559796</v>
      </c>
      <c r="L84" s="137">
        <v>-34.783644539742099</v>
      </c>
      <c r="M84" s="137">
        <v>-19.403381790672501</v>
      </c>
      <c r="N84" s="137">
        <v>-14.3666262836929</v>
      </c>
      <c r="O84" s="137"/>
      <c r="P84" s="137"/>
      <c r="Q84" s="137">
        <v>-5.9208015267175496</v>
      </c>
      <c r="R84" s="137"/>
    </row>
    <row r="85" spans="1:18" x14ac:dyDescent="0.25">
      <c r="A85" s="133" t="s">
        <v>272</v>
      </c>
      <c r="B85" s="136">
        <v>43916</v>
      </c>
      <c r="C85" s="137">
        <v>9</v>
      </c>
      <c r="D85" s="137">
        <v>9</v>
      </c>
      <c r="E85" s="133">
        <v>144314</v>
      </c>
      <c r="F85" s="137">
        <v>1302.0713463751499</v>
      </c>
      <c r="G85" s="137">
        <v>994.39102564102495</v>
      </c>
      <c r="H85" s="137">
        <v>-45.9408432976713</v>
      </c>
      <c r="I85" s="137">
        <v>-395.61734213006599</v>
      </c>
      <c r="J85" s="137">
        <v>-342.89019596911299</v>
      </c>
      <c r="K85" s="137">
        <v>-84.441873915558105</v>
      </c>
      <c r="L85" s="137">
        <v>-35.714285714285701</v>
      </c>
      <c r="M85" s="137">
        <v>-20.320425584560201</v>
      </c>
      <c r="N85" s="137">
        <v>-15.292064422271199</v>
      </c>
      <c r="O85" s="137"/>
      <c r="P85" s="137"/>
      <c r="Q85" s="137">
        <v>-6.9656488549618301</v>
      </c>
      <c r="R85" s="137"/>
    </row>
    <row r="86" spans="1:18" x14ac:dyDescent="0.25">
      <c r="A86" s="133" t="s">
        <v>170</v>
      </c>
      <c r="B86" s="136">
        <v>43916</v>
      </c>
      <c r="C86" s="137">
        <v>49.6</v>
      </c>
      <c r="D86" s="137">
        <v>49.6</v>
      </c>
      <c r="E86" s="133">
        <v>119351</v>
      </c>
      <c r="F86" s="137">
        <v>1382.4021761874901</v>
      </c>
      <c r="G86" s="137">
        <v>1205.07423000222</v>
      </c>
      <c r="H86" s="137">
        <v>69.239749015029204</v>
      </c>
      <c r="I86" s="137">
        <v>-301.25331159567997</v>
      </c>
      <c r="J86" s="137">
        <v>-301.43598853747</v>
      </c>
      <c r="K86" s="137">
        <v>-73.131451469730393</v>
      </c>
      <c r="L86" s="137">
        <v>-27.101277101277098</v>
      </c>
      <c r="M86" s="137">
        <v>-14.3967306200507</v>
      </c>
      <c r="N86" s="137">
        <v>-7.4767183764315899</v>
      </c>
      <c r="O86" s="137">
        <v>4.10351777245564</v>
      </c>
      <c r="P86" s="137">
        <v>5.5411847440762196</v>
      </c>
      <c r="Q86" s="137">
        <v>15.499319962336401</v>
      </c>
      <c r="R86" s="137">
        <v>-7.24619228899323</v>
      </c>
    </row>
    <row r="87" spans="1:18" x14ac:dyDescent="0.25">
      <c r="A87" s="133" t="s">
        <v>273</v>
      </c>
      <c r="B87" s="136">
        <v>43916</v>
      </c>
      <c r="C87" s="137">
        <v>45.14</v>
      </c>
      <c r="D87" s="137">
        <v>45.14</v>
      </c>
      <c r="E87" s="133">
        <v>111710</v>
      </c>
      <c r="F87" s="137">
        <v>1384.8011037020001</v>
      </c>
      <c r="G87" s="137">
        <v>1205.70570570571</v>
      </c>
      <c r="H87" s="137">
        <v>67.869966658117704</v>
      </c>
      <c r="I87" s="137">
        <v>-301.82594095424599</v>
      </c>
      <c r="J87" s="137">
        <v>-301.99267263152399</v>
      </c>
      <c r="K87" s="137">
        <v>-73.987710573076399</v>
      </c>
      <c r="L87" s="137">
        <v>-28.0494086705977</v>
      </c>
      <c r="M87" s="137">
        <v>-15.398685444935101</v>
      </c>
      <c r="N87" s="137">
        <v>-8.5075932477397398</v>
      </c>
      <c r="O87" s="137">
        <v>2.7422870446812002</v>
      </c>
      <c r="P87" s="137">
        <v>3.8604270740779798</v>
      </c>
      <c r="Q87" s="137">
        <v>31.692858907832999</v>
      </c>
      <c r="R87" s="137">
        <v>-8.2233761078838103</v>
      </c>
    </row>
    <row r="88" spans="1:18" x14ac:dyDescent="0.25">
      <c r="A88" s="133" t="s">
        <v>171</v>
      </c>
      <c r="B88" s="136">
        <v>43916</v>
      </c>
      <c r="C88" s="137">
        <v>56.76</v>
      </c>
      <c r="D88" s="137">
        <v>56.76</v>
      </c>
      <c r="E88" s="133">
        <v>118285</v>
      </c>
      <c r="F88" s="137">
        <v>1154.3075245365301</v>
      </c>
      <c r="G88" s="137">
        <v>1411.39074583825</v>
      </c>
      <c r="H88" s="137">
        <v>173.71459779979699</v>
      </c>
      <c r="I88" s="137">
        <v>-285.50136716123598</v>
      </c>
      <c r="J88" s="137">
        <v>-313.03087701681898</v>
      </c>
      <c r="K88" s="137">
        <v>-82.331418231726303</v>
      </c>
      <c r="L88" s="137">
        <v>-33.860523719946798</v>
      </c>
      <c r="M88" s="137">
        <v>-24.839959031185899</v>
      </c>
      <c r="N88" s="137">
        <v>-15.355158676828401</v>
      </c>
      <c r="O88" s="137">
        <v>3.39522874776734</v>
      </c>
      <c r="P88" s="137">
        <v>4.4028292495437098</v>
      </c>
      <c r="Q88" s="137">
        <v>12.4417090999024</v>
      </c>
      <c r="R88" s="137">
        <v>-1.8794193491823401</v>
      </c>
    </row>
    <row r="89" spans="1:18" x14ac:dyDescent="0.25">
      <c r="A89" s="133" t="s">
        <v>274</v>
      </c>
      <c r="B89" s="136">
        <v>43916</v>
      </c>
      <c r="C89" s="137">
        <v>54.15</v>
      </c>
      <c r="D89" s="137">
        <v>54.15</v>
      </c>
      <c r="E89" s="133">
        <v>111722</v>
      </c>
      <c r="F89" s="137">
        <v>1147.1428571428501</v>
      </c>
      <c r="G89" s="137">
        <v>1408.9566591112</v>
      </c>
      <c r="H89" s="137">
        <v>172.08535455387801</v>
      </c>
      <c r="I89" s="137">
        <v>-286.30140203377101</v>
      </c>
      <c r="J89" s="137">
        <v>-313.73908221267197</v>
      </c>
      <c r="K89" s="137">
        <v>-83.097356523418</v>
      </c>
      <c r="L89" s="137">
        <v>-34.650386277334</v>
      </c>
      <c r="M89" s="137">
        <v>-25.645135307524999</v>
      </c>
      <c r="N89" s="137">
        <v>-16.158145222257701</v>
      </c>
      <c r="O89" s="137">
        <v>2.4450590721504999</v>
      </c>
      <c r="P89" s="137">
        <v>3.4936761955114299</v>
      </c>
      <c r="Q89" s="137">
        <v>37.636585285337702</v>
      </c>
      <c r="R89" s="137">
        <v>-2.7284551276662499</v>
      </c>
    </row>
    <row r="90" spans="1:18" x14ac:dyDescent="0.25">
      <c r="A90" s="133" t="s">
        <v>172</v>
      </c>
      <c r="B90" s="136">
        <v>43916</v>
      </c>
      <c r="C90" s="137">
        <v>38.822000000000003</v>
      </c>
      <c r="D90" s="137">
        <v>38.822000000000003</v>
      </c>
      <c r="E90" s="133">
        <v>119242</v>
      </c>
      <c r="F90" s="137">
        <v>1309.93676121355</v>
      </c>
      <c r="G90" s="137">
        <v>1269.09875314085</v>
      </c>
      <c r="H90" s="137">
        <v>10.092947288085799</v>
      </c>
      <c r="I90" s="137">
        <v>-337.35231175354897</v>
      </c>
      <c r="J90" s="137">
        <v>-350.14858007456201</v>
      </c>
      <c r="K90" s="137">
        <v>-112.50335030822799</v>
      </c>
      <c r="L90" s="137">
        <v>-51.731078524472601</v>
      </c>
      <c r="M90" s="137">
        <v>-32.474514688897699</v>
      </c>
      <c r="N90" s="137">
        <v>-21.983946715824999</v>
      </c>
      <c r="O90" s="137">
        <v>-1.9186915309388599</v>
      </c>
      <c r="P90" s="137">
        <v>4.6547477282976599</v>
      </c>
      <c r="Q90" s="137">
        <v>14.517368063461801</v>
      </c>
      <c r="R90" s="137">
        <v>-7.8125601447179802</v>
      </c>
    </row>
    <row r="91" spans="1:18" x14ac:dyDescent="0.25">
      <c r="A91" s="133" t="s">
        <v>275</v>
      </c>
      <c r="B91" s="136">
        <v>43916</v>
      </c>
      <c r="C91" s="137">
        <v>36.75</v>
      </c>
      <c r="D91" s="137">
        <v>36.75</v>
      </c>
      <c r="E91" s="133">
        <v>104772</v>
      </c>
      <c r="F91" s="137">
        <v>1308.64197530864</v>
      </c>
      <c r="G91" s="137">
        <v>1267.77236944895</v>
      </c>
      <c r="H91" s="137">
        <v>9.2388870499807698</v>
      </c>
      <c r="I91" s="137">
        <v>-338.04871859934002</v>
      </c>
      <c r="J91" s="137">
        <v>-350.76557287510599</v>
      </c>
      <c r="K91" s="137">
        <v>-113.167022062596</v>
      </c>
      <c r="L91" s="137">
        <v>-52.443582581435997</v>
      </c>
      <c r="M91" s="137">
        <v>-33.2069968498013</v>
      </c>
      <c r="N91" s="137">
        <v>-22.741542658098201</v>
      </c>
      <c r="O91" s="137">
        <v>-2.8883687854094799</v>
      </c>
      <c r="P91" s="137">
        <v>3.5357101837793099</v>
      </c>
      <c r="Q91" s="137">
        <v>20.273567275747499</v>
      </c>
      <c r="R91" s="137">
        <v>-8.6170374466791504</v>
      </c>
    </row>
    <row r="92" spans="1:18" x14ac:dyDescent="0.25">
      <c r="A92" s="133" t="s">
        <v>173</v>
      </c>
      <c r="B92" s="136">
        <v>43916</v>
      </c>
      <c r="C92" s="137">
        <v>38.54</v>
      </c>
      <c r="D92" s="137">
        <v>38.54</v>
      </c>
      <c r="E92" s="133">
        <v>118620</v>
      </c>
      <c r="F92" s="137">
        <v>1365.6796769851901</v>
      </c>
      <c r="G92" s="137">
        <v>1456.3238427271001</v>
      </c>
      <c r="H92" s="137">
        <v>123.259343578068</v>
      </c>
      <c r="I92" s="137">
        <v>-327.14998865441402</v>
      </c>
      <c r="J92" s="137">
        <v>-340.09689909826398</v>
      </c>
      <c r="K92" s="137">
        <v>-102.444502946821</v>
      </c>
      <c r="L92" s="137">
        <v>-46.857348259217403</v>
      </c>
      <c r="M92" s="137">
        <v>-31.347033947398899</v>
      </c>
      <c r="N92" s="137">
        <v>-20.918698339815201</v>
      </c>
      <c r="O92" s="137">
        <v>-2.3412299870746902</v>
      </c>
      <c r="P92" s="137">
        <v>1.3149306615128999</v>
      </c>
      <c r="Q92" s="137">
        <v>10.6936213854926</v>
      </c>
      <c r="R92" s="137">
        <v>-9.6645177874358605</v>
      </c>
    </row>
    <row r="93" spans="1:18" x14ac:dyDescent="0.25">
      <c r="A93" s="133" t="s">
        <v>276</v>
      </c>
      <c r="B93" s="136">
        <v>43916</v>
      </c>
      <c r="C93" s="137">
        <v>35.630000000000003</v>
      </c>
      <c r="D93" s="137">
        <v>35.630000000000003</v>
      </c>
      <c r="E93" s="133">
        <v>111638</v>
      </c>
      <c r="F93" s="137">
        <v>1371.1415259173</v>
      </c>
      <c r="G93" s="137">
        <v>1456.7881835323701</v>
      </c>
      <c r="H93" s="137">
        <v>122.830057044363</v>
      </c>
      <c r="I93" s="137">
        <v>-328.690563789902</v>
      </c>
      <c r="J93" s="137">
        <v>-341.36449876922899</v>
      </c>
      <c r="K93" s="137">
        <v>-103.738230142725</v>
      </c>
      <c r="L93" s="137">
        <v>-48.159241057513597</v>
      </c>
      <c r="M93" s="137">
        <v>-32.653795001855698</v>
      </c>
      <c r="N93" s="137">
        <v>-22.279848595290201</v>
      </c>
      <c r="O93" s="137">
        <v>-3.6834446821886799</v>
      </c>
      <c r="P93" s="137">
        <v>0.118447269871557</v>
      </c>
      <c r="Q93" s="137">
        <v>22.794712475633499</v>
      </c>
      <c r="R93" s="137">
        <v>-10.968330124581099</v>
      </c>
    </row>
    <row r="94" spans="1:18" x14ac:dyDescent="0.25">
      <c r="A94" s="133" t="s">
        <v>174</v>
      </c>
      <c r="B94" s="136">
        <v>43916</v>
      </c>
      <c r="C94" s="137">
        <v>11.3789</v>
      </c>
      <c r="D94" s="137">
        <v>11.3789</v>
      </c>
      <c r="E94" s="133">
        <v>135654</v>
      </c>
      <c r="F94" s="137">
        <v>1579.5505597374099</v>
      </c>
      <c r="G94" s="137">
        <v>1302.80623579126</v>
      </c>
      <c r="H94" s="137">
        <v>-24.8551237102327</v>
      </c>
      <c r="I94" s="137">
        <v>-400.06642540957898</v>
      </c>
      <c r="J94" s="137">
        <v>-364.54702698281</v>
      </c>
      <c r="K94" s="137">
        <v>-112.757831667155</v>
      </c>
      <c r="L94" s="137">
        <v>-53.512244419519497</v>
      </c>
      <c r="M94" s="137">
        <v>-34.691470309737298</v>
      </c>
      <c r="N94" s="137">
        <v>-24.217672463632798</v>
      </c>
      <c r="O94" s="137">
        <v>-3.0810842143314399</v>
      </c>
      <c r="P94" s="137"/>
      <c r="Q94" s="137">
        <v>3.2512822997416002</v>
      </c>
      <c r="R94" s="137">
        <v>-8.0014078971078604</v>
      </c>
    </row>
    <row r="95" spans="1:18" x14ac:dyDescent="0.25">
      <c r="A95" s="133" t="s">
        <v>277</v>
      </c>
      <c r="B95" s="136">
        <v>43916</v>
      </c>
      <c r="C95" s="137">
        <v>10.618</v>
      </c>
      <c r="D95" s="137">
        <v>10.618</v>
      </c>
      <c r="E95" s="133">
        <v>135655</v>
      </c>
      <c r="F95" s="137">
        <v>1577.9131460011799</v>
      </c>
      <c r="G95" s="137">
        <v>1300.9757826590101</v>
      </c>
      <c r="H95" s="137">
        <v>-26.384129363889301</v>
      </c>
      <c r="I95" s="137">
        <v>-401.31942910871601</v>
      </c>
      <c r="J95" s="137">
        <v>-365.559572011272</v>
      </c>
      <c r="K95" s="137">
        <v>-113.76853638461201</v>
      </c>
      <c r="L95" s="137">
        <v>-54.555808381447001</v>
      </c>
      <c r="M95" s="137">
        <v>-35.794319585907203</v>
      </c>
      <c r="N95" s="137">
        <v>-25.4222522029633</v>
      </c>
      <c r="O95" s="137">
        <v>-4.5278356093816603</v>
      </c>
      <c r="P95" s="137"/>
      <c r="Q95" s="137">
        <v>1.45717054263566</v>
      </c>
      <c r="R95" s="137">
        <v>-9.3801488518496203</v>
      </c>
    </row>
    <row r="96" spans="1:18" x14ac:dyDescent="0.25">
      <c r="A96" s="133" t="s">
        <v>278</v>
      </c>
      <c r="B96" s="136">
        <v>43916</v>
      </c>
      <c r="C96" s="137">
        <v>389.9973</v>
      </c>
      <c r="D96" s="137">
        <v>389.9973</v>
      </c>
      <c r="E96" s="133">
        <v>100526</v>
      </c>
      <c r="F96" s="137">
        <v>1375.8951185655401</v>
      </c>
      <c r="G96" s="137">
        <v>1058.21855892998</v>
      </c>
      <c r="H96" s="137">
        <v>-73.024865418845494</v>
      </c>
      <c r="I96" s="137">
        <v>-395.32492568411197</v>
      </c>
      <c r="J96" s="137">
        <v>-382.54791311188501</v>
      </c>
      <c r="K96" s="137">
        <v>-127.137318577068</v>
      </c>
      <c r="L96" s="137">
        <v>-61.519576589757499</v>
      </c>
      <c r="M96" s="137">
        <v>-42.941874616368899</v>
      </c>
      <c r="N96" s="137">
        <v>-31.163179179134801</v>
      </c>
      <c r="O96" s="137">
        <v>-6.4993417937386297</v>
      </c>
      <c r="P96" s="137">
        <v>-1.3204363554121099</v>
      </c>
      <c r="Q96" s="137">
        <v>181.16381204284201</v>
      </c>
      <c r="R96" s="137">
        <v>-13.008805094070899</v>
      </c>
    </row>
    <row r="97" spans="1:18" x14ac:dyDescent="0.25">
      <c r="A97" s="133" t="s">
        <v>175</v>
      </c>
      <c r="B97" s="136">
        <v>43916</v>
      </c>
      <c r="C97" s="137">
        <v>415.9128</v>
      </c>
      <c r="D97" s="137">
        <v>415.9128</v>
      </c>
      <c r="E97" s="133">
        <v>118540</v>
      </c>
      <c r="F97" s="137">
        <v>1377.1031514149199</v>
      </c>
      <c r="G97" s="137">
        <v>1059.33205157827</v>
      </c>
      <c r="H97" s="137">
        <v>-72.002118588090497</v>
      </c>
      <c r="I97" s="137">
        <v>-394.44365606500702</v>
      </c>
      <c r="J97" s="137">
        <v>-381.86617190957702</v>
      </c>
      <c r="K97" s="137">
        <v>-126.46517144948299</v>
      </c>
      <c r="L97" s="137">
        <v>-60.820315641837901</v>
      </c>
      <c r="M97" s="137">
        <v>-42.268764513225499</v>
      </c>
      <c r="N97" s="137">
        <v>-30.4874772778136</v>
      </c>
      <c r="O97" s="137">
        <v>-5.6927661296028296</v>
      </c>
      <c r="P97" s="137">
        <v>-0.38269937929631498</v>
      </c>
      <c r="Q97" s="137">
        <v>9.8699465321538096</v>
      </c>
      <c r="R97" s="137">
        <v>-12.290189555494599</v>
      </c>
    </row>
    <row r="98" spans="1:18" x14ac:dyDescent="0.25">
      <c r="A98" s="133" t="s">
        <v>279</v>
      </c>
      <c r="B98" s="136">
        <v>43916</v>
      </c>
      <c r="C98" s="137">
        <v>257.04500000000002</v>
      </c>
      <c r="D98" s="137">
        <v>257.04500000000002</v>
      </c>
      <c r="E98" s="133">
        <v>100998</v>
      </c>
      <c r="F98" s="137">
        <v>1318.41029651248</v>
      </c>
      <c r="G98" s="137">
        <v>1430.8777833817401</v>
      </c>
      <c r="H98" s="137">
        <v>75.212969279428705</v>
      </c>
      <c r="I98" s="137">
        <v>-325.265894702536</v>
      </c>
      <c r="J98" s="137">
        <v>-365.561903159135</v>
      </c>
      <c r="K98" s="137">
        <v>-123.597993955056</v>
      </c>
      <c r="L98" s="137">
        <v>-56.883852614871699</v>
      </c>
      <c r="M98" s="137">
        <v>-40.648102127230999</v>
      </c>
      <c r="N98" s="137">
        <v>-28.0636202115138</v>
      </c>
      <c r="O98" s="137">
        <v>-3.74146845986738</v>
      </c>
      <c r="P98" s="137">
        <v>2.1267704230537299</v>
      </c>
      <c r="Q98" s="137">
        <v>128.39445393706399</v>
      </c>
      <c r="R98" s="137">
        <v>-10.936451861538099</v>
      </c>
    </row>
    <row r="99" spans="1:18" x14ac:dyDescent="0.25">
      <c r="A99" s="133" t="s">
        <v>176</v>
      </c>
      <c r="B99" s="136">
        <v>43916</v>
      </c>
      <c r="C99" s="137">
        <v>267.94499999999999</v>
      </c>
      <c r="D99" s="137">
        <v>267.94499999999999</v>
      </c>
      <c r="E99" s="133">
        <v>118929</v>
      </c>
      <c r="F99" s="137">
        <v>1318.8502751342801</v>
      </c>
      <c r="G99" s="137">
        <v>1431.4441955626701</v>
      </c>
      <c r="H99" s="137">
        <v>75.713852994152006</v>
      </c>
      <c r="I99" s="137">
        <v>-324.82812616682799</v>
      </c>
      <c r="J99" s="137">
        <v>-365.20992793878497</v>
      </c>
      <c r="K99" s="137">
        <v>-123.25304282642099</v>
      </c>
      <c r="L99" s="137">
        <v>-56.526597904586701</v>
      </c>
      <c r="M99" s="137">
        <v>-40.3009981559781</v>
      </c>
      <c r="N99" s="137">
        <v>-27.699403147442499</v>
      </c>
      <c r="O99" s="137">
        <v>-3.2126001964272799</v>
      </c>
      <c r="P99" s="137">
        <v>2.79998503631976</v>
      </c>
      <c r="Q99" s="137">
        <v>11.402627121227001</v>
      </c>
      <c r="R99" s="137">
        <v>-10.5102897902681</v>
      </c>
    </row>
    <row r="100" spans="1:18" x14ac:dyDescent="0.25">
      <c r="A100" s="133" t="s">
        <v>280</v>
      </c>
      <c r="B100" s="136">
        <v>43916</v>
      </c>
      <c r="C100" s="137">
        <v>345.67399999999998</v>
      </c>
      <c r="D100" s="137">
        <v>1127.905761836</v>
      </c>
      <c r="E100" s="133">
        <v>101979</v>
      </c>
      <c r="F100" s="137">
        <v>1154.6703116327899</v>
      </c>
      <c r="G100" s="137">
        <v>1153.3024644438699</v>
      </c>
      <c r="H100" s="137">
        <v>61.738862082256802</v>
      </c>
      <c r="I100" s="137">
        <v>-294.46242387205098</v>
      </c>
      <c r="J100" s="137">
        <v>-369.99050806602901</v>
      </c>
      <c r="K100" s="137">
        <v>-130.541193855649</v>
      </c>
      <c r="L100" s="137">
        <v>-62.7313080465659</v>
      </c>
      <c r="M100" s="137">
        <v>-47.061772996070601</v>
      </c>
      <c r="N100" s="137">
        <v>-33.949115639287299</v>
      </c>
      <c r="O100" s="137">
        <v>-8.3052803961789898</v>
      </c>
      <c r="P100" s="137">
        <v>-2.2362935030295898</v>
      </c>
      <c r="Q100" s="137">
        <v>465.74090066218503</v>
      </c>
      <c r="R100" s="137">
        <v>-15.4215653023843</v>
      </c>
    </row>
    <row r="101" spans="1:18" x14ac:dyDescent="0.25">
      <c r="A101" s="133" t="s">
        <v>177</v>
      </c>
      <c r="B101" s="136">
        <v>43916</v>
      </c>
      <c r="C101" s="137">
        <v>361.548</v>
      </c>
      <c r="D101" s="137">
        <v>361.548</v>
      </c>
      <c r="E101" s="133">
        <v>119060</v>
      </c>
      <c r="F101" s="137">
        <v>1155.4469345477501</v>
      </c>
      <c r="G101" s="137">
        <v>1154.0510258157301</v>
      </c>
      <c r="H101" s="137">
        <v>62.2593437596719</v>
      </c>
      <c r="I101" s="137">
        <v>-294.007496545153</v>
      </c>
      <c r="J101" s="137">
        <v>-369.62019713961001</v>
      </c>
      <c r="K101" s="137">
        <v>-130.15193621055499</v>
      </c>
      <c r="L101" s="137">
        <v>-62.333185304973298</v>
      </c>
      <c r="M101" s="137">
        <v>-46.687601951724297</v>
      </c>
      <c r="N101" s="137">
        <v>-33.565791407585301</v>
      </c>
      <c r="O101" s="137">
        <v>-7.7962217890621499</v>
      </c>
      <c r="P101" s="137">
        <v>-1.65587654600306</v>
      </c>
      <c r="Q101" s="137">
        <v>6.65725135137534</v>
      </c>
      <c r="R101" s="137">
        <v>-14.966472735848701</v>
      </c>
    </row>
    <row r="102" spans="1:18" x14ac:dyDescent="0.25">
      <c r="A102" s="133" t="s">
        <v>281</v>
      </c>
      <c r="B102" s="136">
        <v>43916</v>
      </c>
      <c r="C102" s="137">
        <v>27.775200000000002</v>
      </c>
      <c r="D102" s="137">
        <v>27.775200000000002</v>
      </c>
      <c r="E102" s="133">
        <v>104707</v>
      </c>
      <c r="F102" s="137">
        <v>1501.29695365827</v>
      </c>
      <c r="G102" s="137">
        <v>1407.9364569273901</v>
      </c>
      <c r="H102" s="137">
        <v>86.200261940925202</v>
      </c>
      <c r="I102" s="137">
        <v>-350.29447369838698</v>
      </c>
      <c r="J102" s="137">
        <v>-358.60649425094999</v>
      </c>
      <c r="K102" s="137">
        <v>-107.104295164907</v>
      </c>
      <c r="L102" s="137">
        <v>-48.852384410896299</v>
      </c>
      <c r="M102" s="137">
        <v>-34.070167749705398</v>
      </c>
      <c r="N102" s="137">
        <v>-23.843240968420801</v>
      </c>
      <c r="O102" s="137">
        <v>-4.8543705632006704</v>
      </c>
      <c r="P102" s="137">
        <v>1.0969577132744099</v>
      </c>
      <c r="Q102" s="137">
        <v>13.435386208324701</v>
      </c>
      <c r="R102" s="137">
        <v>-11.8167003919595</v>
      </c>
    </row>
    <row r="103" spans="1:18" x14ac:dyDescent="0.25">
      <c r="A103" s="133" t="s">
        <v>178</v>
      </c>
      <c r="B103" s="136">
        <v>43916</v>
      </c>
      <c r="C103" s="137">
        <v>29.411999999999999</v>
      </c>
      <c r="D103" s="137">
        <v>29.411999999999999</v>
      </c>
      <c r="E103" s="133">
        <v>120079</v>
      </c>
      <c r="F103" s="137">
        <v>1502.8248887567299</v>
      </c>
      <c r="G103" s="137">
        <v>1408.7262597101401</v>
      </c>
      <c r="H103" s="137">
        <v>87.296209910520204</v>
      </c>
      <c r="I103" s="137">
        <v>-349.23425219704501</v>
      </c>
      <c r="J103" s="137">
        <v>-357.68706676886097</v>
      </c>
      <c r="K103" s="137">
        <v>-106.152444967371</v>
      </c>
      <c r="L103" s="137">
        <v>-47.871091917253402</v>
      </c>
      <c r="M103" s="137">
        <v>-33.104574082799097</v>
      </c>
      <c r="N103" s="137">
        <v>-22.9132227901287</v>
      </c>
      <c r="O103" s="137">
        <v>-4.0950048354763497</v>
      </c>
      <c r="P103" s="137">
        <v>1.9677555623604699</v>
      </c>
      <c r="Q103" s="137">
        <v>10.1475668497143</v>
      </c>
      <c r="R103" s="137">
        <v>-11.075434196859799</v>
      </c>
    </row>
    <row r="104" spans="1:18" x14ac:dyDescent="0.25">
      <c r="A104" s="133" t="s">
        <v>282</v>
      </c>
      <c r="B104" s="136">
        <v>43916</v>
      </c>
      <c r="C104" s="137">
        <v>272.02</v>
      </c>
      <c r="D104" s="137">
        <v>272.02</v>
      </c>
      <c r="E104" s="133">
        <v>100354</v>
      </c>
      <c r="F104" s="137">
        <v>1185.91057466029</v>
      </c>
      <c r="G104" s="137">
        <v>1031.5175200723099</v>
      </c>
      <c r="H104" s="137">
        <v>3.6446098139063401</v>
      </c>
      <c r="I104" s="137">
        <v>-310.00620051732699</v>
      </c>
      <c r="J104" s="137">
        <v>-349.07815737739799</v>
      </c>
      <c r="K104" s="137">
        <v>-120.177860194338</v>
      </c>
      <c r="L104" s="137">
        <v>-51.8659544919391</v>
      </c>
      <c r="M104" s="137">
        <v>-39.568302576399397</v>
      </c>
      <c r="N104" s="137">
        <v>-27.179300237223298</v>
      </c>
      <c r="O104" s="137">
        <v>-4.8467202675985499</v>
      </c>
      <c r="P104" s="137">
        <v>0.43525285806105901</v>
      </c>
      <c r="Q104" s="137">
        <v>127.092757475083</v>
      </c>
      <c r="R104" s="137">
        <v>-10.5200751987113</v>
      </c>
    </row>
    <row r="105" spans="1:18" x14ac:dyDescent="0.25">
      <c r="A105" s="133" t="s">
        <v>179</v>
      </c>
      <c r="B105" s="136">
        <v>43916</v>
      </c>
      <c r="C105" s="137">
        <v>291.63</v>
      </c>
      <c r="D105" s="137">
        <v>291.63</v>
      </c>
      <c r="E105" s="133">
        <v>120592</v>
      </c>
      <c r="F105" s="137">
        <v>1187.6327715621001</v>
      </c>
      <c r="G105" s="137">
        <v>1031.87888256519</v>
      </c>
      <c r="H105" s="137">
        <v>4.2946860613907702</v>
      </c>
      <c r="I105" s="137">
        <v>-309.47560191161199</v>
      </c>
      <c r="J105" s="137">
        <v>-348.68080239220001</v>
      </c>
      <c r="K105" s="137">
        <v>-119.732455262727</v>
      </c>
      <c r="L105" s="137">
        <v>-51.300372376239402</v>
      </c>
      <c r="M105" s="137">
        <v>-38.999184839609903</v>
      </c>
      <c r="N105" s="137">
        <v>-26.616369540670402</v>
      </c>
      <c r="O105" s="137">
        <v>-3.9963316256967998</v>
      </c>
      <c r="P105" s="137">
        <v>1.5391043875582899</v>
      </c>
      <c r="Q105" s="137">
        <v>11.5204330521254</v>
      </c>
      <c r="R105" s="137">
        <v>-9.8414274631730994</v>
      </c>
    </row>
    <row r="106" spans="1:18" x14ac:dyDescent="0.25">
      <c r="A106" s="133" t="s">
        <v>283</v>
      </c>
      <c r="B106" s="136">
        <v>43916</v>
      </c>
      <c r="C106" s="137">
        <v>7.97</v>
      </c>
      <c r="D106" s="137">
        <v>7.97</v>
      </c>
      <c r="E106" s="133">
        <v>142136</v>
      </c>
      <c r="F106" s="137">
        <v>1133.24708926261</v>
      </c>
      <c r="G106" s="137">
        <v>1282.47803975959</v>
      </c>
      <c r="H106" s="137">
        <v>-38.961038961038497</v>
      </c>
      <c r="I106" s="137">
        <v>-389.541088580576</v>
      </c>
      <c r="J106" s="137">
        <v>-387.09967344737697</v>
      </c>
      <c r="K106" s="137">
        <v>-123.11992355470601</v>
      </c>
      <c r="L106" s="137">
        <v>-55.768733078515702</v>
      </c>
      <c r="M106" s="137">
        <v>-36.868931074224697</v>
      </c>
      <c r="N106" s="137">
        <v>-24.3881594281719</v>
      </c>
      <c r="O106" s="137"/>
      <c r="P106" s="137"/>
      <c r="Q106" s="137">
        <v>-10.0946866485014</v>
      </c>
      <c r="R106" s="137">
        <v>-10.175870640986901</v>
      </c>
    </row>
    <row r="107" spans="1:18" x14ac:dyDescent="0.25">
      <c r="A107" s="133" t="s">
        <v>180</v>
      </c>
      <c r="B107" s="136">
        <v>43916</v>
      </c>
      <c r="C107" s="137">
        <v>8.14</v>
      </c>
      <c r="D107" s="137">
        <v>8.14</v>
      </c>
      <c r="E107" s="133">
        <v>142134</v>
      </c>
      <c r="F107" s="137">
        <v>1156.5272496831501</v>
      </c>
      <c r="G107" s="137">
        <v>1271.1442786069699</v>
      </c>
      <c r="H107" s="137">
        <v>-38.153310104529098</v>
      </c>
      <c r="I107" s="137">
        <v>-387.25343693962901</v>
      </c>
      <c r="J107" s="137">
        <v>-386.691122523844</v>
      </c>
      <c r="K107" s="137">
        <v>-122.757464189689</v>
      </c>
      <c r="L107" s="137">
        <v>-55.4407814407814</v>
      </c>
      <c r="M107" s="137">
        <v>-36.567911836267399</v>
      </c>
      <c r="N107" s="137">
        <v>-24.0014068999266</v>
      </c>
      <c r="O107" s="137"/>
      <c r="P107" s="137"/>
      <c r="Q107" s="137">
        <v>-9.2493188010899203</v>
      </c>
      <c r="R107" s="137">
        <v>-9.3278814209046708</v>
      </c>
    </row>
    <row r="108" spans="1:18" x14ac:dyDescent="0.25">
      <c r="A108" s="133" t="s">
        <v>181</v>
      </c>
      <c r="B108" s="136">
        <v>43916</v>
      </c>
      <c r="C108" s="137">
        <v>23.67</v>
      </c>
      <c r="D108" s="137">
        <v>23.67</v>
      </c>
      <c r="E108" s="133">
        <v>123637</v>
      </c>
      <c r="F108" s="137">
        <v>1276.7818102317499</v>
      </c>
      <c r="G108" s="137">
        <v>1007.395547423</v>
      </c>
      <c r="H108" s="137">
        <v>11.0378613765574</v>
      </c>
      <c r="I108" s="137">
        <v>-323.23939938669702</v>
      </c>
      <c r="J108" s="137">
        <v>-260.91299628149801</v>
      </c>
      <c r="K108" s="137">
        <v>-85.158435574408998</v>
      </c>
      <c r="L108" s="137">
        <v>-38.424945955683597</v>
      </c>
      <c r="M108" s="137">
        <v>-18.218227411394501</v>
      </c>
      <c r="N108" s="137">
        <v>-13.764183571533801</v>
      </c>
      <c r="O108" s="137">
        <v>0.87934855931387101</v>
      </c>
      <c r="P108" s="137">
        <v>2.9439380902767001</v>
      </c>
      <c r="Q108" s="137">
        <v>20.885516952699898</v>
      </c>
      <c r="R108" s="137">
        <v>-5.6332128053620201</v>
      </c>
    </row>
    <row r="109" spans="1:18" x14ac:dyDescent="0.25">
      <c r="A109" s="133" t="s">
        <v>284</v>
      </c>
      <c r="B109" s="136">
        <v>43916</v>
      </c>
      <c r="C109" s="137">
        <v>21.92</v>
      </c>
      <c r="D109" s="137">
        <v>21.92</v>
      </c>
      <c r="E109" s="133">
        <v>123638</v>
      </c>
      <c r="F109" s="137">
        <v>1275.2596789423999</v>
      </c>
      <c r="G109" s="137">
        <v>1009.8814229249</v>
      </c>
      <c r="H109" s="137">
        <v>11.921092168005799</v>
      </c>
      <c r="I109" s="137">
        <v>-323.939843616232</v>
      </c>
      <c r="J109" s="137">
        <v>-261.54929401941598</v>
      </c>
      <c r="K109" s="137">
        <v>-85.970302099334305</v>
      </c>
      <c r="L109" s="137">
        <v>-39.404144242853903</v>
      </c>
      <c r="M109" s="137">
        <v>-19.238220596363501</v>
      </c>
      <c r="N109" s="137">
        <v>-14.8661032481417</v>
      </c>
      <c r="O109" s="137">
        <v>-0.69780534017349105</v>
      </c>
      <c r="P109" s="137">
        <v>1.46753963161136</v>
      </c>
      <c r="Q109" s="137">
        <v>18.211804102134799</v>
      </c>
      <c r="R109" s="137">
        <v>-6.9425713251010404</v>
      </c>
    </row>
    <row r="110" spans="1:18" x14ac:dyDescent="0.25">
      <c r="A110" s="133" t="s">
        <v>182</v>
      </c>
      <c r="B110" s="136">
        <v>43916</v>
      </c>
      <c r="C110" s="137">
        <v>40.36</v>
      </c>
      <c r="D110" s="137">
        <v>40.36</v>
      </c>
      <c r="E110" s="133">
        <v>118473</v>
      </c>
      <c r="F110" s="137">
        <v>1041.7940876656401</v>
      </c>
      <c r="G110" s="137">
        <v>1008.7201502549</v>
      </c>
      <c r="H110" s="137">
        <v>-98.861032016112304</v>
      </c>
      <c r="I110" s="137">
        <v>-440.250647211108</v>
      </c>
      <c r="J110" s="137">
        <v>-404.58687939150798</v>
      </c>
      <c r="K110" s="137">
        <v>-125.599383598022</v>
      </c>
      <c r="L110" s="137">
        <v>-61.879314791769801</v>
      </c>
      <c r="M110" s="137">
        <v>-45.189030540298901</v>
      </c>
      <c r="N110" s="137">
        <v>-32.057430334299802</v>
      </c>
      <c r="O110" s="137">
        <v>-4.68395761933703</v>
      </c>
      <c r="P110" s="137">
        <v>8.2908255915392498E-2</v>
      </c>
      <c r="Q110" s="137">
        <v>11.179871405816799</v>
      </c>
      <c r="R110" s="137">
        <v>-15.787732191585601</v>
      </c>
    </row>
    <row r="111" spans="1:18" x14ac:dyDescent="0.25">
      <c r="A111" s="133" t="s">
        <v>285</v>
      </c>
      <c r="B111" s="136">
        <v>43916</v>
      </c>
      <c r="C111" s="137">
        <v>37.32</v>
      </c>
      <c r="D111" s="137">
        <v>37.32</v>
      </c>
      <c r="E111" s="133">
        <v>111569</v>
      </c>
      <c r="F111" s="137">
        <v>1046.3065049614099</v>
      </c>
      <c r="G111" s="137">
        <v>1009.76978138905</v>
      </c>
      <c r="H111" s="137">
        <v>-100.037544584193</v>
      </c>
      <c r="I111" s="137">
        <v>-440.61933390590701</v>
      </c>
      <c r="J111" s="137">
        <v>-405.21000400962299</v>
      </c>
      <c r="K111" s="137">
        <v>-126.236415072258</v>
      </c>
      <c r="L111" s="137">
        <v>-62.560779928036602</v>
      </c>
      <c r="M111" s="137">
        <v>-45.870500792506803</v>
      </c>
      <c r="N111" s="137">
        <v>-32.848010840587399</v>
      </c>
      <c r="O111" s="137">
        <v>-5.68663341146243</v>
      </c>
      <c r="P111" s="137">
        <v>-1.04742658890621</v>
      </c>
      <c r="Q111" s="137">
        <v>24.274099318403099</v>
      </c>
      <c r="R111" s="137">
        <v>-16.6041573016469</v>
      </c>
    </row>
    <row r="112" spans="1:18" x14ac:dyDescent="0.25">
      <c r="A112" s="133" t="s">
        <v>183</v>
      </c>
      <c r="B112" s="136">
        <v>43916</v>
      </c>
      <c r="C112" s="137">
        <v>7.55</v>
      </c>
      <c r="D112" s="137">
        <v>7.55</v>
      </c>
      <c r="E112" s="133">
        <v>141808</v>
      </c>
      <c r="F112" s="137">
        <v>1044.2779291553099</v>
      </c>
      <c r="G112" s="137">
        <v>1165.4571843251099</v>
      </c>
      <c r="H112" s="137">
        <v>98.515519568150907</v>
      </c>
      <c r="I112" s="137">
        <v>-294.10777236864197</v>
      </c>
      <c r="J112" s="137">
        <v>-313.08972379481901</v>
      </c>
      <c r="K112" s="137">
        <v>-105.943276995909</v>
      </c>
      <c r="L112" s="137">
        <v>-47.913528004253799</v>
      </c>
      <c r="M112" s="137">
        <v>-32.737335657043701</v>
      </c>
      <c r="N112" s="137">
        <v>-21.540155139052001</v>
      </c>
      <c r="O112" s="137"/>
      <c r="P112" s="137"/>
      <c r="Q112" s="137">
        <v>-10.9188034188034</v>
      </c>
      <c r="R112" s="137">
        <v>-10.8254196207094</v>
      </c>
    </row>
    <row r="113" spans="1:18" x14ac:dyDescent="0.25">
      <c r="A113" s="133" t="s">
        <v>286</v>
      </c>
      <c r="B113" s="136">
        <v>43916</v>
      </c>
      <c r="C113" s="137">
        <v>7.38</v>
      </c>
      <c r="D113" s="137">
        <v>7.38</v>
      </c>
      <c r="E113" s="133">
        <v>141862</v>
      </c>
      <c r="F113" s="137">
        <v>1016.71309192201</v>
      </c>
      <c r="G113" s="137">
        <v>1135.55555555555</v>
      </c>
      <c r="H113" s="137">
        <v>93.497536945812499</v>
      </c>
      <c r="I113" s="137">
        <v>-297.33321900188702</v>
      </c>
      <c r="J113" s="137">
        <v>-315.61351304043399</v>
      </c>
      <c r="K113" s="137">
        <v>-107.145585298515</v>
      </c>
      <c r="L113" s="137">
        <v>-48.904476670870103</v>
      </c>
      <c r="M113" s="137">
        <v>-33.606593747920002</v>
      </c>
      <c r="N113" s="137">
        <v>-22.417573586811798</v>
      </c>
      <c r="O113" s="137"/>
      <c r="P113" s="137"/>
      <c r="Q113" s="137">
        <v>-11.676434676434701</v>
      </c>
      <c r="R113" s="137">
        <v>-11.6264849506984</v>
      </c>
    </row>
    <row r="114" spans="1:18" x14ac:dyDescent="0.25">
      <c r="A114" s="133" t="s">
        <v>287</v>
      </c>
      <c r="B114" s="136">
        <v>43916</v>
      </c>
      <c r="C114" s="137">
        <v>41.25</v>
      </c>
      <c r="D114" s="137">
        <v>41.25</v>
      </c>
      <c r="E114" s="133">
        <v>104636</v>
      </c>
      <c r="F114" s="137">
        <v>1329.77386934673</v>
      </c>
      <c r="G114" s="137">
        <v>1605.9732894255401</v>
      </c>
      <c r="H114" s="137">
        <v>202.216066481995</v>
      </c>
      <c r="I114" s="137">
        <v>-273.78111148994202</v>
      </c>
      <c r="J114" s="137">
        <v>-317.734436514979</v>
      </c>
      <c r="K114" s="137">
        <v>-90.037993591293102</v>
      </c>
      <c r="L114" s="137">
        <v>-39.068583183359699</v>
      </c>
      <c r="M114" s="137">
        <v>-26.450813243913601</v>
      </c>
      <c r="N114" s="137">
        <v>-18.234511530833998</v>
      </c>
      <c r="O114" s="137">
        <v>0.62395941159772705</v>
      </c>
      <c r="P114" s="137">
        <v>3.3014667000640099</v>
      </c>
      <c r="Q114" s="137">
        <v>23.586124896608801</v>
      </c>
      <c r="R114" s="137">
        <v>-6.1831187593489902</v>
      </c>
    </row>
    <row r="115" spans="1:18" x14ac:dyDescent="0.25">
      <c r="A115" s="133" t="s">
        <v>184</v>
      </c>
      <c r="B115" s="136">
        <v>43916</v>
      </c>
      <c r="C115" s="137">
        <v>45.76</v>
      </c>
      <c r="D115" s="137">
        <v>45.76</v>
      </c>
      <c r="E115" s="133">
        <v>120416</v>
      </c>
      <c r="F115" s="137">
        <v>1331.03057757644</v>
      </c>
      <c r="G115" s="137">
        <v>1607.3725878278101</v>
      </c>
      <c r="H115" s="137">
        <v>203.64603607110399</v>
      </c>
      <c r="I115" s="137">
        <v>-272.90577745478902</v>
      </c>
      <c r="J115" s="137">
        <v>-316.91887869015102</v>
      </c>
      <c r="K115" s="137">
        <v>-89.269378260203993</v>
      </c>
      <c r="L115" s="137">
        <v>-38.237054774019803</v>
      </c>
      <c r="M115" s="137">
        <v>-25.550668175852898</v>
      </c>
      <c r="N115" s="137">
        <v>-17.2489652250432</v>
      </c>
      <c r="O115" s="137">
        <v>2.1336891599949199</v>
      </c>
      <c r="P115" s="137">
        <v>5.1786945586881004</v>
      </c>
      <c r="Q115" s="137">
        <v>18.217325036147699</v>
      </c>
      <c r="R115" s="137">
        <v>-4.9715446432272703</v>
      </c>
    </row>
    <row r="116" spans="1:18" x14ac:dyDescent="0.25">
      <c r="A116" s="133" t="s">
        <v>185</v>
      </c>
      <c r="B116" s="136">
        <v>43916</v>
      </c>
      <c r="C116" s="137">
        <v>7.3902000000000001</v>
      </c>
      <c r="D116" s="137">
        <v>7.3902000000000001</v>
      </c>
      <c r="E116" s="133">
        <v>147541</v>
      </c>
      <c r="F116" s="137">
        <v>1117.81440883608</v>
      </c>
      <c r="G116" s="137">
        <v>1130.3016858917499</v>
      </c>
      <c r="H116" s="137">
        <v>-59.222332429380103</v>
      </c>
      <c r="I116" s="137">
        <v>-354.078267726006</v>
      </c>
      <c r="J116" s="137">
        <v>-367.052963113658</v>
      </c>
      <c r="K116" s="137">
        <v>-117.741564429262</v>
      </c>
      <c r="L116" s="137"/>
      <c r="M116" s="137"/>
      <c r="N116" s="137"/>
      <c r="O116" s="137"/>
      <c r="P116" s="137"/>
      <c r="Q116" s="137">
        <v>-59.5360625</v>
      </c>
      <c r="R116" s="137"/>
    </row>
    <row r="117" spans="1:18" x14ac:dyDescent="0.25">
      <c r="A117" s="133" t="s">
        <v>288</v>
      </c>
      <c r="B117" s="136">
        <v>43916</v>
      </c>
      <c r="C117" s="137">
        <v>7.3205999999999998</v>
      </c>
      <c r="D117" s="137">
        <v>7.3205999999999998</v>
      </c>
      <c r="E117" s="133">
        <v>147544</v>
      </c>
      <c r="F117" s="137">
        <v>1115.5275568381801</v>
      </c>
      <c r="G117" s="137">
        <v>1127.95233475135</v>
      </c>
      <c r="H117" s="137">
        <v>-61.3793183247003</v>
      </c>
      <c r="I117" s="137">
        <v>-355.895496357757</v>
      </c>
      <c r="J117" s="137">
        <v>-368.54759891832902</v>
      </c>
      <c r="K117" s="137">
        <v>-119.25165446954701</v>
      </c>
      <c r="L117" s="137"/>
      <c r="M117" s="137"/>
      <c r="N117" s="137"/>
      <c r="O117" s="137"/>
      <c r="P117" s="137"/>
      <c r="Q117" s="137">
        <v>-61.1238125</v>
      </c>
      <c r="R117" s="137"/>
    </row>
    <row r="118" spans="1:18" x14ac:dyDescent="0.25">
      <c r="A118" s="133" t="s">
        <v>289</v>
      </c>
      <c r="B118" s="136">
        <v>43916</v>
      </c>
      <c r="C118" s="137">
        <v>13.666700000000001</v>
      </c>
      <c r="D118" s="137">
        <v>13.666700000000001</v>
      </c>
      <c r="E118" s="133">
        <v>107288</v>
      </c>
      <c r="F118" s="137">
        <v>1772.9675607660199</v>
      </c>
      <c r="G118" s="137">
        <v>1661.0408870408901</v>
      </c>
      <c r="H118" s="137">
        <v>21.838415667816601</v>
      </c>
      <c r="I118" s="137">
        <v>-374.35579065535001</v>
      </c>
      <c r="J118" s="137">
        <v>-333.80059345310502</v>
      </c>
      <c r="K118" s="137">
        <v>-102.381768785958</v>
      </c>
      <c r="L118" s="137">
        <v>-48.875792316832197</v>
      </c>
      <c r="M118" s="137">
        <v>-29.162799520290299</v>
      </c>
      <c r="N118" s="137">
        <v>-18.267496814440999</v>
      </c>
      <c r="O118" s="137">
        <v>-0.14337432971272901</v>
      </c>
      <c r="P118" s="137">
        <v>3.9691624900467599</v>
      </c>
      <c r="Q118" s="137">
        <v>3.0569792142530798</v>
      </c>
      <c r="R118" s="137">
        <v>-6.6315456481259396</v>
      </c>
    </row>
    <row r="119" spans="1:18" x14ac:dyDescent="0.25">
      <c r="A119" s="133" t="s">
        <v>186</v>
      </c>
      <c r="B119" s="136">
        <v>43916</v>
      </c>
      <c r="C119" s="137">
        <v>14.8239</v>
      </c>
      <c r="D119" s="137">
        <v>14.8239</v>
      </c>
      <c r="E119" s="133">
        <v>120494</v>
      </c>
      <c r="F119" s="137">
        <v>1773.76228168834</v>
      </c>
      <c r="G119" s="137">
        <v>1661.8809932732199</v>
      </c>
      <c r="H119" s="137">
        <v>22.6095221318771</v>
      </c>
      <c r="I119" s="137">
        <v>-373.70810393122798</v>
      </c>
      <c r="J119" s="137">
        <v>-333.246737210297</v>
      </c>
      <c r="K119" s="137">
        <v>-101.829728211983</v>
      </c>
      <c r="L119" s="137">
        <v>-48.311917136232701</v>
      </c>
      <c r="M119" s="137">
        <v>-28.578735875087801</v>
      </c>
      <c r="N119" s="137">
        <v>-17.655607288365001</v>
      </c>
      <c r="O119" s="137">
        <v>0.61879529092643604</v>
      </c>
      <c r="P119" s="137">
        <v>5.60507366623058</v>
      </c>
      <c r="Q119" s="137">
        <v>14.848025379748799</v>
      </c>
      <c r="R119" s="137">
        <v>-5.9783782961788203</v>
      </c>
    </row>
    <row r="120" spans="1:18" x14ac:dyDescent="0.25">
      <c r="A120" s="133" t="s">
        <v>290</v>
      </c>
      <c r="B120" s="136">
        <v>43916</v>
      </c>
      <c r="C120" s="137">
        <v>34.292999999999999</v>
      </c>
      <c r="D120" s="137">
        <v>34.292999999999999</v>
      </c>
      <c r="E120" s="133">
        <v>103339</v>
      </c>
      <c r="F120" s="137">
        <v>1354.4275086191201</v>
      </c>
      <c r="G120" s="137">
        <v>1200.99641163655</v>
      </c>
      <c r="H120" s="137">
        <v>69.801165146909497</v>
      </c>
      <c r="I120" s="137">
        <v>-331.69874638239702</v>
      </c>
      <c r="J120" s="137">
        <v>-345.31572530246001</v>
      </c>
      <c r="K120" s="137">
        <v>-104.951017203956</v>
      </c>
      <c r="L120" s="137">
        <v>-46.0696143479162</v>
      </c>
      <c r="M120" s="137">
        <v>-33.024646742510399</v>
      </c>
      <c r="N120" s="137">
        <v>-20.398290700343601</v>
      </c>
      <c r="O120" s="137">
        <v>-2.3293108538387801</v>
      </c>
      <c r="P120" s="137">
        <v>2.3011431207856599</v>
      </c>
      <c r="Q120" s="137">
        <v>16.931344281076999</v>
      </c>
      <c r="R120" s="137">
        <v>-6.8504256474577998</v>
      </c>
    </row>
    <row r="121" spans="1:18" x14ac:dyDescent="0.25">
      <c r="A121" s="133" t="s">
        <v>187</v>
      </c>
      <c r="B121" s="136">
        <v>43916</v>
      </c>
      <c r="C121" s="137">
        <v>37.542000000000002</v>
      </c>
      <c r="D121" s="137">
        <v>37.542000000000002</v>
      </c>
      <c r="E121" s="133">
        <v>119773</v>
      </c>
      <c r="F121" s="137">
        <v>1355.2129951931099</v>
      </c>
      <c r="G121" s="137">
        <v>1202.2088235868</v>
      </c>
      <c r="H121" s="137">
        <v>71.096856811142501</v>
      </c>
      <c r="I121" s="137">
        <v>-330.607593086078</v>
      </c>
      <c r="J121" s="137">
        <v>-344.40693458049901</v>
      </c>
      <c r="K121" s="137">
        <v>-104.037252942362</v>
      </c>
      <c r="L121" s="137">
        <v>-45.145151661416499</v>
      </c>
      <c r="M121" s="137">
        <v>-32.117400663661201</v>
      </c>
      <c r="N121" s="137">
        <v>-19.4483999254327</v>
      </c>
      <c r="O121" s="137">
        <v>-1.19508916113534</v>
      </c>
      <c r="P121" s="137">
        <v>3.82443467178472</v>
      </c>
      <c r="Q121" s="137">
        <v>11.7109240210275</v>
      </c>
      <c r="R121" s="137">
        <v>-5.8519281645869103</v>
      </c>
    </row>
    <row r="122" spans="1:18" x14ac:dyDescent="0.25">
      <c r="A122" s="133" t="s">
        <v>188</v>
      </c>
      <c r="B122" s="136">
        <v>43916</v>
      </c>
      <c r="C122" s="137">
        <v>40.951999999999998</v>
      </c>
      <c r="D122" s="137">
        <v>40.951999999999998</v>
      </c>
      <c r="E122" s="133">
        <v>119417</v>
      </c>
      <c r="F122" s="137">
        <v>1159.62056889471</v>
      </c>
      <c r="G122" s="137">
        <v>1091.6977115487</v>
      </c>
      <c r="H122" s="137">
        <v>9.5670286119676593</v>
      </c>
      <c r="I122" s="137">
        <v>-361.71783693813597</v>
      </c>
      <c r="J122" s="137">
        <v>-361.98618530171302</v>
      </c>
      <c r="K122" s="137">
        <v>-115.899015732332</v>
      </c>
      <c r="L122" s="137">
        <v>-52.012571816521799</v>
      </c>
      <c r="M122" s="137">
        <v>-37.189911427951401</v>
      </c>
      <c r="N122" s="137">
        <v>-25.587957945142499</v>
      </c>
      <c r="O122" s="137">
        <v>-4.1842856682405696</v>
      </c>
      <c r="P122" s="137">
        <v>2.1111914144419499</v>
      </c>
      <c r="Q122" s="137">
        <v>10.106848681517199</v>
      </c>
      <c r="R122" s="137">
        <v>-13.3827434930416</v>
      </c>
    </row>
    <row r="123" spans="1:18" x14ac:dyDescent="0.25">
      <c r="A123" s="133" t="s">
        <v>291</v>
      </c>
      <c r="B123" s="136">
        <v>43916</v>
      </c>
      <c r="C123" s="137">
        <v>39.103999999999999</v>
      </c>
      <c r="D123" s="137">
        <v>39.103999999999999</v>
      </c>
      <c r="E123" s="133">
        <v>118047</v>
      </c>
      <c r="F123" s="137">
        <v>1159.5250659630599</v>
      </c>
      <c r="G123" s="137">
        <v>1091.0197105649399</v>
      </c>
      <c r="H123" s="137">
        <v>8.9493850156814201</v>
      </c>
      <c r="I123" s="137">
        <v>-362.29612620122401</v>
      </c>
      <c r="J123" s="137">
        <v>-362.41180263884098</v>
      </c>
      <c r="K123" s="137">
        <v>-116.313219236506</v>
      </c>
      <c r="L123" s="137">
        <v>-52.411296933293997</v>
      </c>
      <c r="M123" s="137">
        <v>-37.575534875094398</v>
      </c>
      <c r="N123" s="137">
        <v>-25.974679598871798</v>
      </c>
      <c r="O123" s="137">
        <v>-4.7611718588274403</v>
      </c>
      <c r="P123" s="137">
        <v>1.3878238078412399</v>
      </c>
      <c r="Q123" s="137">
        <v>20.663217272904099</v>
      </c>
      <c r="R123" s="137">
        <v>-13.8071730208767</v>
      </c>
    </row>
    <row r="124" spans="1:18" x14ac:dyDescent="0.25">
      <c r="A124" s="133" t="s">
        <v>292</v>
      </c>
      <c r="B124" s="136">
        <v>43916</v>
      </c>
      <c r="C124" s="137">
        <v>54.137099999999997</v>
      </c>
      <c r="D124" s="137">
        <v>54.137099999999997</v>
      </c>
      <c r="E124" s="133">
        <v>100865</v>
      </c>
      <c r="F124" s="137">
        <v>1411.2799250985199</v>
      </c>
      <c r="G124" s="137">
        <v>1318.9400717547401</v>
      </c>
      <c r="H124" s="137">
        <v>48.656141515307702</v>
      </c>
      <c r="I124" s="137">
        <v>-356.25332478240102</v>
      </c>
      <c r="J124" s="137">
        <v>-336.08433159790098</v>
      </c>
      <c r="K124" s="137">
        <v>-102.582779925238</v>
      </c>
      <c r="L124" s="137">
        <v>-45.506221904652797</v>
      </c>
      <c r="M124" s="137">
        <v>-26.889047337017502</v>
      </c>
      <c r="N124" s="137">
        <v>-16.9598690750915</v>
      </c>
      <c r="O124" s="137">
        <v>0.44308493001696703</v>
      </c>
      <c r="P124" s="137">
        <v>1.8242642795883901</v>
      </c>
      <c r="Q124" s="137">
        <v>19.273803242830901</v>
      </c>
      <c r="R124" s="137">
        <v>-6.3739644193759899</v>
      </c>
    </row>
    <row r="125" spans="1:18" x14ac:dyDescent="0.25">
      <c r="A125" s="133" t="s">
        <v>189</v>
      </c>
      <c r="B125" s="136">
        <v>43916</v>
      </c>
      <c r="C125" s="137">
        <v>58.048999999999999</v>
      </c>
      <c r="D125" s="137">
        <v>58.048999999999999</v>
      </c>
      <c r="E125" s="133">
        <v>120270</v>
      </c>
      <c r="F125" s="137">
        <v>1413.7059470873</v>
      </c>
      <c r="G125" s="137">
        <v>1320.7949166482099</v>
      </c>
      <c r="H125" s="137">
        <v>50.114690410431002</v>
      </c>
      <c r="I125" s="137">
        <v>-355.04263580063702</v>
      </c>
      <c r="J125" s="137">
        <v>-335.08818392850299</v>
      </c>
      <c r="K125" s="137">
        <v>-101.596710987851</v>
      </c>
      <c r="L125" s="137">
        <v>-44.689695136722598</v>
      </c>
      <c r="M125" s="137">
        <v>-26.0448496322567</v>
      </c>
      <c r="N125" s="137">
        <v>-16.0729144880044</v>
      </c>
      <c r="O125" s="137">
        <v>1.6518639224599201</v>
      </c>
      <c r="P125" s="137">
        <v>2.91697420346678</v>
      </c>
      <c r="Q125" s="137">
        <v>12.9226193189148</v>
      </c>
      <c r="R125" s="137">
        <v>-5.3936707394674901</v>
      </c>
    </row>
    <row r="126" spans="1:18" x14ac:dyDescent="0.25">
      <c r="A126" s="133" t="s">
        <v>190</v>
      </c>
      <c r="B126" s="136">
        <v>43916</v>
      </c>
      <c r="C126" s="137">
        <v>9.4219000000000008</v>
      </c>
      <c r="D126" s="137">
        <v>9.4219000000000008</v>
      </c>
      <c r="E126" s="133">
        <v>139781</v>
      </c>
      <c r="F126" s="137">
        <v>1446.2583307587099</v>
      </c>
      <c r="G126" s="137">
        <v>1481.9202514614999</v>
      </c>
      <c r="H126" s="137">
        <v>124.779737905574</v>
      </c>
      <c r="I126" s="137">
        <v>-288.95261283925203</v>
      </c>
      <c r="J126" s="137">
        <v>-313.78021798684</v>
      </c>
      <c r="K126" s="137">
        <v>-101.931404303931</v>
      </c>
      <c r="L126" s="137">
        <v>-47.672681283118202</v>
      </c>
      <c r="M126" s="137">
        <v>-31.168790590981001</v>
      </c>
      <c r="N126" s="137">
        <v>-21.547946923226501</v>
      </c>
      <c r="O126" s="137">
        <v>-4.7083559140728104</v>
      </c>
      <c r="P126" s="137"/>
      <c r="Q126" s="137">
        <v>-1.6813266932270901</v>
      </c>
      <c r="R126" s="137">
        <v>-9.9085840687726794</v>
      </c>
    </row>
    <row r="127" spans="1:18" x14ac:dyDescent="0.25">
      <c r="A127" s="133" t="s">
        <v>293</v>
      </c>
      <c r="B127" s="136">
        <v>43916</v>
      </c>
      <c r="C127" s="137">
        <v>8.7667999999999999</v>
      </c>
      <c r="D127" s="137">
        <v>8.7667999999999999</v>
      </c>
      <c r="E127" s="133">
        <v>139783</v>
      </c>
      <c r="F127" s="137">
        <v>1444.76461520218</v>
      </c>
      <c r="G127" s="137">
        <v>1479.70028061377</v>
      </c>
      <c r="H127" s="137">
        <v>122.853807021934</v>
      </c>
      <c r="I127" s="137">
        <v>-290.63379129510702</v>
      </c>
      <c r="J127" s="137">
        <v>-315.12601573158503</v>
      </c>
      <c r="K127" s="137">
        <v>-103.181078988282</v>
      </c>
      <c r="L127" s="137">
        <v>-48.934114357999597</v>
      </c>
      <c r="M127" s="137">
        <v>-32.4402450599707</v>
      </c>
      <c r="N127" s="137">
        <v>-22.871987769646601</v>
      </c>
      <c r="O127" s="137">
        <v>-6.4146573309878399</v>
      </c>
      <c r="P127" s="137"/>
      <c r="Q127" s="137">
        <v>-3.5865976095617502</v>
      </c>
      <c r="R127" s="137">
        <v>-11.3855639263636</v>
      </c>
    </row>
    <row r="128" spans="1:18" x14ac:dyDescent="0.25">
      <c r="A128" s="133" t="s">
        <v>191</v>
      </c>
      <c r="B128" s="136">
        <v>43916</v>
      </c>
      <c r="C128" s="137">
        <v>14.497999999999999</v>
      </c>
      <c r="D128" s="137">
        <v>14.497999999999999</v>
      </c>
      <c r="E128" s="133">
        <v>135781</v>
      </c>
      <c r="F128" s="137">
        <v>1567.54909718725</v>
      </c>
      <c r="G128" s="137">
        <v>1491.27629371532</v>
      </c>
      <c r="H128" s="137">
        <v>73.307087400952298</v>
      </c>
      <c r="I128" s="137">
        <v>-280.08768612413297</v>
      </c>
      <c r="J128" s="137">
        <v>-339.86117308396803</v>
      </c>
      <c r="K128" s="137">
        <v>-109.642813081065</v>
      </c>
      <c r="L128" s="137">
        <v>-46.864481255833901</v>
      </c>
      <c r="M128" s="137">
        <v>-31.521339757346901</v>
      </c>
      <c r="N128" s="137">
        <v>-20.2282991423947</v>
      </c>
      <c r="O128" s="137">
        <v>2.4442475262147298</v>
      </c>
      <c r="P128" s="137"/>
      <c r="Q128" s="137">
        <v>10.592064516129</v>
      </c>
      <c r="R128" s="137">
        <v>-4.98230872892539</v>
      </c>
    </row>
    <row r="129" spans="1:18" x14ac:dyDescent="0.25">
      <c r="A129" s="133" t="s">
        <v>294</v>
      </c>
      <c r="B129" s="136">
        <v>43916</v>
      </c>
      <c r="C129" s="137">
        <v>13.641999999999999</v>
      </c>
      <c r="D129" s="137">
        <v>13.641999999999999</v>
      </c>
      <c r="E129" s="133">
        <v>135784</v>
      </c>
      <c r="F129" s="137">
        <v>1565.3619753841499</v>
      </c>
      <c r="G129" s="137">
        <v>1489.55076518019</v>
      </c>
      <c r="H129" s="137">
        <v>72.076184813996804</v>
      </c>
      <c r="I129" s="137">
        <v>-281.46163977917098</v>
      </c>
      <c r="J129" s="137">
        <v>-340.92408632669202</v>
      </c>
      <c r="K129" s="137">
        <v>-110.71036377516199</v>
      </c>
      <c r="L129" s="137">
        <v>-48.046908498413501</v>
      </c>
      <c r="M129" s="137">
        <v>-32.698751695626903</v>
      </c>
      <c r="N129" s="137">
        <v>-21.5386910369952</v>
      </c>
      <c r="O129" s="137">
        <v>0.98605235491532495</v>
      </c>
      <c r="P129" s="137"/>
      <c r="Q129" s="137">
        <v>8.5763225806451597</v>
      </c>
      <c r="R129" s="137">
        <v>-6.2922325758430304</v>
      </c>
    </row>
    <row r="130" spans="1:18" x14ac:dyDescent="0.25">
      <c r="A130" s="133" t="s">
        <v>192</v>
      </c>
      <c r="B130" s="136">
        <v>43916</v>
      </c>
      <c r="C130" s="137">
        <v>14.51</v>
      </c>
      <c r="D130" s="137">
        <v>14.51</v>
      </c>
      <c r="E130" s="133">
        <v>133386</v>
      </c>
      <c r="F130" s="137">
        <v>1371.0304833139101</v>
      </c>
      <c r="G130" s="137">
        <v>1355.8902906399301</v>
      </c>
      <c r="H130" s="137">
        <v>-36.008830980393498</v>
      </c>
      <c r="I130" s="137">
        <v>-410.873423653185</v>
      </c>
      <c r="J130" s="137">
        <v>-365.12155529229699</v>
      </c>
      <c r="K130" s="137">
        <v>-110.036159234729</v>
      </c>
      <c r="L130" s="137">
        <v>-48.004786126110098</v>
      </c>
      <c r="M130" s="137">
        <v>-27.781648567627499</v>
      </c>
      <c r="N130" s="137">
        <v>-18.954939956167902</v>
      </c>
      <c r="O130" s="137">
        <v>-1.2808782033723001</v>
      </c>
      <c r="P130" s="137">
        <v>7.4344520425183198</v>
      </c>
      <c r="Q130" s="137">
        <v>8.7051824431517701</v>
      </c>
      <c r="R130" s="137">
        <v>-10.6010797318323</v>
      </c>
    </row>
    <row r="131" spans="1:18" x14ac:dyDescent="0.25">
      <c r="A131" s="133" t="s">
        <v>295</v>
      </c>
      <c r="B131" s="136">
        <v>43916</v>
      </c>
      <c r="C131" s="137">
        <v>13.5329</v>
      </c>
      <c r="D131" s="137">
        <v>13.5329</v>
      </c>
      <c r="E131" s="133">
        <v>133385</v>
      </c>
      <c r="F131" s="137">
        <v>1369.7923854209801</v>
      </c>
      <c r="G131" s="137">
        <v>1354.52731333969</v>
      </c>
      <c r="H131" s="137">
        <v>-37.222491232704101</v>
      </c>
      <c r="I131" s="137">
        <v>-411.92477563438803</v>
      </c>
      <c r="J131" s="137">
        <v>-366.00580691108098</v>
      </c>
      <c r="K131" s="137">
        <v>-110.95862546288301</v>
      </c>
      <c r="L131" s="137">
        <v>-48.969957821724698</v>
      </c>
      <c r="M131" s="137">
        <v>-28.803046448201801</v>
      </c>
      <c r="N131" s="137">
        <v>-20.023921948748601</v>
      </c>
      <c r="O131" s="137">
        <v>-2.4978720775797698</v>
      </c>
      <c r="P131" s="137">
        <v>5.6337877143562602</v>
      </c>
      <c r="Q131" s="137">
        <v>6.8191882601798</v>
      </c>
      <c r="R131" s="137">
        <v>-11.578116249983401</v>
      </c>
    </row>
    <row r="132" spans="1:18" x14ac:dyDescent="0.25">
      <c r="A132" s="133" t="s">
        <v>296</v>
      </c>
      <c r="B132" s="136">
        <v>43916</v>
      </c>
      <c r="C132" s="137">
        <v>36.0991</v>
      </c>
      <c r="D132" s="137">
        <v>36.0991</v>
      </c>
      <c r="E132" s="133">
        <v>103196</v>
      </c>
      <c r="F132" s="137">
        <v>1137.9239424469499</v>
      </c>
      <c r="G132" s="137">
        <v>1002.84106242241</v>
      </c>
      <c r="H132" s="137">
        <v>-75.124733021410506</v>
      </c>
      <c r="I132" s="137">
        <v>-338.326094428109</v>
      </c>
      <c r="J132" s="137">
        <v>-382.62874607002101</v>
      </c>
      <c r="K132" s="137">
        <v>-135.51706312880401</v>
      </c>
      <c r="L132" s="137">
        <v>-59.591814421888103</v>
      </c>
      <c r="M132" s="137">
        <v>-47.044123126131801</v>
      </c>
      <c r="N132" s="137">
        <v>-33.917564286936503</v>
      </c>
      <c r="O132" s="137">
        <v>-10.952920445363199</v>
      </c>
      <c r="P132" s="137">
        <v>-4.7203126460923297</v>
      </c>
      <c r="Q132" s="137">
        <v>17.973908490566</v>
      </c>
      <c r="R132" s="137">
        <v>-18.970629003802401</v>
      </c>
    </row>
    <row r="133" spans="1:18" x14ac:dyDescent="0.25">
      <c r="A133" s="133" t="s">
        <v>193</v>
      </c>
      <c r="B133" s="136">
        <v>43916</v>
      </c>
      <c r="C133" s="137">
        <v>38.183300000000003</v>
      </c>
      <c r="D133" s="137">
        <v>38.183300000000003</v>
      </c>
      <c r="E133" s="133">
        <v>118803</v>
      </c>
      <c r="F133" s="137">
        <v>1138.9276734570501</v>
      </c>
      <c r="G133" s="137">
        <v>1003.88305658641</v>
      </c>
      <c r="H133" s="137">
        <v>-74.173831166986304</v>
      </c>
      <c r="I133" s="137">
        <v>-337.56593250010098</v>
      </c>
      <c r="J133" s="137">
        <v>-382.023681804364</v>
      </c>
      <c r="K133" s="137">
        <v>-135.01553382317499</v>
      </c>
      <c r="L133" s="137">
        <v>-59.100951360077701</v>
      </c>
      <c r="M133" s="137">
        <v>-46.606044419965798</v>
      </c>
      <c r="N133" s="137">
        <v>-33.478047653473602</v>
      </c>
      <c r="O133" s="137">
        <v>-10.3718803475178</v>
      </c>
      <c r="P133" s="137">
        <v>-4.0893559294593897</v>
      </c>
      <c r="Q133" s="137">
        <v>7.4614947916452401</v>
      </c>
      <c r="R133" s="137">
        <v>-18.480705080786301</v>
      </c>
    </row>
    <row r="134" spans="1:18" x14ac:dyDescent="0.25">
      <c r="A134" s="133" t="s">
        <v>194</v>
      </c>
      <c r="B134" s="136">
        <v>43916</v>
      </c>
      <c r="C134" s="137">
        <v>8.3887999999999998</v>
      </c>
      <c r="D134" s="137">
        <v>8.3887999999999998</v>
      </c>
      <c r="E134" s="133">
        <v>147481</v>
      </c>
      <c r="F134" s="137">
        <v>805.35960134994696</v>
      </c>
      <c r="G134" s="137">
        <v>773.26782884310603</v>
      </c>
      <c r="H134" s="137">
        <v>-87.035151645054299</v>
      </c>
      <c r="I134" s="137">
        <v>-306.503288010483</v>
      </c>
      <c r="J134" s="137">
        <v>-282.19213553804599</v>
      </c>
      <c r="K134" s="137">
        <v>-90.170899552137101</v>
      </c>
      <c r="L134" s="137">
        <v>-40.718060286458197</v>
      </c>
      <c r="M134" s="137"/>
      <c r="N134" s="137"/>
      <c r="O134" s="137"/>
      <c r="P134" s="137"/>
      <c r="Q134" s="137">
        <v>-23.906016260162598</v>
      </c>
      <c r="R134" s="137"/>
    </row>
    <row r="135" spans="1:18" x14ac:dyDescent="0.25">
      <c r="A135" s="133" t="s">
        <v>297</v>
      </c>
      <c r="B135" s="136">
        <v>43916</v>
      </c>
      <c r="C135" s="137">
        <v>8.3154000000000003</v>
      </c>
      <c r="D135" s="137">
        <v>8.3154000000000003</v>
      </c>
      <c r="E135" s="133">
        <v>147482</v>
      </c>
      <c r="F135" s="137">
        <v>802.99641118922705</v>
      </c>
      <c r="G135" s="137">
        <v>771.09388986930799</v>
      </c>
      <c r="H135" s="137">
        <v>-88.699504011645899</v>
      </c>
      <c r="I135" s="137">
        <v>-308.66895267983</v>
      </c>
      <c r="J135" s="137">
        <v>-283.76674329216399</v>
      </c>
      <c r="K135" s="137">
        <v>-91.340017598910194</v>
      </c>
      <c r="L135" s="137">
        <v>-41.796806390274099</v>
      </c>
      <c r="M135" s="137"/>
      <c r="N135" s="137"/>
      <c r="O135" s="137"/>
      <c r="P135" s="137"/>
      <c r="Q135" s="137">
        <v>-24.995081300812998</v>
      </c>
      <c r="R135" s="137"/>
    </row>
    <row r="136" spans="1:18" x14ac:dyDescent="0.25">
      <c r="A136" s="133" t="s">
        <v>195</v>
      </c>
      <c r="B136" s="136">
        <v>43916</v>
      </c>
      <c r="C136" s="137">
        <v>11.1</v>
      </c>
      <c r="D136" s="137">
        <v>11.1</v>
      </c>
      <c r="E136" s="133">
        <v>135601</v>
      </c>
      <c r="F136" s="137">
        <v>1258.6206896551701</v>
      </c>
      <c r="G136" s="137">
        <v>1178.19499341239</v>
      </c>
      <c r="H136" s="137">
        <v>76.260120135806005</v>
      </c>
      <c r="I136" s="137">
        <v>-297.543039562194</v>
      </c>
      <c r="J136" s="137">
        <v>-334.63327859879598</v>
      </c>
      <c r="K136" s="137">
        <v>-110.86436379787099</v>
      </c>
      <c r="L136" s="137">
        <v>-53.417996412047998</v>
      </c>
      <c r="M136" s="137">
        <v>-37.444215423017297</v>
      </c>
      <c r="N136" s="137">
        <v>-25.032632021415498</v>
      </c>
      <c r="O136" s="137">
        <v>-2.7472941034788998</v>
      </c>
      <c r="P136" s="137"/>
      <c r="Q136" s="137">
        <v>2.5622208040842298</v>
      </c>
      <c r="R136" s="137">
        <v>-9.7401019196487493</v>
      </c>
    </row>
    <row r="137" spans="1:18" x14ac:dyDescent="0.25">
      <c r="A137" s="133" t="s">
        <v>298</v>
      </c>
      <c r="B137" s="136">
        <v>43916</v>
      </c>
      <c r="C137" s="137">
        <v>10.45</v>
      </c>
      <c r="D137" s="137">
        <v>10.45</v>
      </c>
      <c r="E137" s="133">
        <v>135598</v>
      </c>
      <c r="F137" s="137">
        <v>1302.2794846382501</v>
      </c>
      <c r="G137" s="137">
        <v>1188.5504201680701</v>
      </c>
      <c r="H137" s="137">
        <v>81.077328890740404</v>
      </c>
      <c r="I137" s="137">
        <v>-298.27481840193701</v>
      </c>
      <c r="J137" s="137">
        <v>-334.98401782255002</v>
      </c>
      <c r="K137" s="137">
        <v>-111.6318074191</v>
      </c>
      <c r="L137" s="137">
        <v>-54.402884423804899</v>
      </c>
      <c r="M137" s="137">
        <v>-38.449116286465298</v>
      </c>
      <c r="N137" s="137">
        <v>-26.1809178939574</v>
      </c>
      <c r="O137" s="137">
        <v>-4.2454637510605098</v>
      </c>
      <c r="P137" s="137"/>
      <c r="Q137" s="137">
        <v>1.04818123803446</v>
      </c>
      <c r="R137" s="137">
        <v>-11.0793871653494</v>
      </c>
    </row>
    <row r="138" spans="1:18" x14ac:dyDescent="0.25">
      <c r="A138" s="133" t="s">
        <v>299</v>
      </c>
      <c r="B138" s="136">
        <v>43916</v>
      </c>
      <c r="C138" s="137">
        <v>141.38</v>
      </c>
      <c r="D138" s="137">
        <v>418.813519225557</v>
      </c>
      <c r="E138" s="133">
        <v>101815</v>
      </c>
      <c r="F138" s="137">
        <v>1329.85118393073</v>
      </c>
      <c r="G138" s="137">
        <v>1476.4435279187901</v>
      </c>
      <c r="H138" s="137">
        <v>105.354307980946</v>
      </c>
      <c r="I138" s="137">
        <v>-273.94968621706602</v>
      </c>
      <c r="J138" s="137">
        <v>-328.63326881557703</v>
      </c>
      <c r="K138" s="137">
        <v>-106.79039664923</v>
      </c>
      <c r="L138" s="137">
        <v>-49.498993361867001</v>
      </c>
      <c r="M138" s="137">
        <v>-37.1813547790643</v>
      </c>
      <c r="N138" s="137">
        <v>-26.691958112723299</v>
      </c>
      <c r="O138" s="137">
        <v>-6.0191902540806597</v>
      </c>
      <c r="P138" s="137">
        <v>-1.33943222145725</v>
      </c>
      <c r="Q138" s="137">
        <v>170.319523476005</v>
      </c>
      <c r="R138" s="137">
        <v>-12.8494463981043</v>
      </c>
    </row>
    <row r="139" spans="1:18" x14ac:dyDescent="0.25">
      <c r="A139" s="133" t="s">
        <v>196</v>
      </c>
      <c r="B139" s="136">
        <v>43916</v>
      </c>
      <c r="C139" s="137">
        <v>147.02000000000001</v>
      </c>
      <c r="D139" s="137">
        <v>147.02000000000001</v>
      </c>
      <c r="E139" s="133">
        <v>119486</v>
      </c>
      <c r="F139" s="137">
        <v>1327.6469758917201</v>
      </c>
      <c r="G139" s="137">
        <v>1477.44724129164</v>
      </c>
      <c r="H139" s="137">
        <v>105.66075146227899</v>
      </c>
      <c r="I139" s="137">
        <v>-273.77618728748001</v>
      </c>
      <c r="J139" s="137">
        <v>-328.33858320952601</v>
      </c>
      <c r="K139" s="137">
        <v>-106.50150668635</v>
      </c>
      <c r="L139" s="137">
        <v>-49.275630736304898</v>
      </c>
      <c r="M139" s="137">
        <v>-36.967239194307503</v>
      </c>
      <c r="N139" s="137">
        <v>-26.450597231245901</v>
      </c>
      <c r="O139" s="137">
        <v>-5.6492320767166397</v>
      </c>
      <c r="P139" s="137">
        <v>-0.83838787847919605</v>
      </c>
      <c r="Q139" s="137">
        <v>6.1293372867011398</v>
      </c>
      <c r="R139" s="137">
        <v>-12.5597942424117</v>
      </c>
    </row>
    <row r="140" spans="1:18" x14ac:dyDescent="0.25">
      <c r="A140" s="133" t="s">
        <v>300</v>
      </c>
      <c r="B140" s="136">
        <v>43916</v>
      </c>
      <c r="C140" s="137">
        <v>152.38</v>
      </c>
      <c r="D140" s="137">
        <v>229.86481240182999</v>
      </c>
      <c r="E140" s="133">
        <v>100156</v>
      </c>
      <c r="F140" s="137">
        <v>1315.27060103347</v>
      </c>
      <c r="G140" s="137">
        <v>1440.3547400611999</v>
      </c>
      <c r="H140" s="137">
        <v>104.362502749283</v>
      </c>
      <c r="I140" s="137">
        <v>-266.91884340918199</v>
      </c>
      <c r="J140" s="137">
        <v>-321.83262396057103</v>
      </c>
      <c r="K140" s="137">
        <v>-104.460138968001</v>
      </c>
      <c r="L140" s="137">
        <v>-48.200254304745897</v>
      </c>
      <c r="M140" s="137">
        <v>-36.255261080693501</v>
      </c>
      <c r="N140" s="137">
        <v>-25.940098994795399</v>
      </c>
      <c r="O140" s="137">
        <v>-4.0566434561613001</v>
      </c>
      <c r="P140" s="137">
        <v>2.40454082970742</v>
      </c>
      <c r="Q140" s="137">
        <v>91.599881893240493</v>
      </c>
      <c r="R140" s="137">
        <v>-12.6693580701806</v>
      </c>
    </row>
    <row r="141" spans="1:18" x14ac:dyDescent="0.25">
      <c r="A141" s="133" t="s">
        <v>197</v>
      </c>
      <c r="B141" s="136">
        <v>43916</v>
      </c>
      <c r="C141" s="137">
        <v>158.22</v>
      </c>
      <c r="D141" s="137">
        <v>158.22</v>
      </c>
      <c r="E141" s="133">
        <v>119489</v>
      </c>
      <c r="F141" s="137">
        <v>1316.9733481762801</v>
      </c>
      <c r="G141" s="137">
        <v>1440.52920524964</v>
      </c>
      <c r="H141" s="137">
        <v>104.890853827024</v>
      </c>
      <c r="I141" s="137">
        <v>-266.43955545107502</v>
      </c>
      <c r="J141" s="137">
        <v>-321.45204399071099</v>
      </c>
      <c r="K141" s="137">
        <v>-104.09011122728501</v>
      </c>
      <c r="L141" s="137">
        <v>-47.842707848001602</v>
      </c>
      <c r="M141" s="137">
        <v>-35.9223886510906</v>
      </c>
      <c r="N141" s="137">
        <v>-25.595836365946901</v>
      </c>
      <c r="O141" s="137">
        <v>-3.55557262209852</v>
      </c>
      <c r="P141" s="137">
        <v>3.0088472045044501</v>
      </c>
      <c r="Q141" s="137">
        <v>11.6980102585295</v>
      </c>
      <c r="R141" s="137">
        <v>-12.164233501697501</v>
      </c>
    </row>
    <row r="142" spans="1:18" x14ac:dyDescent="0.25">
      <c r="A142" s="133" t="s">
        <v>301</v>
      </c>
      <c r="B142" s="136">
        <v>43916</v>
      </c>
      <c r="C142" s="137">
        <v>67.103700000000003</v>
      </c>
      <c r="D142" s="137">
        <v>67.103700000000003</v>
      </c>
      <c r="E142" s="133">
        <v>100175</v>
      </c>
      <c r="F142" s="137">
        <v>1542.5960700623</v>
      </c>
      <c r="G142" s="137">
        <v>963.66634072492104</v>
      </c>
      <c r="H142" s="137">
        <v>176.105870023271</v>
      </c>
      <c r="I142" s="137">
        <v>-314.60074535919603</v>
      </c>
      <c r="J142" s="137">
        <v>-351.51658007404598</v>
      </c>
      <c r="K142" s="137">
        <v>-112.868435022109</v>
      </c>
      <c r="L142" s="137">
        <v>-52.763988754986102</v>
      </c>
      <c r="M142" s="137">
        <v>-38.362578696228397</v>
      </c>
      <c r="N142" s="137">
        <v>-26.7911244789668</v>
      </c>
      <c r="O142" s="137">
        <v>-4.6153355604988704</v>
      </c>
      <c r="P142" s="137">
        <v>3.4924418327457398</v>
      </c>
      <c r="Q142" s="137">
        <v>28.551850000000002</v>
      </c>
      <c r="R142" s="137">
        <v>-11.902506720107001</v>
      </c>
    </row>
    <row r="143" spans="1:18" x14ac:dyDescent="0.25">
      <c r="A143" s="133" t="s">
        <v>198</v>
      </c>
      <c r="B143" s="136">
        <v>43916</v>
      </c>
      <c r="C143" s="137">
        <v>69.208200000000005</v>
      </c>
      <c r="D143" s="137">
        <v>69.208200000000005</v>
      </c>
      <c r="E143" s="133">
        <v>120847</v>
      </c>
      <c r="F143" s="137">
        <v>1544.3517051513099</v>
      </c>
      <c r="G143" s="137">
        <v>965.53919206317903</v>
      </c>
      <c r="H143" s="137">
        <v>177.905649325811</v>
      </c>
      <c r="I143" s="137">
        <v>-313.10269540031197</v>
      </c>
      <c r="J143" s="137">
        <v>-350.28760053613303</v>
      </c>
      <c r="K143" s="137">
        <v>-111.642489870799</v>
      </c>
      <c r="L143" s="137">
        <v>-51.4897255270429</v>
      </c>
      <c r="M143" s="137">
        <v>-37.123933491727101</v>
      </c>
      <c r="N143" s="137">
        <v>-25.722124006343499</v>
      </c>
      <c r="O143" s="137">
        <v>-3.97113825709613</v>
      </c>
      <c r="P143" s="137">
        <v>4.0597237840844898</v>
      </c>
      <c r="Q143" s="137">
        <v>10.6339574699744</v>
      </c>
      <c r="R143" s="137">
        <v>-11.115902563078</v>
      </c>
    </row>
    <row r="144" spans="1:18" x14ac:dyDescent="0.25">
      <c r="A144" s="133" t="s">
        <v>199</v>
      </c>
      <c r="B144" s="136">
        <v>43916</v>
      </c>
      <c r="C144" s="137">
        <v>36.99</v>
      </c>
      <c r="D144" s="137">
        <v>36.99</v>
      </c>
      <c r="E144" s="133">
        <v>111549</v>
      </c>
      <c r="F144" s="137">
        <v>1596.36004514673</v>
      </c>
      <c r="G144" s="137">
        <v>984.85291252678996</v>
      </c>
      <c r="H144" s="137">
        <v>106.443349753695</v>
      </c>
      <c r="I144" s="137">
        <v>-262.42575804939099</v>
      </c>
      <c r="J144" s="137">
        <v>-341.07281203702502</v>
      </c>
      <c r="K144" s="137">
        <v>-121.109311522597</v>
      </c>
      <c r="L144" s="137">
        <v>-57.283243986604298</v>
      </c>
      <c r="M144" s="137">
        <v>-44.363860584731299</v>
      </c>
      <c r="N144" s="137">
        <v>-32.558286469340402</v>
      </c>
      <c r="O144" s="137">
        <v>-7.4962128493103002</v>
      </c>
      <c r="P144" s="137">
        <v>-0.26118655364597798</v>
      </c>
      <c r="Q144" s="137">
        <v>23.963390902456801</v>
      </c>
      <c r="R144" s="137">
        <v>-13.1686645551422</v>
      </c>
    </row>
    <row r="145" spans="1:18" x14ac:dyDescent="0.25">
      <c r="A145" s="133" t="s">
        <v>302</v>
      </c>
      <c r="B145" s="136">
        <v>43916</v>
      </c>
      <c r="C145" s="137">
        <v>36.659999999999997</v>
      </c>
      <c r="D145" s="137">
        <v>36.659999999999997</v>
      </c>
      <c r="E145" s="133">
        <v>141070</v>
      </c>
      <c r="F145" s="137">
        <v>1589.66695132365</v>
      </c>
      <c r="G145" s="137">
        <v>986.68042858547199</v>
      </c>
      <c r="H145" s="137">
        <v>105.940121665142</v>
      </c>
      <c r="I145" s="137">
        <v>-262.82455587091403</v>
      </c>
      <c r="J145" s="137">
        <v>-341.486233627373</v>
      </c>
      <c r="K145" s="137">
        <v>-121.443410146339</v>
      </c>
      <c r="L145" s="137">
        <v>-57.650658379521403</v>
      </c>
      <c r="M145" s="137">
        <v>-44.709682710598102</v>
      </c>
      <c r="N145" s="137">
        <v>-32.8897813208659</v>
      </c>
      <c r="O145" s="137">
        <v>-7.7400001833987497</v>
      </c>
      <c r="P145" s="137">
        <v>-0.53564871905635503</v>
      </c>
      <c r="Q145" s="137">
        <v>23.000926064682499</v>
      </c>
      <c r="R145" s="137">
        <v>-13.431252071419101</v>
      </c>
    </row>
    <row r="146" spans="1:18" x14ac:dyDescent="0.25">
      <c r="A146" s="133" t="s">
        <v>303</v>
      </c>
      <c r="B146" s="136">
        <v>43916</v>
      </c>
      <c r="C146" s="137">
        <v>53.963099999999997</v>
      </c>
      <c r="D146" s="137">
        <v>431.70479999999998</v>
      </c>
      <c r="E146" s="133">
        <v>100338</v>
      </c>
      <c r="F146" s="137">
        <v>1.2175392364470701</v>
      </c>
      <c r="G146" s="137">
        <v>30.423164928118901</v>
      </c>
      <c r="H146" s="137">
        <v>-282.88148374778598</v>
      </c>
      <c r="I146" s="137">
        <v>-488.31854269784799</v>
      </c>
      <c r="J146" s="137">
        <v>-409.18312281756897</v>
      </c>
      <c r="K146" s="137">
        <v>-126.236778146885</v>
      </c>
      <c r="L146" s="137">
        <v>-56.520410498012197</v>
      </c>
      <c r="M146" s="137">
        <v>-38.363248033847903</v>
      </c>
      <c r="N146" s="137">
        <v>-27.940019511941902</v>
      </c>
      <c r="O146" s="137">
        <v>-7.0822009047411596</v>
      </c>
      <c r="P146" s="137">
        <v>-1.27513263659686</v>
      </c>
      <c r="Q146" s="137">
        <v>183.34991304347801</v>
      </c>
      <c r="R146" s="137">
        <v>-12.9278149249844</v>
      </c>
    </row>
    <row r="147" spans="1:18" x14ac:dyDescent="0.25">
      <c r="A147" s="133" t="s">
        <v>200</v>
      </c>
      <c r="B147" s="136">
        <v>43916</v>
      </c>
      <c r="C147" s="137">
        <v>56.843200000000003</v>
      </c>
      <c r="D147" s="137">
        <v>56.843200000000003</v>
      </c>
      <c r="E147" s="133">
        <v>120291</v>
      </c>
      <c r="F147" s="137">
        <v>1.47692946452582</v>
      </c>
      <c r="G147" s="137">
        <v>30.684783004881201</v>
      </c>
      <c r="H147" s="137">
        <v>-282.64255170463002</v>
      </c>
      <c r="I147" s="137">
        <v>-488.11654979277301</v>
      </c>
      <c r="J147" s="137">
        <v>-409.01491843009501</v>
      </c>
      <c r="K147" s="137">
        <v>-126.068170233412</v>
      </c>
      <c r="L147" s="137">
        <v>-56.3447417390448</v>
      </c>
      <c r="M147" s="137">
        <v>-38.1906521951096</v>
      </c>
      <c r="N147" s="137">
        <v>-27.742884096922101</v>
      </c>
      <c r="O147" s="137">
        <v>-6.3929727681346904</v>
      </c>
      <c r="P147" s="137">
        <v>-0.41074009242380899</v>
      </c>
      <c r="Q147" s="137">
        <v>5.1496610200679296</v>
      </c>
      <c r="R147" s="137">
        <v>-12.4260742816461</v>
      </c>
    </row>
    <row r="148" spans="1:18" x14ac:dyDescent="0.25">
      <c r="A148" s="133" t="s">
        <v>372</v>
      </c>
      <c r="B148" s="136">
        <v>43916</v>
      </c>
      <c r="C148" s="137">
        <v>107.8835</v>
      </c>
      <c r="D148" s="137">
        <v>107.8835</v>
      </c>
      <c r="E148" s="133">
        <v>119723</v>
      </c>
      <c r="F148" s="137">
        <v>1265.20535306687</v>
      </c>
      <c r="G148" s="137">
        <v>1145.2058976252099</v>
      </c>
      <c r="H148" s="137">
        <v>8.4476957092052807</v>
      </c>
      <c r="I148" s="137">
        <v>-305.42626161497299</v>
      </c>
      <c r="J148" s="137">
        <v>-342.30759869077502</v>
      </c>
      <c r="K148" s="137">
        <v>-109.17686783800001</v>
      </c>
      <c r="L148" s="137">
        <v>-50.476053173229303</v>
      </c>
      <c r="M148" s="137">
        <v>-37.003724688400297</v>
      </c>
      <c r="N148" s="137">
        <v>-26.4444348043519</v>
      </c>
      <c r="O148" s="137">
        <v>-5.3038738263038896</v>
      </c>
      <c r="P148" s="137">
        <v>-0.96844290686678602</v>
      </c>
      <c r="Q148" s="137">
        <v>8.2488431055660296</v>
      </c>
      <c r="R148" s="137">
        <v>-11.8587396902702</v>
      </c>
    </row>
    <row r="149" spans="1:18" x14ac:dyDescent="0.25">
      <c r="A149" s="133" t="s">
        <v>375</v>
      </c>
      <c r="B149" s="136">
        <v>43916</v>
      </c>
      <c r="C149" s="137">
        <v>103.31610000000001</v>
      </c>
      <c r="D149" s="137">
        <v>320.81578638379</v>
      </c>
      <c r="E149" s="133">
        <v>105628</v>
      </c>
      <c r="F149" s="137">
        <v>1264.37956277476</v>
      </c>
      <c r="G149" s="137">
        <v>1144.4486920044801</v>
      </c>
      <c r="H149" s="137">
        <v>7.73830872364075</v>
      </c>
      <c r="I149" s="137">
        <v>-306.019528415389</v>
      </c>
      <c r="J149" s="137">
        <v>-342.79577934974799</v>
      </c>
      <c r="K149" s="137">
        <v>-109.654158706084</v>
      </c>
      <c r="L149" s="137">
        <v>-50.9604805198788</v>
      </c>
      <c r="M149" s="137">
        <v>-37.467423793132603</v>
      </c>
      <c r="N149" s="137">
        <v>-26.8858771444946</v>
      </c>
      <c r="O149" s="137">
        <v>-5.8690379388630696</v>
      </c>
      <c r="P149" s="137">
        <v>-1.5732046276726901</v>
      </c>
      <c r="Q149" s="137">
        <v>115.093600517483</v>
      </c>
      <c r="R149" s="137">
        <v>-12.3636960797154</v>
      </c>
    </row>
    <row r="150" spans="1:18" x14ac:dyDescent="0.25">
      <c r="A150" s="133" t="s">
        <v>201</v>
      </c>
      <c r="B150" s="136">
        <v>43916</v>
      </c>
      <c r="C150" s="137">
        <v>9.9004999999999992</v>
      </c>
      <c r="D150" s="137">
        <v>9.9004999999999992</v>
      </c>
      <c r="E150" s="133">
        <v>132933</v>
      </c>
      <c r="F150" s="137">
        <v>1478.39749450872</v>
      </c>
      <c r="G150" s="137">
        <v>999.65933601492202</v>
      </c>
      <c r="H150" s="137">
        <v>-41.692133503001102</v>
      </c>
      <c r="I150" s="137">
        <v>-410.24450088819901</v>
      </c>
      <c r="J150" s="137">
        <v>-392.81831215517002</v>
      </c>
      <c r="K150" s="137">
        <v>-120.744517228685</v>
      </c>
      <c r="L150" s="137">
        <v>-54.883764370735101</v>
      </c>
      <c r="M150" s="137">
        <v>-38.533165255036401</v>
      </c>
      <c r="N150" s="137">
        <v>-25.6390464091951</v>
      </c>
      <c r="O150" s="137">
        <v>-6.02310258243606</v>
      </c>
      <c r="P150" s="137">
        <v>1.6358281114645601E-2</v>
      </c>
      <c r="Q150" s="137">
        <v>-0.121666261765528</v>
      </c>
      <c r="R150" s="137">
        <v>-13.4014576908701</v>
      </c>
    </row>
    <row r="151" spans="1:18" x14ac:dyDescent="0.25">
      <c r="A151" s="133" t="s">
        <v>202</v>
      </c>
      <c r="B151" s="136">
        <v>43916</v>
      </c>
      <c r="C151" s="137">
        <v>10.664199999999999</v>
      </c>
      <c r="D151" s="137">
        <v>10.664199999999999</v>
      </c>
      <c r="E151" s="133">
        <v>133364</v>
      </c>
      <c r="F151" s="137">
        <v>1541.01757197865</v>
      </c>
      <c r="G151" s="137">
        <v>1027.1269744424101</v>
      </c>
      <c r="H151" s="137">
        <v>2.2990893435092001</v>
      </c>
      <c r="I151" s="137">
        <v>-372.05974564689598</v>
      </c>
      <c r="J151" s="137">
        <v>-369.11588441837301</v>
      </c>
      <c r="K151" s="137">
        <v>-109.530296428315</v>
      </c>
      <c r="L151" s="137">
        <v>-48.642393901290099</v>
      </c>
      <c r="M151" s="137">
        <v>-34.977357892681198</v>
      </c>
      <c r="N151" s="137">
        <v>-22.520677606894701</v>
      </c>
      <c r="O151" s="137">
        <v>-4.4509118652007196</v>
      </c>
      <c r="P151" s="137"/>
      <c r="Q151" s="137">
        <v>1.2795020127449399</v>
      </c>
      <c r="R151" s="137">
        <v>-11.413876354621401</v>
      </c>
    </row>
    <row r="152" spans="1:18" x14ac:dyDescent="0.25">
      <c r="A152" s="133" t="s">
        <v>203</v>
      </c>
      <c r="B152" s="136">
        <v>43916</v>
      </c>
      <c r="C152" s="137">
        <v>10.504099999999999</v>
      </c>
      <c r="D152" s="137">
        <v>10.504099999999999</v>
      </c>
      <c r="E152" s="133">
        <v>136007</v>
      </c>
      <c r="F152" s="137">
        <v>1423.56426437714</v>
      </c>
      <c r="G152" s="137">
        <v>942.49265729124704</v>
      </c>
      <c r="H152" s="137">
        <v>-25.2926424233737</v>
      </c>
      <c r="I152" s="137">
        <v>-390.00128379206802</v>
      </c>
      <c r="J152" s="137">
        <v>-375.11588233843702</v>
      </c>
      <c r="K152" s="137">
        <v>-110.283855919749</v>
      </c>
      <c r="L152" s="137">
        <v>-49.434231829876097</v>
      </c>
      <c r="M152" s="137">
        <v>-36.082728607531799</v>
      </c>
      <c r="N152" s="137">
        <v>-23.078253454864299</v>
      </c>
      <c r="O152" s="137">
        <v>-3.4240636351038498</v>
      </c>
      <c r="P152" s="137"/>
      <c r="Q152" s="137">
        <v>1.2637122252747199</v>
      </c>
      <c r="R152" s="137">
        <v>-11.082185687909099</v>
      </c>
    </row>
    <row r="153" spans="1:18" x14ac:dyDescent="0.25">
      <c r="A153" s="133" t="s">
        <v>304</v>
      </c>
      <c r="B153" s="136">
        <v>43916</v>
      </c>
      <c r="C153" s="137">
        <v>10.08</v>
      </c>
      <c r="D153" s="137">
        <v>10.08</v>
      </c>
      <c r="E153" s="133">
        <v>136004</v>
      </c>
      <c r="F153" s="137">
        <v>1423.2505643340901</v>
      </c>
      <c r="G153" s="137">
        <v>941.91954280990797</v>
      </c>
      <c r="H153" s="137">
        <v>-25.788068655365102</v>
      </c>
      <c r="I153" s="137">
        <v>-390.43148510985998</v>
      </c>
      <c r="J153" s="137">
        <v>-375.47032581652201</v>
      </c>
      <c r="K153" s="137">
        <v>-110.64588612918701</v>
      </c>
      <c r="L153" s="137">
        <v>-49.809862938087903</v>
      </c>
      <c r="M153" s="137">
        <v>-36.445655510116502</v>
      </c>
      <c r="N153" s="137">
        <v>-23.466636852417899</v>
      </c>
      <c r="O153" s="137">
        <v>-4.1963802324008199</v>
      </c>
      <c r="P153" s="137"/>
      <c r="Q153" s="137">
        <v>0.200549450549451</v>
      </c>
      <c r="R153" s="137">
        <v>-11.7102254634163</v>
      </c>
    </row>
    <row r="154" spans="1:18" x14ac:dyDescent="0.25">
      <c r="A154" s="133" t="s">
        <v>305</v>
      </c>
      <c r="B154" s="136">
        <v>43916</v>
      </c>
      <c r="C154" s="137">
        <v>10.4505</v>
      </c>
      <c r="D154" s="137">
        <v>10.4505</v>
      </c>
      <c r="E154" s="133">
        <v>133361</v>
      </c>
      <c r="F154" s="137">
        <v>1540.47450460244</v>
      </c>
      <c r="G154" s="137">
        <v>1026.7660731332801</v>
      </c>
      <c r="H154" s="137">
        <v>1.94663472189187</v>
      </c>
      <c r="I154" s="137">
        <v>-372.34816660983699</v>
      </c>
      <c r="J154" s="137">
        <v>-369.36717459960698</v>
      </c>
      <c r="K154" s="137">
        <v>-109.78315093668699</v>
      </c>
      <c r="L154" s="137">
        <v>-48.906501612186503</v>
      </c>
      <c r="M154" s="137">
        <v>-35.234478269430802</v>
      </c>
      <c r="N154" s="137">
        <v>-22.798414317975698</v>
      </c>
      <c r="O154" s="137">
        <v>-4.9102798853889702</v>
      </c>
      <c r="P154" s="137"/>
      <c r="Q154" s="137">
        <v>0.85261844599764303</v>
      </c>
      <c r="R154" s="137">
        <v>-11.9825964150336</v>
      </c>
    </row>
    <row r="155" spans="1:18" x14ac:dyDescent="0.25">
      <c r="A155" s="133" t="s">
        <v>306</v>
      </c>
      <c r="B155" s="136">
        <v>43916</v>
      </c>
      <c r="C155" s="137">
        <v>9.7002000000000006</v>
      </c>
      <c r="D155" s="137">
        <v>9.7002000000000006</v>
      </c>
      <c r="E155" s="133">
        <v>132924</v>
      </c>
      <c r="F155" s="137">
        <v>1477.9784826284299</v>
      </c>
      <c r="G155" s="137">
        <v>999.37713123380104</v>
      </c>
      <c r="H155" s="137">
        <v>-42.017150453595796</v>
      </c>
      <c r="I155" s="137">
        <v>-410.550498558176</v>
      </c>
      <c r="J155" s="137">
        <v>-393.06242647612498</v>
      </c>
      <c r="K155" s="137">
        <v>-120.988061614412</v>
      </c>
      <c r="L155" s="137">
        <v>-55.139293938486702</v>
      </c>
      <c r="M155" s="137">
        <v>-38.783073067271303</v>
      </c>
      <c r="N155" s="137">
        <v>-25.907120713341101</v>
      </c>
      <c r="O155" s="137">
        <v>-6.4699364627744398</v>
      </c>
      <c r="P155" s="137">
        <v>-0.38657138620744103</v>
      </c>
      <c r="Q155" s="137">
        <v>-0.51390307235018995</v>
      </c>
      <c r="R155" s="137">
        <v>-13.942648709066701</v>
      </c>
    </row>
    <row r="156" spans="1:18" x14ac:dyDescent="0.25">
      <c r="A156" s="133" t="s">
        <v>204</v>
      </c>
      <c r="B156" s="136">
        <v>43916</v>
      </c>
      <c r="C156" s="137">
        <v>11.102399999999999</v>
      </c>
      <c r="D156" s="137">
        <v>11.102399999999999</v>
      </c>
      <c r="E156" s="133">
        <v>140487</v>
      </c>
      <c r="F156" s="137">
        <v>1438.2670973177901</v>
      </c>
      <c r="G156" s="137">
        <v>882.19440097374195</v>
      </c>
      <c r="H156" s="137">
        <v>-112.401012224754</v>
      </c>
      <c r="I156" s="137">
        <v>-406.34582110027497</v>
      </c>
      <c r="J156" s="137">
        <v>-372.059573479405</v>
      </c>
      <c r="K156" s="137">
        <v>-91.098174363054298</v>
      </c>
      <c r="L156" s="137">
        <v>-38.319019520931398</v>
      </c>
      <c r="M156" s="137">
        <v>-21.081901044304001</v>
      </c>
      <c r="N156" s="137">
        <v>-11.583212549574</v>
      </c>
      <c r="O156" s="137"/>
      <c r="P156" s="137"/>
      <c r="Q156" s="137">
        <v>3.6881393217231899</v>
      </c>
      <c r="R156" s="137">
        <v>-6.1860904689796099</v>
      </c>
    </row>
    <row r="157" spans="1:18" x14ac:dyDescent="0.25">
      <c r="A157" s="133" t="s">
        <v>307</v>
      </c>
      <c r="B157" s="136">
        <v>43916</v>
      </c>
      <c r="C157" s="137">
        <v>10.8346</v>
      </c>
      <c r="D157" s="137">
        <v>10.8346</v>
      </c>
      <c r="E157" s="133">
        <v>140488</v>
      </c>
      <c r="F157" s="137">
        <v>1437.7302379125099</v>
      </c>
      <c r="G157" s="137">
        <v>881.68440155077303</v>
      </c>
      <c r="H157" s="137">
        <v>-112.90776152980899</v>
      </c>
      <c r="I157" s="137">
        <v>-406.76505772708299</v>
      </c>
      <c r="J157" s="137">
        <v>-372.41025241103199</v>
      </c>
      <c r="K157" s="137">
        <v>-91.482406691976394</v>
      </c>
      <c r="L157" s="137">
        <v>-38.722021177279601</v>
      </c>
      <c r="M157" s="137">
        <v>-21.5006551032603</v>
      </c>
      <c r="N157" s="137">
        <v>-12.028858891835201</v>
      </c>
      <c r="O157" s="137"/>
      <c r="P157" s="137"/>
      <c r="Q157" s="137">
        <v>2.7921998166819502</v>
      </c>
      <c r="R157" s="137">
        <v>-6.8472283663613398</v>
      </c>
    </row>
    <row r="158" spans="1:18" x14ac:dyDescent="0.25">
      <c r="A158" s="133" t="s">
        <v>205</v>
      </c>
      <c r="B158" s="136">
        <v>43916</v>
      </c>
      <c r="C158" s="137">
        <v>8.1225000000000005</v>
      </c>
      <c r="D158" s="137">
        <v>8.1225000000000005</v>
      </c>
      <c r="E158" s="133">
        <v>142138</v>
      </c>
      <c r="F158" s="137">
        <v>1462.41164720344</v>
      </c>
      <c r="G158" s="137">
        <v>1275.99809562674</v>
      </c>
      <c r="H158" s="137">
        <v>26.3888692479564</v>
      </c>
      <c r="I158" s="137">
        <v>-332.51929973162203</v>
      </c>
      <c r="J158" s="137">
        <v>-343.339067390401</v>
      </c>
      <c r="K158" s="137">
        <v>-101.359654036024</v>
      </c>
      <c r="L158" s="137">
        <v>-44.249036800850298</v>
      </c>
      <c r="M158" s="137">
        <v>-30.220801200132001</v>
      </c>
      <c r="N158" s="137">
        <v>-18.740709259798599</v>
      </c>
      <c r="O158" s="137"/>
      <c r="P158" s="137"/>
      <c r="Q158" s="137">
        <v>-9.3874999999999993</v>
      </c>
      <c r="R158" s="137"/>
    </row>
    <row r="159" spans="1:18" x14ac:dyDescent="0.25">
      <c r="A159" s="133" t="s">
        <v>206</v>
      </c>
      <c r="B159" s="136">
        <v>43916</v>
      </c>
      <c r="C159" s="137">
        <v>8.2951999999999995</v>
      </c>
      <c r="D159" s="137">
        <v>8.2951999999999995</v>
      </c>
      <c r="E159" s="133">
        <v>143178</v>
      </c>
      <c r="F159" s="137">
        <v>1475.49197907913</v>
      </c>
      <c r="G159" s="137">
        <v>1052.22727213192</v>
      </c>
      <c r="H159" s="137">
        <v>-132.688066650331</v>
      </c>
      <c r="I159" s="137">
        <v>-395.07013029520698</v>
      </c>
      <c r="J159" s="137">
        <v>-367.19128375635103</v>
      </c>
      <c r="K159" s="137">
        <v>-103.483121824729</v>
      </c>
      <c r="L159" s="137">
        <v>-46.635178377494697</v>
      </c>
      <c r="M159" s="137">
        <v>-32.092752208687301</v>
      </c>
      <c r="N159" s="137">
        <v>-19.292197557815701</v>
      </c>
      <c r="O159" s="137"/>
      <c r="P159" s="137"/>
      <c r="Q159" s="137">
        <v>-10.0688025889968</v>
      </c>
      <c r="R159" s="137"/>
    </row>
    <row r="160" spans="1:18" x14ac:dyDescent="0.25">
      <c r="A160" s="133" t="s">
        <v>308</v>
      </c>
      <c r="B160" s="136">
        <v>43916</v>
      </c>
      <c r="C160" s="137">
        <v>8.1613000000000007</v>
      </c>
      <c r="D160" s="137">
        <v>8.1613000000000007</v>
      </c>
      <c r="E160" s="133">
        <v>143176</v>
      </c>
      <c r="F160" s="137">
        <v>1475.0200782734</v>
      </c>
      <c r="G160" s="137">
        <v>1051.4503268060901</v>
      </c>
      <c r="H160" s="137">
        <v>-133.35323264282701</v>
      </c>
      <c r="I160" s="137">
        <v>-395.62518281610301</v>
      </c>
      <c r="J160" s="137">
        <v>-367.65173879362698</v>
      </c>
      <c r="K160" s="137">
        <v>-103.962848748086</v>
      </c>
      <c r="L160" s="137">
        <v>-47.132485739706901</v>
      </c>
      <c r="M160" s="137">
        <v>-32.605507020066902</v>
      </c>
      <c r="N160" s="137">
        <v>-19.8927278918576</v>
      </c>
      <c r="O160" s="137"/>
      <c r="P160" s="137"/>
      <c r="Q160" s="137">
        <v>-10.859635922330099</v>
      </c>
      <c r="R160" s="137"/>
    </row>
    <row r="161" spans="1:18" x14ac:dyDescent="0.25">
      <c r="A161" s="133" t="s">
        <v>309</v>
      </c>
      <c r="B161" s="136">
        <v>43916</v>
      </c>
      <c r="C161" s="137">
        <v>7.9863</v>
      </c>
      <c r="D161" s="137">
        <v>7.9863</v>
      </c>
      <c r="E161" s="133">
        <v>142139</v>
      </c>
      <c r="F161" s="137">
        <v>1461.6541647132301</v>
      </c>
      <c r="G161" s="137">
        <v>1275.30688284499</v>
      </c>
      <c r="H161" s="137">
        <v>25.786010893598299</v>
      </c>
      <c r="I161" s="137">
        <v>-333.04364242884799</v>
      </c>
      <c r="J161" s="137">
        <v>-343.77983433060899</v>
      </c>
      <c r="K161" s="137">
        <v>-101.8065453966</v>
      </c>
      <c r="L161" s="137">
        <v>-44.713758385458497</v>
      </c>
      <c r="M161" s="137">
        <v>-30.682002201275601</v>
      </c>
      <c r="N161" s="137">
        <v>-19.216495357884099</v>
      </c>
      <c r="O161" s="137"/>
      <c r="P161" s="137"/>
      <c r="Q161" s="137">
        <v>-10.0685</v>
      </c>
      <c r="R161" s="137"/>
    </row>
    <row r="162" spans="1:18" x14ac:dyDescent="0.25">
      <c r="A162" s="133" t="s">
        <v>310</v>
      </c>
      <c r="B162" s="136">
        <v>43916</v>
      </c>
      <c r="C162" s="137">
        <v>31.638300000000001</v>
      </c>
      <c r="D162" s="137">
        <v>31.638300000000001</v>
      </c>
      <c r="E162" s="133">
        <v>116352</v>
      </c>
      <c r="F162" s="137">
        <v>1070.89941925724</v>
      </c>
      <c r="G162" s="137">
        <v>1057.8965028366199</v>
      </c>
      <c r="H162" s="137">
        <v>-89.398769989446095</v>
      </c>
      <c r="I162" s="137">
        <v>-360.96902305269401</v>
      </c>
      <c r="J162" s="137">
        <v>-344.15016570254301</v>
      </c>
      <c r="K162" s="137">
        <v>-82.467841120912297</v>
      </c>
      <c r="L162" s="137">
        <v>-33.9870778639512</v>
      </c>
      <c r="M162" s="137">
        <v>-19.957624980993501</v>
      </c>
      <c r="N162" s="137">
        <v>-7.6155934777573497</v>
      </c>
      <c r="O162" s="137">
        <v>2.8086833674356901</v>
      </c>
      <c r="P162" s="137">
        <v>7.91482372947352</v>
      </c>
      <c r="Q162" s="137">
        <v>27.057141144227501</v>
      </c>
      <c r="R162" s="137">
        <v>-2.8750088277108499</v>
      </c>
    </row>
    <row r="163" spans="1:18" x14ac:dyDescent="0.25">
      <c r="A163" s="133" t="s">
        <v>207</v>
      </c>
      <c r="B163" s="136">
        <v>43916</v>
      </c>
      <c r="C163" s="137">
        <v>23.0016</v>
      </c>
      <c r="D163" s="137">
        <v>23.0016</v>
      </c>
      <c r="E163" s="133">
        <v>126279</v>
      </c>
      <c r="F163" s="137">
        <v>904.808154973</v>
      </c>
      <c r="G163" s="137">
        <v>917.10886595946101</v>
      </c>
      <c r="H163" s="137">
        <v>-71.568232896523497</v>
      </c>
      <c r="I163" s="137">
        <v>-337.40726362192697</v>
      </c>
      <c r="J163" s="137">
        <v>-329.67875339463399</v>
      </c>
      <c r="K163" s="137">
        <v>-76.568360144700804</v>
      </c>
      <c r="L163" s="137">
        <v>-28.9957752303369</v>
      </c>
      <c r="M163" s="137">
        <v>-16.448725241682499</v>
      </c>
      <c r="N163" s="137">
        <v>-3.29278218506182</v>
      </c>
      <c r="O163" s="137">
        <v>6.7216326875360703</v>
      </c>
      <c r="P163" s="137">
        <v>9.1043136281065706</v>
      </c>
      <c r="Q163" s="137">
        <v>21.669333333333299</v>
      </c>
      <c r="R163" s="137">
        <v>2.6932291979943401E-2</v>
      </c>
    </row>
    <row r="164" spans="1:18" x14ac:dyDescent="0.25">
      <c r="A164" s="133" t="s">
        <v>311</v>
      </c>
      <c r="B164" s="136">
        <v>43916</v>
      </c>
      <c r="C164" s="137">
        <v>22.460799999999999</v>
      </c>
      <c r="D164" s="137">
        <v>22.460799999999999</v>
      </c>
      <c r="E164" s="133">
        <v>126379</v>
      </c>
      <c r="F164" s="137">
        <v>904.26502659938205</v>
      </c>
      <c r="G164" s="137">
        <v>916.54976947714499</v>
      </c>
      <c r="H164" s="137">
        <v>-72.070862803050204</v>
      </c>
      <c r="I164" s="137">
        <v>-337.84640007440498</v>
      </c>
      <c r="J164" s="137">
        <v>-330.04577411466101</v>
      </c>
      <c r="K164" s="137">
        <v>-76.972279915646794</v>
      </c>
      <c r="L164" s="137">
        <v>-29.4220462792977</v>
      </c>
      <c r="M164" s="137">
        <v>-16.885812390721799</v>
      </c>
      <c r="N164" s="137">
        <v>-3.7821181790481599</v>
      </c>
      <c r="O164" s="137">
        <v>5.9878857394969804</v>
      </c>
      <c r="P164" s="137">
        <v>8.4552749297200709</v>
      </c>
      <c r="Q164" s="137">
        <v>20.768000000000001</v>
      </c>
      <c r="R164" s="137">
        <v>-0.79133573963942505</v>
      </c>
    </row>
    <row r="165" spans="1:18" x14ac:dyDescent="0.25">
      <c r="A165" s="133" t="s">
        <v>208</v>
      </c>
      <c r="B165" s="136">
        <v>43916</v>
      </c>
      <c r="C165" s="137">
        <v>9.0673999999999992</v>
      </c>
      <c r="D165" s="137">
        <v>9.0673999999999992</v>
      </c>
      <c r="E165" s="133">
        <v>145819</v>
      </c>
      <c r="F165" s="137">
        <v>1283.85259096047</v>
      </c>
      <c r="G165" s="137">
        <v>1215.6778307475199</v>
      </c>
      <c r="H165" s="137">
        <v>142.676667535321</v>
      </c>
      <c r="I165" s="137">
        <v>-208.70051076313001</v>
      </c>
      <c r="J165" s="137">
        <v>-256.88999882865102</v>
      </c>
      <c r="K165" s="137">
        <v>-79.937842505948296</v>
      </c>
      <c r="L165" s="137">
        <v>-34.127251194462097</v>
      </c>
      <c r="M165" s="137">
        <v>-19.150641169239702</v>
      </c>
      <c r="N165" s="137">
        <v>-12.538684830109201</v>
      </c>
      <c r="O165" s="137"/>
      <c r="P165" s="137"/>
      <c r="Q165" s="137">
        <v>-7.9905868544601004</v>
      </c>
      <c r="R165" s="137"/>
    </row>
    <row r="166" spans="1:18" x14ac:dyDescent="0.25">
      <c r="A166" s="133" t="s">
        <v>312</v>
      </c>
      <c r="B166" s="136">
        <v>43916</v>
      </c>
      <c r="C166" s="137">
        <v>8.8577999999999992</v>
      </c>
      <c r="D166" s="137">
        <v>8.8577999999999992</v>
      </c>
      <c r="E166" s="133">
        <v>145820</v>
      </c>
      <c r="F166" s="137">
        <v>1281.7419045726999</v>
      </c>
      <c r="G166" s="137">
        <v>1213.585121176</v>
      </c>
      <c r="H166" s="137">
        <v>140.678286131672</v>
      </c>
      <c r="I166" s="137">
        <v>-210.52707657228299</v>
      </c>
      <c r="J166" s="137">
        <v>-258.50314147511199</v>
      </c>
      <c r="K166" s="137">
        <v>-81.531558379287702</v>
      </c>
      <c r="L166" s="137">
        <v>-35.731261529407803</v>
      </c>
      <c r="M166" s="137">
        <v>-20.807543680021102</v>
      </c>
      <c r="N166" s="137">
        <v>-14.270663344736001</v>
      </c>
      <c r="O166" s="137"/>
      <c r="P166" s="137"/>
      <c r="Q166" s="137">
        <v>-9.7864553990610403</v>
      </c>
      <c r="R166" s="137"/>
    </row>
    <row r="167" spans="1:18" x14ac:dyDescent="0.25">
      <c r="A167" s="133" t="s">
        <v>313</v>
      </c>
      <c r="B167" s="136">
        <v>43916</v>
      </c>
      <c r="C167" s="137">
        <v>71.796599999999998</v>
      </c>
      <c r="D167" s="137">
        <v>71.796599999999998</v>
      </c>
      <c r="E167" s="133">
        <v>101853</v>
      </c>
      <c r="F167" s="137">
        <v>1581.0206377023901</v>
      </c>
      <c r="G167" s="137">
        <v>1421.63451043347</v>
      </c>
      <c r="H167" s="137">
        <v>23.161115826663799</v>
      </c>
      <c r="I167" s="137">
        <v>-396.01667092763398</v>
      </c>
      <c r="J167" s="137">
        <v>-375.30596589765702</v>
      </c>
      <c r="K167" s="137">
        <v>-118.796673047449</v>
      </c>
      <c r="L167" s="137">
        <v>-55.832535199816903</v>
      </c>
      <c r="M167" s="137">
        <v>-39.918050088694201</v>
      </c>
      <c r="N167" s="137">
        <v>-28.0197131276284</v>
      </c>
      <c r="O167" s="137">
        <v>-6.3994070639599698</v>
      </c>
      <c r="P167" s="137">
        <v>9.7558931189491202E-2</v>
      </c>
      <c r="Q167" s="137">
        <v>29.7609917691363</v>
      </c>
      <c r="R167" s="137">
        <v>-13.689874898223801</v>
      </c>
    </row>
    <row r="168" spans="1:18" x14ac:dyDescent="0.25">
      <c r="A168" s="133" t="s">
        <v>209</v>
      </c>
      <c r="B168" s="136">
        <v>43916</v>
      </c>
      <c r="C168" s="137">
        <v>73.938100000000006</v>
      </c>
      <c r="D168" s="137">
        <v>73.938100000000006</v>
      </c>
      <c r="E168" s="133">
        <v>119549</v>
      </c>
      <c r="F168" s="137">
        <v>1581.1768623682599</v>
      </c>
      <c r="G168" s="137">
        <v>1421.8299356309601</v>
      </c>
      <c r="H168" s="137">
        <v>23.547477592477801</v>
      </c>
      <c r="I168" s="137">
        <v>-395.62991236191499</v>
      </c>
      <c r="J168" s="137">
        <v>-374.96469047375399</v>
      </c>
      <c r="K168" s="137">
        <v>-118.46663470943</v>
      </c>
      <c r="L168" s="137">
        <v>-55.525965019574599</v>
      </c>
      <c r="M168" s="137">
        <v>-39.637529712127403</v>
      </c>
      <c r="N168" s="137">
        <v>-27.738144659059699</v>
      </c>
      <c r="O168" s="137">
        <v>-5.9749836224525197</v>
      </c>
      <c r="P168" s="137">
        <v>0.54076410743366998</v>
      </c>
      <c r="Q168" s="137">
        <v>7.1666883534260997</v>
      </c>
      <c r="R168" s="137">
        <v>-13.364098685874501</v>
      </c>
    </row>
    <row r="169" spans="1:18" x14ac:dyDescent="0.25">
      <c r="A169" s="133" t="s">
        <v>210</v>
      </c>
      <c r="B169" s="136">
        <v>43916</v>
      </c>
      <c r="C169" s="137">
        <v>6.4294000000000002</v>
      </c>
      <c r="D169" s="137">
        <v>6.4294000000000002</v>
      </c>
      <c r="E169" s="133">
        <v>139711</v>
      </c>
      <c r="F169" s="137">
        <v>1788.97046826563</v>
      </c>
      <c r="G169" s="137">
        <v>709.34838907909898</v>
      </c>
      <c r="H169" s="137">
        <v>-169.40759419654299</v>
      </c>
      <c r="I169" s="137">
        <v>-470.884568748611</v>
      </c>
      <c r="J169" s="137">
        <v>-437.86325390157998</v>
      </c>
      <c r="K169" s="137">
        <v>-121.593863952747</v>
      </c>
      <c r="L169" s="137">
        <v>-66.294370754919299</v>
      </c>
      <c r="M169" s="137">
        <v>-50.454444661049301</v>
      </c>
      <c r="N169" s="137">
        <v>-40.4890397121085</v>
      </c>
      <c r="O169" s="137">
        <v>-14.115874672697201</v>
      </c>
      <c r="P169" s="137"/>
      <c r="Q169" s="137">
        <v>-10.6476225490196</v>
      </c>
      <c r="R169" s="137">
        <v>-24.766772133360199</v>
      </c>
    </row>
    <row r="170" spans="1:18" x14ac:dyDescent="0.25">
      <c r="A170" s="133" t="s">
        <v>314</v>
      </c>
      <c r="B170" s="136">
        <v>43916</v>
      </c>
      <c r="C170" s="137">
        <v>6.3007</v>
      </c>
      <c r="D170" s="137">
        <v>6.3007</v>
      </c>
      <c r="E170" s="133">
        <v>139709</v>
      </c>
      <c r="F170" s="137">
        <v>1789.0548257662799</v>
      </c>
      <c r="G170" s="137">
        <v>709.11086103319303</v>
      </c>
      <c r="H170" s="137">
        <v>-169.57938031258601</v>
      </c>
      <c r="I170" s="137">
        <v>-471.014768716329</v>
      </c>
      <c r="J170" s="137">
        <v>-437.95326622890701</v>
      </c>
      <c r="K170" s="137">
        <v>-121.695490799968</v>
      </c>
      <c r="L170" s="137">
        <v>-66.392028895213997</v>
      </c>
      <c r="M170" s="137">
        <v>-50.543814672014499</v>
      </c>
      <c r="N170" s="137">
        <v>-40.581970633590998</v>
      </c>
      <c r="O170" s="137">
        <v>-14.364090583336999</v>
      </c>
      <c r="P170" s="137"/>
      <c r="Q170" s="137">
        <v>-11.031409313725501</v>
      </c>
      <c r="R170" s="137">
        <v>-24.936046968117001</v>
      </c>
    </row>
    <row r="171" spans="1:18" x14ac:dyDescent="0.25">
      <c r="A171" s="133" t="s">
        <v>211</v>
      </c>
      <c r="B171" s="136">
        <v>43916</v>
      </c>
      <c r="C171" s="137">
        <v>5.4287999999999998</v>
      </c>
      <c r="D171" s="137">
        <v>5.4287999999999998</v>
      </c>
      <c r="E171" s="133">
        <v>139990</v>
      </c>
      <c r="F171" s="137">
        <v>1758.29745332381</v>
      </c>
      <c r="G171" s="137">
        <v>676.10992287251395</v>
      </c>
      <c r="H171" s="137">
        <v>-191.33974833456699</v>
      </c>
      <c r="I171" s="137">
        <v>-494.27829291387002</v>
      </c>
      <c r="J171" s="137">
        <v>-444.81427953618902</v>
      </c>
      <c r="K171" s="137">
        <v>-124.557662302138</v>
      </c>
      <c r="L171" s="137">
        <v>-66.989229105720099</v>
      </c>
      <c r="M171" s="137">
        <v>-50.247797356828201</v>
      </c>
      <c r="N171" s="137">
        <v>-40.582944222107997</v>
      </c>
      <c r="O171" s="137">
        <v>-15.195701275045501</v>
      </c>
      <c r="P171" s="137"/>
      <c r="Q171" s="137">
        <v>-15.195701275045501</v>
      </c>
      <c r="R171" s="137">
        <v>-24.6623156405456</v>
      </c>
    </row>
    <row r="172" spans="1:18" x14ac:dyDescent="0.25">
      <c r="A172" s="133" t="s">
        <v>315</v>
      </c>
      <c r="B172" s="136">
        <v>43916</v>
      </c>
      <c r="C172" s="137">
        <v>5.3396999999999997</v>
      </c>
      <c r="D172" s="137">
        <v>5.3396999999999997</v>
      </c>
      <c r="E172" s="133">
        <v>139992</v>
      </c>
      <c r="F172" s="137">
        <v>1758.2592309051299</v>
      </c>
      <c r="G172" s="137">
        <v>675.83239435691598</v>
      </c>
      <c r="H172" s="137">
        <v>-191.42501494752901</v>
      </c>
      <c r="I172" s="137">
        <v>-494.388544891641</v>
      </c>
      <c r="J172" s="137">
        <v>-444.903029766597</v>
      </c>
      <c r="K172" s="137">
        <v>-124.658738700507</v>
      </c>
      <c r="L172" s="137">
        <v>-67.087262920284701</v>
      </c>
      <c r="M172" s="137">
        <v>-50.340242268108298</v>
      </c>
      <c r="N172" s="137">
        <v>-40.675669747034597</v>
      </c>
      <c r="O172" s="137">
        <v>-15.4918897996357</v>
      </c>
      <c r="P172" s="137"/>
      <c r="Q172" s="137">
        <v>-15.4918897996357</v>
      </c>
      <c r="R172" s="137">
        <v>-24.895940293114698</v>
      </c>
    </row>
    <row r="173" spans="1:18" x14ac:dyDescent="0.25">
      <c r="A173" s="133" t="s">
        <v>212</v>
      </c>
      <c r="B173" s="136">
        <v>43916</v>
      </c>
      <c r="C173" s="137">
        <v>5.2664999999999997</v>
      </c>
      <c r="D173" s="137">
        <v>5.2664999999999997</v>
      </c>
      <c r="E173" s="133">
        <v>141141</v>
      </c>
      <c r="F173" s="137">
        <v>1850.34115393823</v>
      </c>
      <c r="G173" s="137">
        <v>710.810321958278</v>
      </c>
      <c r="H173" s="137">
        <v>-176.21065708467401</v>
      </c>
      <c r="I173" s="137">
        <v>-507.93207908163299</v>
      </c>
      <c r="J173" s="137">
        <v>-451.52373586730903</v>
      </c>
      <c r="K173" s="137">
        <v>-125.68626695277599</v>
      </c>
      <c r="L173" s="137">
        <v>-67.050072254455699</v>
      </c>
      <c r="M173" s="137">
        <v>-50.349690953943401</v>
      </c>
      <c r="N173" s="137">
        <v>-41.011173320871002</v>
      </c>
      <c r="O173" s="137"/>
      <c r="P173" s="137"/>
      <c r="Q173" s="137">
        <v>-17.364095477386901</v>
      </c>
      <c r="R173" s="137">
        <v>-24.186833477322399</v>
      </c>
    </row>
    <row r="174" spans="1:18" x14ac:dyDescent="0.25">
      <c r="A174" s="133" t="s">
        <v>213</v>
      </c>
      <c r="B174" s="136">
        <v>43916</v>
      </c>
      <c r="C174" s="137">
        <v>4.9131999999999998</v>
      </c>
      <c r="D174" s="137">
        <v>4.9131999999999998</v>
      </c>
      <c r="E174" s="133">
        <v>141564</v>
      </c>
      <c r="F174" s="137">
        <v>1914.7976779555599</v>
      </c>
      <c r="G174" s="137">
        <v>715.25443208918898</v>
      </c>
      <c r="H174" s="137">
        <v>-172.10252401852301</v>
      </c>
      <c r="I174" s="137">
        <v>-518.77624551948395</v>
      </c>
      <c r="J174" s="137">
        <v>-460.84800698961601</v>
      </c>
      <c r="K174" s="137">
        <v>-132.15232784247701</v>
      </c>
      <c r="L174" s="137">
        <v>-70.940437548350801</v>
      </c>
      <c r="M174" s="137">
        <v>-52.391790407781002</v>
      </c>
      <c r="N174" s="137">
        <v>-42.334205046463097</v>
      </c>
      <c r="O174" s="137"/>
      <c r="P174" s="137"/>
      <c r="Q174" s="137">
        <v>-20.4030989010989</v>
      </c>
      <c r="R174" s="137">
        <v>-24.959701136723201</v>
      </c>
    </row>
    <row r="175" spans="1:18" x14ac:dyDescent="0.25">
      <c r="A175" s="133" t="s">
        <v>316</v>
      </c>
      <c r="B175" s="136">
        <v>43916</v>
      </c>
      <c r="C175" s="137">
        <v>4.7476000000000003</v>
      </c>
      <c r="D175" s="137">
        <v>4.7476000000000003</v>
      </c>
      <c r="E175" s="133">
        <v>141565</v>
      </c>
      <c r="F175" s="137">
        <v>1914.4092219020199</v>
      </c>
      <c r="G175" s="137">
        <v>714.952089977181</v>
      </c>
      <c r="H175" s="137">
        <v>-172.361671608092</v>
      </c>
      <c r="I175" s="137">
        <v>-519.00070372976802</v>
      </c>
      <c r="J175" s="137">
        <v>-461.02497351126902</v>
      </c>
      <c r="K175" s="137">
        <v>-132.341012644171</v>
      </c>
      <c r="L175" s="137">
        <v>-71.122607427236005</v>
      </c>
      <c r="M175" s="137">
        <v>-52.562367905625699</v>
      </c>
      <c r="N175" s="137">
        <v>-42.509339700416398</v>
      </c>
      <c r="O175" s="137"/>
      <c r="P175" s="137"/>
      <c r="Q175" s="137">
        <v>-21.067318681318699</v>
      </c>
      <c r="R175" s="137">
        <v>-25.527381067711399</v>
      </c>
    </row>
    <row r="176" spans="1:18" x14ac:dyDescent="0.25">
      <c r="A176" s="133" t="s">
        <v>317</v>
      </c>
      <c r="B176" s="136">
        <v>43916</v>
      </c>
      <c r="C176" s="137">
        <v>5.1859000000000002</v>
      </c>
      <c r="D176" s="137">
        <v>5.1859000000000002</v>
      </c>
      <c r="E176" s="133">
        <v>141139</v>
      </c>
      <c r="F176" s="137">
        <v>1850.25426991106</v>
      </c>
      <c r="G176" s="137">
        <v>710.41335020477004</v>
      </c>
      <c r="H176" s="137">
        <v>-176.51011891454601</v>
      </c>
      <c r="I176" s="137">
        <v>-508.19352191703302</v>
      </c>
      <c r="J176" s="137">
        <v>-451.73236516291598</v>
      </c>
      <c r="K176" s="137">
        <v>-125.907888052994</v>
      </c>
      <c r="L176" s="137">
        <v>-67.265320446748305</v>
      </c>
      <c r="M176" s="137">
        <v>-50.5497292251343</v>
      </c>
      <c r="N176" s="137">
        <v>-41.201847539697397</v>
      </c>
      <c r="O176" s="137"/>
      <c r="P176" s="137"/>
      <c r="Q176" s="137">
        <v>-17.659763819095499</v>
      </c>
      <c r="R176" s="137">
        <v>-24.427780269671601</v>
      </c>
    </row>
    <row r="177" spans="1:18" x14ac:dyDescent="0.25">
      <c r="A177" s="133" t="s">
        <v>214</v>
      </c>
      <c r="B177" s="136">
        <v>43916</v>
      </c>
      <c r="C177" s="137">
        <v>10.113899999999999</v>
      </c>
      <c r="D177" s="137">
        <v>10.113899999999999</v>
      </c>
      <c r="E177" s="133">
        <v>133324</v>
      </c>
      <c r="F177" s="137">
        <v>1448.6985752174101</v>
      </c>
      <c r="G177" s="137">
        <v>1288.3057241266199</v>
      </c>
      <c r="H177" s="137">
        <v>61.817721866344101</v>
      </c>
      <c r="I177" s="137">
        <v>-325.37113979382599</v>
      </c>
      <c r="J177" s="137">
        <v>-364.32011616591399</v>
      </c>
      <c r="K177" s="137">
        <v>-114.40814662369399</v>
      </c>
      <c r="L177" s="137">
        <v>-50.716242456840703</v>
      </c>
      <c r="M177" s="137">
        <v>-36.439622595708599</v>
      </c>
      <c r="N177" s="137">
        <v>-26.305898994932701</v>
      </c>
      <c r="O177" s="137">
        <v>-4.8227154675821398</v>
      </c>
      <c r="P177" s="137">
        <v>0.22755062944718099</v>
      </c>
      <c r="Q177" s="137">
        <v>0.22755062944718099</v>
      </c>
      <c r="R177" s="137">
        <v>-11.154104039122901</v>
      </c>
    </row>
    <row r="178" spans="1:18" x14ac:dyDescent="0.25">
      <c r="A178" s="133" t="s">
        <v>215</v>
      </c>
      <c r="B178" s="136">
        <v>43916</v>
      </c>
      <c r="C178" s="137">
        <v>11.0976</v>
      </c>
      <c r="D178" s="137">
        <v>11.0976</v>
      </c>
      <c r="E178" s="133">
        <v>135682</v>
      </c>
      <c r="F178" s="137">
        <v>1481.9590045571299</v>
      </c>
      <c r="G178" s="137">
        <v>1296.7732607416699</v>
      </c>
      <c r="H178" s="137">
        <v>65.367680986008807</v>
      </c>
      <c r="I178" s="137">
        <v>-322.87223363868299</v>
      </c>
      <c r="J178" s="137">
        <v>-362.97022697372103</v>
      </c>
      <c r="K178" s="137">
        <v>-112.447523424905</v>
      </c>
      <c r="L178" s="137">
        <v>-49.135563631546297</v>
      </c>
      <c r="M178" s="137">
        <v>-35.297362754220103</v>
      </c>
      <c r="N178" s="137">
        <v>-24.680131925386199</v>
      </c>
      <c r="O178" s="137">
        <v>-4.1718508084447903</v>
      </c>
      <c r="P178" s="137"/>
      <c r="Q178" s="137">
        <v>2.7327694406548502</v>
      </c>
      <c r="R178" s="137">
        <v>-10.3769620838822</v>
      </c>
    </row>
    <row r="179" spans="1:18" x14ac:dyDescent="0.25">
      <c r="A179" s="133" t="s">
        <v>216</v>
      </c>
      <c r="B179" s="136">
        <v>43916</v>
      </c>
      <c r="C179" s="137">
        <v>5.4534000000000002</v>
      </c>
      <c r="D179" s="137">
        <v>5.4534000000000002</v>
      </c>
      <c r="E179" s="133">
        <v>142153</v>
      </c>
      <c r="F179" s="137">
        <v>1662.71712872426</v>
      </c>
      <c r="G179" s="137">
        <v>677.61387614456805</v>
      </c>
      <c r="H179" s="137">
        <v>-234.41045565876999</v>
      </c>
      <c r="I179" s="137">
        <v>-521.13786034969201</v>
      </c>
      <c r="J179" s="137">
        <v>-450.88169948565002</v>
      </c>
      <c r="K179" s="137">
        <v>-123.050298458342</v>
      </c>
      <c r="L179" s="137">
        <v>-63.9355335880268</v>
      </c>
      <c r="M179" s="137">
        <v>-47.774344149063502</v>
      </c>
      <c r="N179" s="137">
        <v>-37.169981956031101</v>
      </c>
      <c r="O179" s="137"/>
      <c r="P179" s="137"/>
      <c r="Q179" s="137">
        <v>-22.7641838134431</v>
      </c>
      <c r="R179" s="137"/>
    </row>
    <row r="180" spans="1:18" x14ac:dyDescent="0.25">
      <c r="A180" s="133" t="s">
        <v>318</v>
      </c>
      <c r="B180" s="136">
        <v>43916</v>
      </c>
      <c r="C180" s="137">
        <v>5.3461999999999996</v>
      </c>
      <c r="D180" s="137">
        <v>5.3461999999999996</v>
      </c>
      <c r="E180" s="133">
        <v>142151</v>
      </c>
      <c r="F180" s="137">
        <v>1661.75147651269</v>
      </c>
      <c r="G180" s="137">
        <v>677.50088859049799</v>
      </c>
      <c r="H180" s="137">
        <v>-234.629351285003</v>
      </c>
      <c r="I180" s="137">
        <v>-521.31932924013597</v>
      </c>
      <c r="J180" s="137">
        <v>-451.021230824116</v>
      </c>
      <c r="K180" s="137">
        <v>-123.199526391471</v>
      </c>
      <c r="L180" s="137">
        <v>-64.079333763671599</v>
      </c>
      <c r="M180" s="137">
        <v>-47.909869327599701</v>
      </c>
      <c r="N180" s="137">
        <v>-37.3149470496882</v>
      </c>
      <c r="O180" s="137"/>
      <c r="P180" s="137"/>
      <c r="Q180" s="137">
        <v>-23.3009190672154</v>
      </c>
      <c r="R180" s="137"/>
    </row>
    <row r="181" spans="1:18" x14ac:dyDescent="0.25">
      <c r="A181" s="133" t="s">
        <v>319</v>
      </c>
      <c r="B181" s="136">
        <v>43916</v>
      </c>
      <c r="C181" s="137">
        <v>10.8779</v>
      </c>
      <c r="D181" s="137">
        <v>10.8779</v>
      </c>
      <c r="E181" s="133">
        <v>135684</v>
      </c>
      <c r="F181" s="137">
        <v>1481.49441340782</v>
      </c>
      <c r="G181" s="137">
        <v>1296.44605848524</v>
      </c>
      <c r="H181" s="137">
        <v>65.082718803935293</v>
      </c>
      <c r="I181" s="137">
        <v>-323.10287182354602</v>
      </c>
      <c r="J181" s="137">
        <v>-363.165609077525</v>
      </c>
      <c r="K181" s="137">
        <v>-112.64192150366</v>
      </c>
      <c r="L181" s="137">
        <v>-49.339115411769299</v>
      </c>
      <c r="M181" s="137">
        <v>-35.492810867002497</v>
      </c>
      <c r="N181" s="137">
        <v>-24.867349249764199</v>
      </c>
      <c r="O181" s="137">
        <v>-4.6500260758615299</v>
      </c>
      <c r="P181" s="137"/>
      <c r="Q181" s="137">
        <v>2.1857673942701199</v>
      </c>
      <c r="R181" s="137">
        <v>-10.782764047819899</v>
      </c>
    </row>
    <row r="182" spans="1:18" x14ac:dyDescent="0.25">
      <c r="A182" s="133" t="s">
        <v>320</v>
      </c>
      <c r="B182" s="136">
        <v>43916</v>
      </c>
      <c r="C182" s="137">
        <v>9.9040999999999997</v>
      </c>
      <c r="D182" s="137">
        <v>9.9040999999999997</v>
      </c>
      <c r="E182" s="133">
        <v>133322</v>
      </c>
      <c r="F182" s="137">
        <v>1448.33667502966</v>
      </c>
      <c r="G182" s="137">
        <v>1287.8373399135801</v>
      </c>
      <c r="H182" s="137">
        <v>61.363964723892401</v>
      </c>
      <c r="I182" s="137">
        <v>-325.73737116199698</v>
      </c>
      <c r="J182" s="137">
        <v>-364.619529801922</v>
      </c>
      <c r="K182" s="137">
        <v>-114.706264256762</v>
      </c>
      <c r="L182" s="137">
        <v>-51.029956621519602</v>
      </c>
      <c r="M182" s="137">
        <v>-36.743179203474199</v>
      </c>
      <c r="N182" s="137">
        <v>-26.6133449797175</v>
      </c>
      <c r="O182" s="137">
        <v>-5.1395345525154204</v>
      </c>
      <c r="P182" s="137">
        <v>-0.19159003831417601</v>
      </c>
      <c r="Q182" s="137">
        <v>-0.19159003831417601</v>
      </c>
      <c r="R182" s="137">
        <v>-11.451157562036</v>
      </c>
    </row>
    <row r="183" spans="1:18" x14ac:dyDescent="0.25">
      <c r="A183" s="133" t="s">
        <v>217</v>
      </c>
      <c r="B183" s="136">
        <v>43916</v>
      </c>
      <c r="C183" s="137">
        <v>6.3464999999999998</v>
      </c>
      <c r="D183" s="137">
        <v>6.3464999999999998</v>
      </c>
      <c r="E183" s="133">
        <v>143079</v>
      </c>
      <c r="F183" s="137">
        <v>1660.12948075909</v>
      </c>
      <c r="G183" s="137">
        <v>670.10517799352601</v>
      </c>
      <c r="H183" s="137">
        <v>-247.31171267756599</v>
      </c>
      <c r="I183" s="137">
        <v>-505.90060139872799</v>
      </c>
      <c r="J183" s="137">
        <v>-438.43851605632301</v>
      </c>
      <c r="K183" s="137">
        <v>-119.87281364304501</v>
      </c>
      <c r="L183" s="137">
        <v>-61.469836506715701</v>
      </c>
      <c r="M183" s="137">
        <v>-46.375544555056699</v>
      </c>
      <c r="N183" s="137">
        <v>-35.790056092199798</v>
      </c>
      <c r="O183" s="137"/>
      <c r="P183" s="137"/>
      <c r="Q183" s="137">
        <v>-20.967413522012599</v>
      </c>
      <c r="R183" s="137"/>
    </row>
    <row r="184" spans="1:18" x14ac:dyDescent="0.25">
      <c r="A184" s="133" t="s">
        <v>321</v>
      </c>
      <c r="B184" s="136">
        <v>43916</v>
      </c>
      <c r="C184" s="137">
        <v>6.3007999999999997</v>
      </c>
      <c r="D184" s="137">
        <v>6.3007999999999997</v>
      </c>
      <c r="E184" s="133">
        <v>143077</v>
      </c>
      <c r="F184" s="137">
        <v>1660.05442447774</v>
      </c>
      <c r="G184" s="137">
        <v>670.07429238042596</v>
      </c>
      <c r="H184" s="137">
        <v>-247.59363601220599</v>
      </c>
      <c r="I184" s="137">
        <v>-506.11636719763499</v>
      </c>
      <c r="J184" s="137">
        <v>-438.61911368353401</v>
      </c>
      <c r="K184" s="137">
        <v>-120.07231834540001</v>
      </c>
      <c r="L184" s="137">
        <v>-61.668526229008002</v>
      </c>
      <c r="M184" s="137">
        <v>-46.5629598684448</v>
      </c>
      <c r="N184" s="137">
        <v>-35.9767536417583</v>
      </c>
      <c r="O184" s="137"/>
      <c r="P184" s="137"/>
      <c r="Q184" s="137">
        <v>-21.229685534591201</v>
      </c>
      <c r="R184" s="137"/>
    </row>
    <row r="185" spans="1:18" x14ac:dyDescent="0.25">
      <c r="A185" s="133" t="s">
        <v>218</v>
      </c>
      <c r="B185" s="136">
        <v>43916</v>
      </c>
      <c r="C185" s="137">
        <v>14.9245</v>
      </c>
      <c r="D185" s="137">
        <v>14.9245</v>
      </c>
      <c r="E185" s="133">
        <v>132756</v>
      </c>
      <c r="F185" s="137">
        <v>1343.3902755875499</v>
      </c>
      <c r="G185" s="137">
        <v>1487.30336571721</v>
      </c>
      <c r="H185" s="137">
        <v>112.609154826281</v>
      </c>
      <c r="I185" s="137">
        <v>-283.57090392275097</v>
      </c>
      <c r="J185" s="137">
        <v>-336.04964712449498</v>
      </c>
      <c r="K185" s="137">
        <v>-108.012562036367</v>
      </c>
      <c r="L185" s="137">
        <v>-48.450974800276299</v>
      </c>
      <c r="M185" s="137">
        <v>-33.575634533290199</v>
      </c>
      <c r="N185" s="137">
        <v>-21.254686803098199</v>
      </c>
      <c r="O185" s="137">
        <v>4.9297691392745098E-2</v>
      </c>
      <c r="P185" s="137">
        <v>5.3367335832193499</v>
      </c>
      <c r="Q185" s="137">
        <v>9.0278377699648402</v>
      </c>
      <c r="R185" s="137">
        <v>-7.3723381703197504</v>
      </c>
    </row>
    <row r="186" spans="1:18" x14ac:dyDescent="0.25">
      <c r="A186" s="133" t="s">
        <v>322</v>
      </c>
      <c r="B186" s="136">
        <v>43916</v>
      </c>
      <c r="C186" s="137">
        <v>13.907</v>
      </c>
      <c r="D186" s="137">
        <v>13.907</v>
      </c>
      <c r="E186" s="133">
        <v>132757</v>
      </c>
      <c r="F186" s="137">
        <v>1342.0358138633301</v>
      </c>
      <c r="G186" s="137">
        <v>1484.9177982352101</v>
      </c>
      <c r="H186" s="137">
        <v>110.735319109652</v>
      </c>
      <c r="I186" s="137">
        <v>-285.263728945048</v>
      </c>
      <c r="J186" s="137">
        <v>-337.347495184058</v>
      </c>
      <c r="K186" s="137">
        <v>-109.20094259707101</v>
      </c>
      <c r="L186" s="137">
        <v>-49.643639014378103</v>
      </c>
      <c r="M186" s="137">
        <v>-34.727564966312997</v>
      </c>
      <c r="N186" s="137">
        <v>-22.460414966398901</v>
      </c>
      <c r="O186" s="137">
        <v>-1.27837160948442</v>
      </c>
      <c r="P186" s="137">
        <v>3.8514138303354999</v>
      </c>
      <c r="Q186" s="137">
        <v>7.16250627825214</v>
      </c>
      <c r="R186" s="137">
        <v>-8.5421691277782301</v>
      </c>
    </row>
    <row r="187" spans="1:18" x14ac:dyDescent="0.25">
      <c r="A187" s="133" t="s">
        <v>219</v>
      </c>
      <c r="B187" s="136">
        <v>43916</v>
      </c>
      <c r="C187" s="137">
        <v>64.23</v>
      </c>
      <c r="D187" s="137">
        <v>64.23</v>
      </c>
      <c r="E187" s="133">
        <v>118866</v>
      </c>
      <c r="F187" s="137">
        <v>1732.1428571428601</v>
      </c>
      <c r="G187" s="137">
        <v>1483.3770014556001</v>
      </c>
      <c r="H187" s="137">
        <v>137.48116696343101</v>
      </c>
      <c r="I187" s="137">
        <v>-275.52512232963301</v>
      </c>
      <c r="J187" s="137">
        <v>-315.20597502625702</v>
      </c>
      <c r="K187" s="137">
        <v>-98.330274731732004</v>
      </c>
      <c r="L187" s="137">
        <v>-42.960862235391197</v>
      </c>
      <c r="M187" s="137">
        <v>-30.211966163441399</v>
      </c>
      <c r="N187" s="137">
        <v>-21.382220921155302</v>
      </c>
      <c r="O187" s="137">
        <v>0.355700013901251</v>
      </c>
      <c r="P187" s="137">
        <v>3.69268813823515</v>
      </c>
      <c r="Q187" s="137">
        <v>9.1231880434083692</v>
      </c>
      <c r="R187" s="137">
        <v>-8.1506377651949098</v>
      </c>
    </row>
    <row r="188" spans="1:18" x14ac:dyDescent="0.25">
      <c r="A188" s="133" t="s">
        <v>323</v>
      </c>
      <c r="B188" s="136">
        <v>43916</v>
      </c>
      <c r="C188" s="137">
        <v>61.1</v>
      </c>
      <c r="D188" s="137">
        <v>92.786682650388698</v>
      </c>
      <c r="E188" s="133">
        <v>100480</v>
      </c>
      <c r="F188" s="137">
        <v>1726.7740829619299</v>
      </c>
      <c r="G188" s="137">
        <v>1478.40186000979</v>
      </c>
      <c r="H188" s="137">
        <v>135.720283075449</v>
      </c>
      <c r="I188" s="137">
        <v>-277.22580914769799</v>
      </c>
      <c r="J188" s="137">
        <v>-316.19759972954699</v>
      </c>
      <c r="K188" s="137">
        <v>-98.914648852997402</v>
      </c>
      <c r="L188" s="137">
        <v>-43.472519020525603</v>
      </c>
      <c r="M188" s="137">
        <v>-30.689527721872</v>
      </c>
      <c r="N188" s="137">
        <v>-21.896835849898</v>
      </c>
      <c r="O188" s="137">
        <v>-0.248398943794092</v>
      </c>
      <c r="P188" s="137">
        <v>2.6518954446537002</v>
      </c>
      <c r="Q188" s="137">
        <v>34.490513831060198</v>
      </c>
      <c r="R188" s="137">
        <v>-8.6987205170069597</v>
      </c>
    </row>
    <row r="189" spans="1:18" x14ac:dyDescent="0.25">
      <c r="A189" s="133" t="s">
        <v>324</v>
      </c>
      <c r="B189" s="136">
        <v>43916</v>
      </c>
      <c r="C189" s="137">
        <v>19.22</v>
      </c>
      <c r="D189" s="137">
        <v>19.22</v>
      </c>
      <c r="E189" s="133">
        <v>116051</v>
      </c>
      <c r="F189" s="137">
        <v>1176.1546723952699</v>
      </c>
      <c r="G189" s="137">
        <v>1444.7031431897501</v>
      </c>
      <c r="H189" s="137">
        <v>136.41217298451701</v>
      </c>
      <c r="I189" s="137">
        <v>-297.959183673469</v>
      </c>
      <c r="J189" s="137">
        <v>-322.81064496765202</v>
      </c>
      <c r="K189" s="137">
        <v>-99.135686092207905</v>
      </c>
      <c r="L189" s="137">
        <v>-44.6206301788826</v>
      </c>
      <c r="M189" s="137">
        <v>-29.554655870445298</v>
      </c>
      <c r="N189" s="137">
        <v>-19.72891978434</v>
      </c>
      <c r="O189" s="137">
        <v>-3.06199359336726</v>
      </c>
      <c r="P189" s="137">
        <v>-1.2107943142425901</v>
      </c>
      <c r="Q189" s="137">
        <v>11.1581564986737</v>
      </c>
      <c r="R189" s="137">
        <v>-8.00563451324631</v>
      </c>
    </row>
    <row r="190" spans="1:18" x14ac:dyDescent="0.25">
      <c r="A190" s="133" t="s">
        <v>220</v>
      </c>
      <c r="B190" s="136">
        <v>43916</v>
      </c>
      <c r="C190" s="137">
        <v>20.02</v>
      </c>
      <c r="D190" s="137">
        <v>20.02</v>
      </c>
      <c r="E190" s="133">
        <v>119307</v>
      </c>
      <c r="F190" s="137">
        <v>1166.4948453608299</v>
      </c>
      <c r="G190" s="137">
        <v>1440.96834264432</v>
      </c>
      <c r="H190" s="137">
        <v>136.303727026432</v>
      </c>
      <c r="I190" s="137">
        <v>-297.62958280657398</v>
      </c>
      <c r="J190" s="137">
        <v>-322.95094561891</v>
      </c>
      <c r="K190" s="137">
        <v>-98.992053845327007</v>
      </c>
      <c r="L190" s="137">
        <v>-44.262957750696202</v>
      </c>
      <c r="M190" s="137">
        <v>-29.320061760867201</v>
      </c>
      <c r="N190" s="137">
        <v>-19.480391123293401</v>
      </c>
      <c r="O190" s="137">
        <v>-2.5453020923651901</v>
      </c>
      <c r="P190" s="137">
        <v>-0.534173962165848</v>
      </c>
      <c r="Q190" s="137">
        <v>7.2523534064879396</v>
      </c>
      <c r="R190" s="137">
        <v>-7.61023547713397</v>
      </c>
    </row>
    <row r="191" spans="1:18" x14ac:dyDescent="0.25">
      <c r="A191" s="133" t="s">
        <v>325</v>
      </c>
      <c r="B191" s="136">
        <v>43916</v>
      </c>
      <c r="C191" s="137">
        <v>9.1563999999999997</v>
      </c>
      <c r="D191" s="137">
        <v>9.1563999999999997</v>
      </c>
      <c r="E191" s="133">
        <v>135964</v>
      </c>
      <c r="F191" s="137">
        <v>1387.83584627593</v>
      </c>
      <c r="G191" s="137">
        <v>1389.12684602686</v>
      </c>
      <c r="H191" s="137">
        <v>37.3956604817214</v>
      </c>
      <c r="I191" s="137">
        <v>-369.18779455270902</v>
      </c>
      <c r="J191" s="137">
        <v>-390.62080393109198</v>
      </c>
      <c r="K191" s="137">
        <v>-125.467579761957</v>
      </c>
      <c r="L191" s="137">
        <v>-61.157253291961098</v>
      </c>
      <c r="M191" s="137">
        <v>-44.1900013595301</v>
      </c>
      <c r="N191" s="137">
        <v>-33.8052596757652</v>
      </c>
      <c r="O191" s="137">
        <v>-8.4115806470009797</v>
      </c>
      <c r="P191" s="137"/>
      <c r="Q191" s="137">
        <v>-2.1133424845573101</v>
      </c>
      <c r="R191" s="137">
        <v>-17.464146049813099</v>
      </c>
    </row>
    <row r="192" spans="1:18" x14ac:dyDescent="0.25">
      <c r="A192" s="133" t="s">
        <v>221</v>
      </c>
      <c r="B192" s="136">
        <v>43916</v>
      </c>
      <c r="C192" s="137">
        <v>9.6372999999999998</v>
      </c>
      <c r="D192" s="137">
        <v>9.6372999999999998</v>
      </c>
      <c r="E192" s="133">
        <v>135962</v>
      </c>
      <c r="F192" s="137">
        <v>1388.1809956700599</v>
      </c>
      <c r="G192" s="137">
        <v>1389.31472746331</v>
      </c>
      <c r="H192" s="137">
        <v>37.546955155959097</v>
      </c>
      <c r="I192" s="137">
        <v>-369.06172258241003</v>
      </c>
      <c r="J192" s="137">
        <v>-390.514168863495</v>
      </c>
      <c r="K192" s="137">
        <v>-125.361288781125</v>
      </c>
      <c r="L192" s="137">
        <v>-61.047677159899003</v>
      </c>
      <c r="M192" s="137">
        <v>-44.087926695053199</v>
      </c>
      <c r="N192" s="137">
        <v>-33.709214861952603</v>
      </c>
      <c r="O192" s="137">
        <v>-7.6953722691666799</v>
      </c>
      <c r="P192" s="137"/>
      <c r="Q192" s="137">
        <v>-0.90861702127659605</v>
      </c>
      <c r="R192" s="137">
        <v>-17.074021684941201</v>
      </c>
    </row>
    <row r="193" spans="1:18" x14ac:dyDescent="0.25">
      <c r="A193" s="133" t="s">
        <v>326</v>
      </c>
      <c r="B193" s="136">
        <v>43916</v>
      </c>
      <c r="C193" s="137">
        <v>6.8246000000000002</v>
      </c>
      <c r="D193" s="137">
        <v>6.8246000000000002</v>
      </c>
      <c r="E193" s="133">
        <v>140045</v>
      </c>
      <c r="F193" s="137">
        <v>1338.99682520393</v>
      </c>
      <c r="G193" s="137">
        <v>1246.24559136311</v>
      </c>
      <c r="H193" s="137">
        <v>-83.747322458395203</v>
      </c>
      <c r="I193" s="137">
        <v>-415.86879339040701</v>
      </c>
      <c r="J193" s="137">
        <v>-401.11160414761099</v>
      </c>
      <c r="K193" s="137">
        <v>-130.784423200362</v>
      </c>
      <c r="L193" s="137">
        <v>-65.0375911217495</v>
      </c>
      <c r="M193" s="137">
        <v>-48.041367203252101</v>
      </c>
      <c r="N193" s="137">
        <v>-34.920514749727602</v>
      </c>
      <c r="O193" s="137">
        <v>-10.778586440723</v>
      </c>
      <c r="P193" s="137"/>
      <c r="Q193" s="137">
        <v>-10.026133217993101</v>
      </c>
      <c r="R193" s="137">
        <v>-18.759577797358801</v>
      </c>
    </row>
    <row r="194" spans="1:18" x14ac:dyDescent="0.25">
      <c r="A194" s="133" t="s">
        <v>222</v>
      </c>
      <c r="B194" s="136">
        <v>43916</v>
      </c>
      <c r="C194" s="137">
        <v>7.1436000000000002</v>
      </c>
      <c r="D194" s="137">
        <v>7.1436000000000002</v>
      </c>
      <c r="E194" s="133">
        <v>140046</v>
      </c>
      <c r="F194" s="137">
        <v>1339.6099090077901</v>
      </c>
      <c r="G194" s="137">
        <v>1246.7847809535599</v>
      </c>
      <c r="H194" s="137">
        <v>-83.388923981509905</v>
      </c>
      <c r="I194" s="137">
        <v>-415.57455864603298</v>
      </c>
      <c r="J194" s="137">
        <v>-400.86482407282801</v>
      </c>
      <c r="K194" s="137">
        <v>-130.54092730305899</v>
      </c>
      <c r="L194" s="137">
        <v>-64.792314669126995</v>
      </c>
      <c r="M194" s="137">
        <v>-47.810258282065703</v>
      </c>
      <c r="N194" s="137">
        <v>-34.682111061984003</v>
      </c>
      <c r="O194" s="137">
        <v>-9.8164861030319805</v>
      </c>
      <c r="P194" s="137"/>
      <c r="Q194" s="137">
        <v>-9.0189100346020794</v>
      </c>
      <c r="R194" s="137">
        <v>-18.159331214015499</v>
      </c>
    </row>
    <row r="195" spans="1:18" x14ac:dyDescent="0.25">
      <c r="A195" s="133" t="s">
        <v>327</v>
      </c>
      <c r="B195" s="136">
        <v>43916</v>
      </c>
      <c r="C195" s="137">
        <v>6.4528999999999996</v>
      </c>
      <c r="D195" s="137">
        <v>6.4528999999999996</v>
      </c>
      <c r="E195" s="133">
        <v>140455</v>
      </c>
      <c r="F195" s="137">
        <v>1086.30952380952</v>
      </c>
      <c r="G195" s="137">
        <v>1126.1922499520299</v>
      </c>
      <c r="H195" s="137">
        <v>-42.239433279460599</v>
      </c>
      <c r="I195" s="137">
        <v>-367.545399394865</v>
      </c>
      <c r="J195" s="137">
        <v>-374.937718828274</v>
      </c>
      <c r="K195" s="137">
        <v>-123.067373266101</v>
      </c>
      <c r="L195" s="137">
        <v>-61.458980713188502</v>
      </c>
      <c r="M195" s="137">
        <v>-46.019488955584798</v>
      </c>
      <c r="N195" s="137">
        <v>-33.627748391183601</v>
      </c>
      <c r="O195" s="137"/>
      <c r="P195" s="137"/>
      <c r="Q195" s="137">
        <v>-11.8453019213175</v>
      </c>
      <c r="R195" s="137">
        <v>-17.1999699603289</v>
      </c>
    </row>
    <row r="196" spans="1:18" x14ac:dyDescent="0.25">
      <c r="A196" s="133" t="s">
        <v>223</v>
      </c>
      <c r="B196" s="136">
        <v>43916</v>
      </c>
      <c r="C196" s="137">
        <v>6.7587000000000002</v>
      </c>
      <c r="D196" s="137">
        <v>6.7587000000000002</v>
      </c>
      <c r="E196" s="133">
        <v>140454</v>
      </c>
      <c r="F196" s="137">
        <v>1086.0910503702401</v>
      </c>
      <c r="G196" s="137">
        <v>1126.60512886834</v>
      </c>
      <c r="H196" s="137">
        <v>-41.937749635702403</v>
      </c>
      <c r="I196" s="137">
        <v>-367.32177585859398</v>
      </c>
      <c r="J196" s="137">
        <v>-374.73132283932301</v>
      </c>
      <c r="K196" s="137">
        <v>-122.868802482695</v>
      </c>
      <c r="L196" s="137">
        <v>-61.257129983365701</v>
      </c>
      <c r="M196" s="137">
        <v>-45.796001010608201</v>
      </c>
      <c r="N196" s="137">
        <v>-33.283875375102603</v>
      </c>
      <c r="O196" s="137"/>
      <c r="P196" s="137"/>
      <c r="Q196" s="137">
        <v>-10.8241033851784</v>
      </c>
      <c r="R196" s="137">
        <v>-16.4222461019239</v>
      </c>
    </row>
    <row r="197" spans="1:18" x14ac:dyDescent="0.25">
      <c r="A197" s="133" t="s">
        <v>328</v>
      </c>
      <c r="B197" s="136">
        <v>43916</v>
      </c>
      <c r="C197" s="137">
        <v>5.8414000000000001</v>
      </c>
      <c r="D197" s="137">
        <v>5.8414000000000001</v>
      </c>
      <c r="E197" s="133">
        <v>141893</v>
      </c>
      <c r="F197" s="137">
        <v>1969.0928117783001</v>
      </c>
      <c r="G197" s="137">
        <v>994.756075729798</v>
      </c>
      <c r="H197" s="137">
        <v>-122.30039716373</v>
      </c>
      <c r="I197" s="137">
        <v>-394.82654143311601</v>
      </c>
      <c r="J197" s="137">
        <v>-373.16605812133901</v>
      </c>
      <c r="K197" s="137">
        <v>-109.106139184279</v>
      </c>
      <c r="L197" s="137">
        <v>-52.323426251103001</v>
      </c>
      <c r="M197" s="137">
        <v>-40.584464670378999</v>
      </c>
      <c r="N197" s="137">
        <v>-33.734072660745497</v>
      </c>
      <c r="O197" s="137"/>
      <c r="P197" s="137"/>
      <c r="Q197" s="137">
        <v>-19.021165413533801</v>
      </c>
      <c r="R197" s="137">
        <v>-19.9144702742263</v>
      </c>
    </row>
    <row r="198" spans="1:18" x14ac:dyDescent="0.25">
      <c r="A198" s="133" t="s">
        <v>224</v>
      </c>
      <c r="B198" s="136">
        <v>43916</v>
      </c>
      <c r="C198" s="137">
        <v>6.0357000000000003</v>
      </c>
      <c r="D198" s="137">
        <v>6.0357000000000003</v>
      </c>
      <c r="E198" s="133">
        <v>141892</v>
      </c>
      <c r="F198" s="137">
        <v>1969.4588506469699</v>
      </c>
      <c r="G198" s="137">
        <v>995.26224914714498</v>
      </c>
      <c r="H198" s="137">
        <v>-121.83344236223699</v>
      </c>
      <c r="I198" s="137">
        <v>-394.42952359525299</v>
      </c>
      <c r="J198" s="137">
        <v>-372.85779420350002</v>
      </c>
      <c r="K198" s="137">
        <v>-108.781695012949</v>
      </c>
      <c r="L198" s="137">
        <v>-51.992569966085199</v>
      </c>
      <c r="M198" s="137">
        <v>-40.192979672381099</v>
      </c>
      <c r="N198" s="137">
        <v>-33.277121866737097</v>
      </c>
      <c r="O198" s="137"/>
      <c r="P198" s="137"/>
      <c r="Q198" s="137">
        <v>-18.132449874686699</v>
      </c>
      <c r="R198" s="137">
        <v>-19.041278349751099</v>
      </c>
    </row>
    <row r="199" spans="1:18" x14ac:dyDescent="0.25">
      <c r="A199" s="133" t="s">
        <v>329</v>
      </c>
      <c r="B199" s="136">
        <v>43916</v>
      </c>
      <c r="C199" s="137">
        <v>6.1532</v>
      </c>
      <c r="D199" s="137">
        <v>6.1532</v>
      </c>
      <c r="E199" s="133">
        <v>142169</v>
      </c>
      <c r="F199" s="137">
        <v>1987.81574527881</v>
      </c>
      <c r="G199" s="137">
        <v>1014.06739673932</v>
      </c>
      <c r="H199" s="137">
        <v>-102.433112175804</v>
      </c>
      <c r="I199" s="137">
        <v>-385.77541016683602</v>
      </c>
      <c r="J199" s="137">
        <v>-367.32644426885997</v>
      </c>
      <c r="K199" s="137">
        <v>-107.26691607101201</v>
      </c>
      <c r="L199" s="137">
        <v>-50.110468845534903</v>
      </c>
      <c r="M199" s="137">
        <v>-38.4971931269354</v>
      </c>
      <c r="N199" s="137">
        <v>-32.1290322502973</v>
      </c>
      <c r="O199" s="137"/>
      <c r="P199" s="137"/>
      <c r="Q199" s="137">
        <v>-19.234000000000002</v>
      </c>
      <c r="R199" s="137"/>
    </row>
    <row r="200" spans="1:18" x14ac:dyDescent="0.25">
      <c r="A200" s="133" t="s">
        <v>225</v>
      </c>
      <c r="B200" s="136">
        <v>43916</v>
      </c>
      <c r="C200" s="137">
        <v>6.3361000000000001</v>
      </c>
      <c r="D200" s="137">
        <v>6.3361000000000001</v>
      </c>
      <c r="E200" s="133">
        <v>142172</v>
      </c>
      <c r="F200" s="137">
        <v>1988.7995739511</v>
      </c>
      <c r="G200" s="137">
        <v>1014.58233590954</v>
      </c>
      <c r="H200" s="137">
        <v>-101.986184028737</v>
      </c>
      <c r="I200" s="137">
        <v>-385.45769465760299</v>
      </c>
      <c r="J200" s="137">
        <v>-367.06955919679001</v>
      </c>
      <c r="K200" s="137">
        <v>-106.999315706339</v>
      </c>
      <c r="L200" s="137">
        <v>-49.838848084097997</v>
      </c>
      <c r="M200" s="137">
        <v>-38.206780445298001</v>
      </c>
      <c r="N200" s="137">
        <v>-31.7338321003221</v>
      </c>
      <c r="O200" s="137"/>
      <c r="P200" s="137"/>
      <c r="Q200" s="137">
        <v>-18.319500000000001</v>
      </c>
      <c r="R200" s="137"/>
    </row>
    <row r="201" spans="1:18" x14ac:dyDescent="0.25">
      <c r="A201" s="133" t="s">
        <v>226</v>
      </c>
      <c r="B201" s="136">
        <v>43916</v>
      </c>
      <c r="C201" s="137">
        <v>72.153300000000002</v>
      </c>
      <c r="D201" s="137">
        <v>72.153300000000002</v>
      </c>
      <c r="E201" s="133">
        <v>120715</v>
      </c>
      <c r="F201" s="137">
        <v>1231.67497636036</v>
      </c>
      <c r="G201" s="137">
        <v>1158.3054042731501</v>
      </c>
      <c r="H201" s="137">
        <v>-9.6081959583443801</v>
      </c>
      <c r="I201" s="137">
        <v>-344.038812438913</v>
      </c>
      <c r="J201" s="137">
        <v>-339.66360794911799</v>
      </c>
      <c r="K201" s="137">
        <v>-101.818035532959</v>
      </c>
      <c r="L201" s="137">
        <v>-42.4061183272538</v>
      </c>
      <c r="M201" s="137">
        <v>-28.5782057618419</v>
      </c>
      <c r="N201" s="137">
        <v>-20.4565942662216</v>
      </c>
      <c r="O201" s="137">
        <v>-2.2313107912508099</v>
      </c>
      <c r="P201" s="137">
        <v>1.9593860382361299</v>
      </c>
      <c r="Q201" s="137">
        <v>9.65762364107173</v>
      </c>
      <c r="R201" s="137">
        <v>-8.3010373569902196</v>
      </c>
    </row>
    <row r="202" spans="1:18" x14ac:dyDescent="0.25">
      <c r="A202" s="133" t="s">
        <v>330</v>
      </c>
      <c r="B202" s="136">
        <v>43916</v>
      </c>
      <c r="C202" s="137">
        <v>67.929400000000001</v>
      </c>
      <c r="D202" s="137">
        <v>67.929400000000001</v>
      </c>
      <c r="E202" s="133">
        <v>100821</v>
      </c>
      <c r="F202" s="137">
        <v>1230.63040031165</v>
      </c>
      <c r="G202" s="137">
        <v>1157.20398003534</v>
      </c>
      <c r="H202" s="137">
        <v>-10.6479029077469</v>
      </c>
      <c r="I202" s="137">
        <v>-344.93554584891501</v>
      </c>
      <c r="J202" s="137">
        <v>-340.40609489718997</v>
      </c>
      <c r="K202" s="137">
        <v>-102.540850558602</v>
      </c>
      <c r="L202" s="137">
        <v>-43.132016379946002</v>
      </c>
      <c r="M202" s="137">
        <v>-29.3234197912974</v>
      </c>
      <c r="N202" s="137">
        <v>-21.184058667017499</v>
      </c>
      <c r="O202" s="137">
        <v>-3.0534799472035199</v>
      </c>
      <c r="P202" s="137">
        <v>0.96112312162425795</v>
      </c>
      <c r="Q202" s="137">
        <v>14.9122860379589</v>
      </c>
      <c r="R202" s="137">
        <v>-9.0437422178423503</v>
      </c>
    </row>
    <row r="203" spans="1:18" x14ac:dyDescent="0.25">
      <c r="A203" s="133" t="s">
        <v>331</v>
      </c>
      <c r="B203" s="136">
        <v>43916</v>
      </c>
      <c r="C203" s="137">
        <v>79.061700000000002</v>
      </c>
      <c r="D203" s="137">
        <v>113.603643030244</v>
      </c>
      <c r="E203" s="133">
        <v>101834</v>
      </c>
      <c r="F203" s="137">
        <v>1354.96407011263</v>
      </c>
      <c r="G203" s="137">
        <v>1491.46616101831</v>
      </c>
      <c r="H203" s="137">
        <v>91.827319412247206</v>
      </c>
      <c r="I203" s="137">
        <v>-328.39722238382097</v>
      </c>
      <c r="J203" s="137">
        <v>-346.03004073243699</v>
      </c>
      <c r="K203" s="137">
        <v>-112.717740363345</v>
      </c>
      <c r="L203" s="137">
        <v>-51.513966425306499</v>
      </c>
      <c r="M203" s="137">
        <v>-36.745797847199597</v>
      </c>
      <c r="N203" s="137">
        <v>-25.631736358342899</v>
      </c>
      <c r="O203" s="137">
        <v>-3.7704519823384</v>
      </c>
      <c r="P203" s="137">
        <v>1.4246347753892901</v>
      </c>
      <c r="Q203" s="137">
        <v>60.913868727511399</v>
      </c>
      <c r="R203" s="137">
        <v>-9.9164833803582599</v>
      </c>
    </row>
    <row r="204" spans="1:18" x14ac:dyDescent="0.25">
      <c r="A204" s="135" t="s">
        <v>388</v>
      </c>
      <c r="B204" s="135"/>
      <c r="C204" s="135"/>
      <c r="D204" s="135"/>
      <c r="E204" s="135"/>
      <c r="F204" s="135"/>
      <c r="G204" s="135"/>
      <c r="H204" s="135"/>
      <c r="I204" s="135"/>
      <c r="J204" s="135"/>
      <c r="K204" s="135"/>
      <c r="L204" s="135"/>
      <c r="M204" s="135"/>
      <c r="N204" s="135"/>
      <c r="O204" s="135"/>
      <c r="P204" s="135"/>
      <c r="Q204" s="135"/>
      <c r="R204" s="135"/>
    </row>
    <row r="205" spans="1:18" x14ac:dyDescent="0.25">
      <c r="A205" s="133" t="s">
        <v>227</v>
      </c>
      <c r="B205" s="136">
        <v>43916</v>
      </c>
      <c r="C205" s="137">
        <v>316.47910000000002</v>
      </c>
      <c r="D205" s="137">
        <v>316.47910000000002</v>
      </c>
      <c r="E205" s="133">
        <v>100047</v>
      </c>
      <c r="F205" s="137">
        <v>18.2199296158484</v>
      </c>
      <c r="G205" s="137">
        <v>2.0686293626544301</v>
      </c>
      <c r="H205" s="137">
        <v>-0.47116885759332799</v>
      </c>
      <c r="I205" s="137">
        <v>-0.95607667366454896</v>
      </c>
      <c r="J205" s="137">
        <v>2.4230373835501702</v>
      </c>
      <c r="K205" s="137">
        <v>4.2706873273170398</v>
      </c>
      <c r="L205" s="137">
        <v>4.8785391677249903</v>
      </c>
      <c r="M205" s="137">
        <v>5.4322208185904604</v>
      </c>
      <c r="N205" s="137">
        <v>5.9847709642922799</v>
      </c>
      <c r="O205" s="137">
        <v>7.1930444291608104</v>
      </c>
      <c r="P205" s="137">
        <v>8.2583223031293205</v>
      </c>
      <c r="Q205" s="137">
        <v>13.527570441547001</v>
      </c>
      <c r="R205" s="137">
        <v>6.96368817667455</v>
      </c>
    </row>
    <row r="206" spans="1:18" x14ac:dyDescent="0.25">
      <c r="A206" s="133" t="s">
        <v>118</v>
      </c>
      <c r="B206" s="136">
        <v>43916</v>
      </c>
      <c r="C206" s="137">
        <v>318.28179999999998</v>
      </c>
      <c r="D206" s="137">
        <v>318.28179999999998</v>
      </c>
      <c r="E206" s="133">
        <v>119568</v>
      </c>
      <c r="F206" s="137">
        <v>18.311831113951001</v>
      </c>
      <c r="G206" s="137">
        <v>2.1601571800433699</v>
      </c>
      <c r="H206" s="137">
        <v>-0.38168680659793902</v>
      </c>
      <c r="I206" s="137">
        <v>-0.86635193797076004</v>
      </c>
      <c r="J206" s="137">
        <v>2.5132988720145502</v>
      </c>
      <c r="K206" s="137">
        <v>4.36777422718803</v>
      </c>
      <c r="L206" s="137">
        <v>4.9737124877837804</v>
      </c>
      <c r="M206" s="137">
        <v>5.5278415340477398</v>
      </c>
      <c r="N206" s="137">
        <v>6.0819035545972904</v>
      </c>
      <c r="O206" s="137">
        <v>7.3000632743674201</v>
      </c>
      <c r="P206" s="137">
        <v>8.3799762336895292</v>
      </c>
      <c r="Q206" s="137">
        <v>10.086100617739501</v>
      </c>
      <c r="R206" s="137">
        <v>7.0670964535195502</v>
      </c>
    </row>
    <row r="207" spans="1:18" x14ac:dyDescent="0.25">
      <c r="A207" s="133" t="s">
        <v>119</v>
      </c>
      <c r="B207" s="136">
        <v>43916</v>
      </c>
      <c r="C207" s="137">
        <v>2195.2741000000001</v>
      </c>
      <c r="D207" s="137">
        <v>2195.2741000000001</v>
      </c>
      <c r="E207" s="133">
        <v>120389</v>
      </c>
      <c r="F207" s="137">
        <v>19.022454725351199</v>
      </c>
      <c r="G207" s="137">
        <v>2.3631023527019099</v>
      </c>
      <c r="H207" s="137">
        <v>-0.87797548426132099</v>
      </c>
      <c r="I207" s="137">
        <v>-0.56292721932823298</v>
      </c>
      <c r="J207" s="137">
        <v>2.8699206879163999</v>
      </c>
      <c r="K207" s="137">
        <v>4.4869188152187798</v>
      </c>
      <c r="L207" s="137">
        <v>5.0433147464621104</v>
      </c>
      <c r="M207" s="137">
        <v>5.4709235930796103</v>
      </c>
      <c r="N207" s="137">
        <v>6.0270926102791798</v>
      </c>
      <c r="O207" s="137">
        <v>7.28142544731306</v>
      </c>
      <c r="P207" s="137">
        <v>8.3411729436072992</v>
      </c>
      <c r="Q207" s="137">
        <v>10.009656834429</v>
      </c>
      <c r="R207" s="137">
        <v>7.0332979016768702</v>
      </c>
    </row>
    <row r="208" spans="1:18" x14ac:dyDescent="0.25">
      <c r="A208" s="133" t="s">
        <v>228</v>
      </c>
      <c r="B208" s="136">
        <v>43916</v>
      </c>
      <c r="C208" s="137">
        <v>2185.1923000000002</v>
      </c>
      <c r="D208" s="137">
        <v>2185.1923000000002</v>
      </c>
      <c r="E208" s="133">
        <v>112210</v>
      </c>
      <c r="F208" s="137">
        <v>18.966465808089801</v>
      </c>
      <c r="G208" s="137">
        <v>2.3093960074778499</v>
      </c>
      <c r="H208" s="137">
        <v>-0.93068687647767401</v>
      </c>
      <c r="I208" s="137">
        <v>-0.616088147567183</v>
      </c>
      <c r="J208" s="137">
        <v>2.8168856976334999</v>
      </c>
      <c r="K208" s="137">
        <v>4.4326544212654699</v>
      </c>
      <c r="L208" s="137">
        <v>4.9880743167006099</v>
      </c>
      <c r="M208" s="137">
        <v>5.41485312791698</v>
      </c>
      <c r="N208" s="137">
        <v>5.9700897708984701</v>
      </c>
      <c r="O208" s="137">
        <v>7.2116143232025296</v>
      </c>
      <c r="P208" s="137">
        <v>8.2520798738999996</v>
      </c>
      <c r="Q208" s="137">
        <v>11.321517652447</v>
      </c>
      <c r="R208" s="137">
        <v>6.9718034839482703</v>
      </c>
    </row>
    <row r="209" spans="1:18" x14ac:dyDescent="0.25">
      <c r="A209" s="133" t="s">
        <v>229</v>
      </c>
      <c r="B209" s="136">
        <v>43916</v>
      </c>
      <c r="C209" s="137">
        <v>2261.4573</v>
      </c>
      <c r="D209" s="137">
        <v>2261.4573</v>
      </c>
      <c r="E209" s="133">
        <v>111704</v>
      </c>
      <c r="F209" s="137">
        <v>19.198980970577399</v>
      </c>
      <c r="G209" s="137">
        <v>1.4839882011526599</v>
      </c>
      <c r="H209" s="137">
        <v>-2.4076726940855102</v>
      </c>
      <c r="I209" s="137">
        <v>-1.6058660308163999</v>
      </c>
      <c r="J209" s="137">
        <v>2.0515088911341199</v>
      </c>
      <c r="K209" s="137">
        <v>4.1634662332400802</v>
      </c>
      <c r="L209" s="137">
        <v>4.8785041621534004</v>
      </c>
      <c r="M209" s="137">
        <v>5.3185971671522401</v>
      </c>
      <c r="N209" s="137">
        <v>5.8850406413538101</v>
      </c>
      <c r="O209" s="137">
        <v>7.1723169287310604</v>
      </c>
      <c r="P209" s="137">
        <v>8.2626828534378607</v>
      </c>
      <c r="Q209" s="137">
        <v>11.321168293582501</v>
      </c>
      <c r="R209" s="137">
        <v>6.9384794258231599</v>
      </c>
    </row>
    <row r="210" spans="1:18" x14ac:dyDescent="0.25">
      <c r="A210" s="133" t="s">
        <v>120</v>
      </c>
      <c r="B210" s="136">
        <v>43916</v>
      </c>
      <c r="C210" s="137">
        <v>2277.0839999999998</v>
      </c>
      <c r="D210" s="137">
        <v>2277.0839999999998</v>
      </c>
      <c r="E210" s="133">
        <v>119415</v>
      </c>
      <c r="F210" s="137">
        <v>19.299826185956899</v>
      </c>
      <c r="G210" s="137">
        <v>1.5838982960021</v>
      </c>
      <c r="H210" s="137">
        <v>-2.3078802758405699</v>
      </c>
      <c r="I210" s="137">
        <v>-1.5061100453607701</v>
      </c>
      <c r="J210" s="137">
        <v>2.1514279743182101</v>
      </c>
      <c r="K210" s="137">
        <v>4.2642559803131501</v>
      </c>
      <c r="L210" s="137">
        <v>4.9806861248325598</v>
      </c>
      <c r="M210" s="137">
        <v>5.42234467814525</v>
      </c>
      <c r="N210" s="137">
        <v>5.9870735837509699</v>
      </c>
      <c r="O210" s="137">
        <v>7.2931967911345899</v>
      </c>
      <c r="P210" s="137">
        <v>8.4071335986683398</v>
      </c>
      <c r="Q210" s="137">
        <v>10.086178315301799</v>
      </c>
      <c r="R210" s="137">
        <v>7.0513085569132699</v>
      </c>
    </row>
    <row r="211" spans="1:18" x14ac:dyDescent="0.25">
      <c r="A211" s="133" t="s">
        <v>230</v>
      </c>
      <c r="B211" s="136">
        <v>43916</v>
      </c>
      <c r="C211" s="137">
        <v>3021.4400999999998</v>
      </c>
      <c r="D211" s="137">
        <v>3021.4400999999998</v>
      </c>
      <c r="E211" s="133">
        <v>130472</v>
      </c>
      <c r="F211" s="137">
        <v>19.780177094954901</v>
      </c>
      <c r="G211" s="137">
        <v>1.6318690437271</v>
      </c>
      <c r="H211" s="137">
        <v>-2.89956476580765</v>
      </c>
      <c r="I211" s="137">
        <v>-2.09218642380737</v>
      </c>
      <c r="J211" s="137">
        <v>1.8962572445978401</v>
      </c>
      <c r="K211" s="137">
        <v>4.1667608485649499</v>
      </c>
      <c r="L211" s="137">
        <v>4.8952148142860601</v>
      </c>
      <c r="M211" s="137">
        <v>5.3776763170559301</v>
      </c>
      <c r="N211" s="137">
        <v>5.93540895811255</v>
      </c>
      <c r="O211" s="137">
        <v>7.1325322324430802</v>
      </c>
      <c r="P211" s="137">
        <v>8.1477966894796001</v>
      </c>
      <c r="Q211" s="137">
        <v>12.9807465957073</v>
      </c>
      <c r="R211" s="137">
        <v>6.9261466950614698</v>
      </c>
    </row>
    <row r="212" spans="1:18" x14ac:dyDescent="0.25">
      <c r="A212" s="133" t="s">
        <v>121</v>
      </c>
      <c r="B212" s="136">
        <v>43916</v>
      </c>
      <c r="C212" s="137">
        <v>3042.9378000000002</v>
      </c>
      <c r="D212" s="137">
        <v>3042.9378000000002</v>
      </c>
      <c r="E212" s="133">
        <v>130479</v>
      </c>
      <c r="F212" s="137">
        <v>19.8793179743259</v>
      </c>
      <c r="G212" s="137">
        <v>1.7315228776848199</v>
      </c>
      <c r="H212" s="137">
        <v>-2.7996682152071499</v>
      </c>
      <c r="I212" s="137">
        <v>-1.9923002898227999</v>
      </c>
      <c r="J212" s="137">
        <v>1.9972274748713501</v>
      </c>
      <c r="K212" s="137">
        <v>4.2762827177996199</v>
      </c>
      <c r="L212" s="137">
        <v>5.0152599597005798</v>
      </c>
      <c r="M212" s="137">
        <v>5.5027920022814101</v>
      </c>
      <c r="N212" s="137">
        <v>6.0639857474490899</v>
      </c>
      <c r="O212" s="137">
        <v>7.29242910912133</v>
      </c>
      <c r="P212" s="137">
        <v>8.2902552044770701</v>
      </c>
      <c r="Q212" s="137">
        <v>9.9710812023511792</v>
      </c>
      <c r="R212" s="137">
        <v>7.0726741029420896</v>
      </c>
    </row>
    <row r="213" spans="1:18" x14ac:dyDescent="0.25">
      <c r="A213" s="133" t="s">
        <v>122</v>
      </c>
      <c r="B213" s="136">
        <v>43916</v>
      </c>
      <c r="C213" s="137">
        <v>2275.3960999999999</v>
      </c>
      <c r="D213" s="137">
        <v>2275.3960999999999</v>
      </c>
      <c r="E213" s="133">
        <v>119369</v>
      </c>
      <c r="F213" s="137">
        <v>17.9492592307449</v>
      </c>
      <c r="G213" s="137">
        <v>3.0721235573452801</v>
      </c>
      <c r="H213" s="137">
        <v>-0.28528793429885202</v>
      </c>
      <c r="I213" s="137">
        <v>-1.09114429212288</v>
      </c>
      <c r="J213" s="137">
        <v>2.1563568786973399</v>
      </c>
      <c r="K213" s="137">
        <v>4.04113366060181</v>
      </c>
      <c r="L213" s="137">
        <v>4.7126930233766897</v>
      </c>
      <c r="M213" s="137">
        <v>5.1771398093975503</v>
      </c>
      <c r="N213" s="137">
        <v>5.7685218895886203</v>
      </c>
      <c r="O213" s="137">
        <v>7.1775366582742199</v>
      </c>
      <c r="P213" s="137">
        <v>8.2692142614857804</v>
      </c>
      <c r="Q213" s="137">
        <v>9.9615521320831295</v>
      </c>
      <c r="R213" s="137">
        <v>6.8896609334671997</v>
      </c>
    </row>
    <row r="214" spans="1:18" x14ac:dyDescent="0.25">
      <c r="A214" s="133" t="s">
        <v>231</v>
      </c>
      <c r="B214" s="136">
        <v>43916</v>
      </c>
      <c r="C214" s="137">
        <v>2259.7485000000001</v>
      </c>
      <c r="D214" s="137">
        <v>2259.7485000000001</v>
      </c>
      <c r="E214" s="133">
        <v>109254</v>
      </c>
      <c r="F214" s="137">
        <v>17.8666578944447</v>
      </c>
      <c r="G214" s="137">
        <v>2.9894371445435501</v>
      </c>
      <c r="H214" s="137">
        <v>-0.36824506270822499</v>
      </c>
      <c r="I214" s="137">
        <v>-1.1739697260073001</v>
      </c>
      <c r="J214" s="137">
        <v>2.0732913603652898</v>
      </c>
      <c r="K214" s="137">
        <v>3.9574466117605902</v>
      </c>
      <c r="L214" s="137">
        <v>4.6278811836674301</v>
      </c>
      <c r="M214" s="137">
        <v>5.0911001959862103</v>
      </c>
      <c r="N214" s="137">
        <v>5.6804195779514304</v>
      </c>
      <c r="O214" s="137">
        <v>7.0703326600696403</v>
      </c>
      <c r="P214" s="137">
        <v>8.1369849324888204</v>
      </c>
      <c r="Q214" s="137">
        <v>10.765820709435699</v>
      </c>
      <c r="R214" s="137">
        <v>6.79187048488975</v>
      </c>
    </row>
    <row r="215" spans="1:18" x14ac:dyDescent="0.25">
      <c r="A215" s="133" t="s">
        <v>123</v>
      </c>
      <c r="B215" s="136">
        <v>43916</v>
      </c>
      <c r="C215" s="137">
        <v>2388.5689000000002</v>
      </c>
      <c r="D215" s="137">
        <v>2388.5689000000002</v>
      </c>
      <c r="E215" s="133">
        <v>118305</v>
      </c>
      <c r="F215" s="137">
        <v>3.6678365362492502</v>
      </c>
      <c r="G215" s="137">
        <v>3.1201852574245601</v>
      </c>
      <c r="H215" s="137">
        <v>4.1239212433958903</v>
      </c>
      <c r="I215" s="137">
        <v>4.3169569342903999</v>
      </c>
      <c r="J215" s="137">
        <v>4.9225186556752698</v>
      </c>
      <c r="K215" s="137">
        <v>5.0269912965956403</v>
      </c>
      <c r="L215" s="137">
        <v>5.1468668565890798</v>
      </c>
      <c r="M215" s="137">
        <v>5.4098743383891703</v>
      </c>
      <c r="N215" s="137">
        <v>5.8912743262492997</v>
      </c>
      <c r="O215" s="137">
        <v>7.1077151837547596</v>
      </c>
      <c r="P215" s="137">
        <v>8.1190862464827998</v>
      </c>
      <c r="Q215" s="137">
        <v>9.8079684944234096</v>
      </c>
      <c r="R215" s="137">
        <v>6.9074992572570402</v>
      </c>
    </row>
    <row r="216" spans="1:18" x14ac:dyDescent="0.25">
      <c r="A216" s="133" t="s">
        <v>232</v>
      </c>
      <c r="B216" s="136">
        <v>43916</v>
      </c>
      <c r="C216" s="137">
        <v>2381.7359000000001</v>
      </c>
      <c r="D216" s="137">
        <v>2381.7359000000001</v>
      </c>
      <c r="E216" s="133">
        <v>109353</v>
      </c>
      <c r="F216" s="137">
        <v>3.65690105968774</v>
      </c>
      <c r="G216" s="137">
        <v>3.1097175414907299</v>
      </c>
      <c r="H216" s="137">
        <v>4.1136150909535401</v>
      </c>
      <c r="I216" s="137">
        <v>4.3042121568740699</v>
      </c>
      <c r="J216" s="137">
        <v>4.9053269561064203</v>
      </c>
      <c r="K216" s="137">
        <v>5.0076167091188903</v>
      </c>
      <c r="L216" s="137">
        <v>5.1260855983003504</v>
      </c>
      <c r="M216" s="137">
        <v>5.3871881471139504</v>
      </c>
      <c r="N216" s="137">
        <v>5.8664329800605</v>
      </c>
      <c r="O216" s="137">
        <v>7.0661338459971699</v>
      </c>
      <c r="P216" s="137">
        <v>8.0722361603076997</v>
      </c>
      <c r="Q216" s="137">
        <v>11.7174246498704</v>
      </c>
      <c r="R216" s="137">
        <v>6.8684585854632596</v>
      </c>
    </row>
    <row r="217" spans="1:18" x14ac:dyDescent="0.25">
      <c r="A217" s="133" t="s">
        <v>124</v>
      </c>
      <c r="B217" s="136">
        <v>43916</v>
      </c>
      <c r="C217" s="137">
        <v>2828.5702000000001</v>
      </c>
      <c r="D217" s="137">
        <v>2828.5702000000001</v>
      </c>
      <c r="E217" s="133">
        <v>119125</v>
      </c>
      <c r="F217" s="137">
        <v>21.195583079104001</v>
      </c>
      <c r="G217" s="137">
        <v>3.11970765301287</v>
      </c>
      <c r="H217" s="137">
        <v>-0.88451445744448998</v>
      </c>
      <c r="I217" s="137">
        <v>0.10664708538630099</v>
      </c>
      <c r="J217" s="137">
        <v>3.0525176976406301</v>
      </c>
      <c r="K217" s="137">
        <v>4.52239672930481</v>
      </c>
      <c r="L217" s="137">
        <v>4.9751932659577003</v>
      </c>
      <c r="M217" s="137">
        <v>5.4222891181856898</v>
      </c>
      <c r="N217" s="137">
        <v>5.9333812573218498</v>
      </c>
      <c r="O217" s="137">
        <v>7.24013121669761</v>
      </c>
      <c r="P217" s="137">
        <v>8.2998111274855209</v>
      </c>
      <c r="Q217" s="137">
        <v>9.9596056765266692</v>
      </c>
      <c r="R217" s="137">
        <v>6.9871925136024498</v>
      </c>
    </row>
    <row r="218" spans="1:18" x14ac:dyDescent="0.25">
      <c r="A218" s="133" t="s">
        <v>233</v>
      </c>
      <c r="B218" s="136">
        <v>43916</v>
      </c>
      <c r="C218" s="137">
        <v>2810.1233999999999</v>
      </c>
      <c r="D218" s="137">
        <v>2810.1233999999999</v>
      </c>
      <c r="E218" s="133">
        <v>103347</v>
      </c>
      <c r="F218" s="137">
        <v>21.095529920200701</v>
      </c>
      <c r="G218" s="137">
        <v>3.0197685807303101</v>
      </c>
      <c r="H218" s="137">
        <v>-0.98436164679146698</v>
      </c>
      <c r="I218" s="137">
        <v>6.9582793465234596E-3</v>
      </c>
      <c r="J218" s="137">
        <v>2.95253533306775</v>
      </c>
      <c r="K218" s="137">
        <v>4.4215517810341902</v>
      </c>
      <c r="L218" s="137">
        <v>4.8730136175035597</v>
      </c>
      <c r="M218" s="137">
        <v>5.3185328535101997</v>
      </c>
      <c r="N218" s="137">
        <v>5.8282045961030597</v>
      </c>
      <c r="O218" s="137">
        <v>7.1083475812848498</v>
      </c>
      <c r="P218" s="137">
        <v>8.1495477681818507</v>
      </c>
      <c r="Q218" s="137">
        <v>12.6134983008782</v>
      </c>
      <c r="R218" s="137">
        <v>6.8741639546474298</v>
      </c>
    </row>
    <row r="219" spans="1:18" x14ac:dyDescent="0.25">
      <c r="A219" s="133" t="s">
        <v>125</v>
      </c>
      <c r="B219" s="136">
        <v>43916</v>
      </c>
      <c r="C219" s="137">
        <v>2547.0351999999998</v>
      </c>
      <c r="D219" s="137">
        <v>2547.0351999999998</v>
      </c>
      <c r="E219" s="133">
        <v>140196</v>
      </c>
      <c r="F219" s="137">
        <v>16.298058084327199</v>
      </c>
      <c r="G219" s="137">
        <v>2.8681864201566301</v>
      </c>
      <c r="H219" s="137">
        <v>-1.4975046803318799</v>
      </c>
      <c r="I219" s="137">
        <v>-0.764813517224461</v>
      </c>
      <c r="J219" s="137">
        <v>2.7100160035662699</v>
      </c>
      <c r="K219" s="137">
        <v>4.39769065765186</v>
      </c>
      <c r="L219" s="137">
        <v>5.0996807893464098</v>
      </c>
      <c r="M219" s="137">
        <v>5.5815409674102101</v>
      </c>
      <c r="N219" s="137">
        <v>6.1171764548540404</v>
      </c>
      <c r="O219" s="137">
        <v>7.3142643920699699</v>
      </c>
      <c r="P219" s="137">
        <v>8.0803983241808304</v>
      </c>
      <c r="Q219" s="137">
        <v>9.8162227686819996</v>
      </c>
      <c r="R219" s="137">
        <v>7.0911551847361602</v>
      </c>
    </row>
    <row r="220" spans="1:18" x14ac:dyDescent="0.25">
      <c r="A220" s="133" t="s">
        <v>234</v>
      </c>
      <c r="B220" s="136">
        <v>43916</v>
      </c>
      <c r="C220" s="137">
        <v>2524.473</v>
      </c>
      <c r="D220" s="137">
        <v>2524.473</v>
      </c>
      <c r="E220" s="133">
        <v>140182</v>
      </c>
      <c r="F220" s="137">
        <v>16.021223085644198</v>
      </c>
      <c r="G220" s="137">
        <v>2.5915084831414501</v>
      </c>
      <c r="H220" s="137">
        <v>-1.7744821009922001</v>
      </c>
      <c r="I220" s="137">
        <v>-1.0376012707114599</v>
      </c>
      <c r="J220" s="137">
        <v>2.4344694190624199</v>
      </c>
      <c r="K220" s="137">
        <v>4.1290351216301104</v>
      </c>
      <c r="L220" s="137">
        <v>4.8306868687181597</v>
      </c>
      <c r="M220" s="137">
        <v>5.3094290080653597</v>
      </c>
      <c r="N220" s="137">
        <v>5.8798836027628703</v>
      </c>
      <c r="O220" s="137">
        <v>7.1339624160088899</v>
      </c>
      <c r="P220" s="137">
        <v>7.9122823872321897</v>
      </c>
      <c r="Q220" s="137">
        <v>11.5320297966834</v>
      </c>
      <c r="R220" s="137">
        <v>6.9037997863025202</v>
      </c>
    </row>
    <row r="221" spans="1:18" x14ac:dyDescent="0.25">
      <c r="A221" s="133" t="s">
        <v>126</v>
      </c>
      <c r="B221" s="136">
        <v>43916</v>
      </c>
      <c r="C221" s="137">
        <v>2172.2404000000001</v>
      </c>
      <c r="D221" s="137">
        <v>2172.2404000000001</v>
      </c>
      <c r="E221" s="133">
        <v>119164</v>
      </c>
      <c r="F221" s="137">
        <v>16.2438956923943</v>
      </c>
      <c r="G221" s="137">
        <v>3.6148234870539602</v>
      </c>
      <c r="H221" s="137">
        <v>0.96130470016167902</v>
      </c>
      <c r="I221" s="137">
        <v>0.10178171134959001</v>
      </c>
      <c r="J221" s="137">
        <v>2.4809952205644499</v>
      </c>
      <c r="K221" s="137">
        <v>4.1382973882822096</v>
      </c>
      <c r="L221" s="137">
        <v>4.5082207325743697</v>
      </c>
      <c r="M221" s="137">
        <v>4.9661677864606197</v>
      </c>
      <c r="N221" s="137">
        <v>5.5391619901682398</v>
      </c>
      <c r="O221" s="137">
        <v>7.1377270385330203</v>
      </c>
      <c r="P221" s="137">
        <v>8.3045865387696196</v>
      </c>
      <c r="Q221" s="137">
        <v>10.070530619909601</v>
      </c>
      <c r="R221" s="137">
        <v>6.7981457269302101</v>
      </c>
    </row>
    <row r="222" spans="1:18" x14ac:dyDescent="0.25">
      <c r="A222" s="133" t="s">
        <v>235</v>
      </c>
      <c r="B222" s="136">
        <v>43916</v>
      </c>
      <c r="C222" s="137">
        <v>2158.3580000000002</v>
      </c>
      <c r="D222" s="137">
        <v>2158.3580000000002</v>
      </c>
      <c r="E222" s="133">
        <v>112636</v>
      </c>
      <c r="F222" s="137">
        <v>16.192702061079402</v>
      </c>
      <c r="G222" s="137">
        <v>3.5636282518412701</v>
      </c>
      <c r="H222" s="137">
        <v>0.90972910167696996</v>
      </c>
      <c r="I222" s="137">
        <v>5.0492403026308003E-2</v>
      </c>
      <c r="J222" s="137">
        <v>2.4293095917679399</v>
      </c>
      <c r="K222" s="137">
        <v>4.0870625415303001</v>
      </c>
      <c r="L222" s="137">
        <v>4.4487488455303899</v>
      </c>
      <c r="M222" s="137">
        <v>4.88675394549613</v>
      </c>
      <c r="N222" s="137">
        <v>5.4487889283512203</v>
      </c>
      <c r="O222" s="137">
        <v>7.0145168025751303</v>
      </c>
      <c r="P222" s="137">
        <v>8.1592485906582297</v>
      </c>
      <c r="Q222" s="137">
        <v>11.4642264099783</v>
      </c>
      <c r="R222" s="137">
        <v>6.6870605080071703</v>
      </c>
    </row>
    <row r="223" spans="1:18" x14ac:dyDescent="0.25">
      <c r="A223" s="133" t="s">
        <v>127</v>
      </c>
      <c r="B223" s="136">
        <v>43916</v>
      </c>
      <c r="C223" s="137">
        <v>2968.819</v>
      </c>
      <c r="D223" s="137">
        <v>2968.819</v>
      </c>
      <c r="E223" s="133">
        <v>118577</v>
      </c>
      <c r="F223" s="137">
        <v>10.461887345631901</v>
      </c>
      <c r="G223" s="137">
        <v>-0.81629678120570504</v>
      </c>
      <c r="H223" s="137">
        <v>-2.3264767510519802</v>
      </c>
      <c r="I223" s="137">
        <v>-1.10076659491428</v>
      </c>
      <c r="J223" s="137">
        <v>2.4411465882193299</v>
      </c>
      <c r="K223" s="137">
        <v>4.5101448015685701</v>
      </c>
      <c r="L223" s="137">
        <v>5.2478317736936599</v>
      </c>
      <c r="M223" s="137">
        <v>5.7207719213633101</v>
      </c>
      <c r="N223" s="137">
        <v>6.2379934032498001</v>
      </c>
      <c r="O223" s="137">
        <v>7.3884169212916797</v>
      </c>
      <c r="P223" s="137">
        <v>8.4608097675886906</v>
      </c>
      <c r="Q223" s="137">
        <v>10.1769054993407</v>
      </c>
      <c r="R223" s="137">
        <v>7.1892745232382502</v>
      </c>
    </row>
    <row r="224" spans="1:18" x14ac:dyDescent="0.25">
      <c r="A224" s="133" t="s">
        <v>236</v>
      </c>
      <c r="B224" s="136">
        <v>43916</v>
      </c>
      <c r="C224" s="137">
        <v>3867.8027000000002</v>
      </c>
      <c r="D224" s="137">
        <v>3867.8027000000002</v>
      </c>
      <c r="E224" s="133">
        <v>100868</v>
      </c>
      <c r="F224" s="137">
        <v>22.5142380447104</v>
      </c>
      <c r="G224" s="137">
        <v>3.5301034761733301</v>
      </c>
      <c r="H224" s="137">
        <v>-0.98893251426311402</v>
      </c>
      <c r="I224" s="137">
        <v>-1.27679128550319</v>
      </c>
      <c r="J224" s="137">
        <v>2.3484302750256898</v>
      </c>
      <c r="K224" s="137">
        <v>4.1601841411266802</v>
      </c>
      <c r="L224" s="137">
        <v>4.7535374140678304</v>
      </c>
      <c r="M224" s="137">
        <v>5.2256791153105597</v>
      </c>
      <c r="N224" s="137">
        <v>5.7998371554486603</v>
      </c>
      <c r="O224" s="137">
        <v>6.9944105935197598</v>
      </c>
      <c r="P224" s="137">
        <v>8.0826164168740995</v>
      </c>
      <c r="Q224" s="137">
        <v>14.7429293732394</v>
      </c>
      <c r="R224" s="137">
        <v>6.7810899372803002</v>
      </c>
    </row>
    <row r="225" spans="1:18" x14ac:dyDescent="0.25">
      <c r="A225" s="133" t="s">
        <v>128</v>
      </c>
      <c r="B225" s="136">
        <v>43916</v>
      </c>
      <c r="C225" s="137">
        <v>3890.6446000000001</v>
      </c>
      <c r="D225" s="137">
        <v>3890.6446000000001</v>
      </c>
      <c r="E225" s="133">
        <v>119091</v>
      </c>
      <c r="F225" s="137">
        <v>22.614923916002301</v>
      </c>
      <c r="G225" s="137">
        <v>3.6267096049973402</v>
      </c>
      <c r="H225" s="137">
        <v>-0.89055228140536402</v>
      </c>
      <c r="I225" s="137">
        <v>-1.1777144872938401</v>
      </c>
      <c r="J225" s="137">
        <v>2.4480451989197101</v>
      </c>
      <c r="K225" s="137">
        <v>4.26080195771174</v>
      </c>
      <c r="L225" s="137">
        <v>4.8556694225319799</v>
      </c>
      <c r="M225" s="137">
        <v>5.3294271659822297</v>
      </c>
      <c r="N225" s="137">
        <v>5.9054514969687197</v>
      </c>
      <c r="O225" s="137">
        <v>7.1157457131482102</v>
      </c>
      <c r="P225" s="137">
        <v>8.2112759539092206</v>
      </c>
      <c r="Q225" s="137">
        <v>9.9126130738286609</v>
      </c>
      <c r="R225" s="137">
        <v>6.89492091802241</v>
      </c>
    </row>
    <row r="226" spans="1:18" x14ac:dyDescent="0.25">
      <c r="A226" s="133" t="s">
        <v>237</v>
      </c>
      <c r="B226" s="136">
        <v>43916</v>
      </c>
      <c r="C226" s="137">
        <v>1961.4999</v>
      </c>
      <c r="D226" s="137">
        <v>1961.4999</v>
      </c>
      <c r="E226" s="133">
        <v>118902</v>
      </c>
      <c r="F226" s="137">
        <v>17.503828116024401</v>
      </c>
      <c r="G226" s="137">
        <v>1.53040753058638</v>
      </c>
      <c r="H226" s="137">
        <v>-2.13003528182178</v>
      </c>
      <c r="I226" s="137">
        <v>-4.1757619047474996</v>
      </c>
      <c r="J226" s="137">
        <v>0.64944059582254998</v>
      </c>
      <c r="K226" s="137">
        <v>3.69690129708464</v>
      </c>
      <c r="L226" s="137">
        <v>4.6382785284716102</v>
      </c>
      <c r="M226" s="137">
        <v>5.1969093425013</v>
      </c>
      <c r="N226" s="137">
        <v>5.8062082650650702</v>
      </c>
      <c r="O226" s="137">
        <v>7.1356429645391399</v>
      </c>
      <c r="P226" s="137">
        <v>8.1663551258939506</v>
      </c>
      <c r="Q226" s="137">
        <v>6.07490849056604</v>
      </c>
      <c r="R226" s="137">
        <v>6.8759958762206104</v>
      </c>
    </row>
    <row r="227" spans="1:18" x14ac:dyDescent="0.25">
      <c r="A227" s="133" t="s">
        <v>129</v>
      </c>
      <c r="B227" s="136">
        <v>43916</v>
      </c>
      <c r="C227" s="137">
        <v>1969.5147999999999</v>
      </c>
      <c r="D227" s="137">
        <v>1969.5147999999999</v>
      </c>
      <c r="E227" s="133">
        <v>120038</v>
      </c>
      <c r="F227" s="137">
        <v>17.614355392309999</v>
      </c>
      <c r="G227" s="137">
        <v>1.6403458922123999</v>
      </c>
      <c r="H227" s="137">
        <v>-2.0200520351489701</v>
      </c>
      <c r="I227" s="137">
        <v>-4.0666894508086804</v>
      </c>
      <c r="J227" s="137">
        <v>0.75747558461740805</v>
      </c>
      <c r="K227" s="137">
        <v>3.8029444200053302</v>
      </c>
      <c r="L227" s="137">
        <v>4.7424949509214098</v>
      </c>
      <c r="M227" s="137">
        <v>5.30156786489309</v>
      </c>
      <c r="N227" s="137">
        <v>5.9017447739926201</v>
      </c>
      <c r="O227" s="137">
        <v>7.2208517872771401</v>
      </c>
      <c r="P227" s="137">
        <v>8.2571516614708393</v>
      </c>
      <c r="Q227" s="137">
        <v>9.9384370949669805</v>
      </c>
      <c r="R227" s="137">
        <v>6.9615455695231203</v>
      </c>
    </row>
    <row r="228" spans="1:18" x14ac:dyDescent="0.25">
      <c r="A228" s="133" t="s">
        <v>238</v>
      </c>
      <c r="B228" s="136">
        <v>43916</v>
      </c>
      <c r="C228" s="137">
        <v>291.2482</v>
      </c>
      <c r="D228" s="137">
        <v>291.2482</v>
      </c>
      <c r="E228" s="133">
        <v>103340</v>
      </c>
      <c r="F228" s="137">
        <v>18.030301156561102</v>
      </c>
      <c r="G228" s="137">
        <v>2.45264109225496</v>
      </c>
      <c r="H228" s="137">
        <v>-1.0113367304312899</v>
      </c>
      <c r="I228" s="137">
        <v>-1.0952178624553499</v>
      </c>
      <c r="J228" s="137">
        <v>2.4363990019073598</v>
      </c>
      <c r="K228" s="137">
        <v>4.2238721096483003</v>
      </c>
      <c r="L228" s="137">
        <v>4.8562798970377496</v>
      </c>
      <c r="M228" s="137">
        <v>5.3175084161175503</v>
      </c>
      <c r="N228" s="137">
        <v>5.8838058444912598</v>
      </c>
      <c r="O228" s="137">
        <v>7.1264216737623602</v>
      </c>
      <c r="P228" s="137">
        <v>8.1910790524597203</v>
      </c>
      <c r="Q228" s="137">
        <v>13.314055502574901</v>
      </c>
      <c r="R228" s="137">
        <v>6.8964177584928104</v>
      </c>
    </row>
    <row r="229" spans="1:18" x14ac:dyDescent="0.25">
      <c r="A229" s="133" t="s">
        <v>130</v>
      </c>
      <c r="B229" s="136">
        <v>43916</v>
      </c>
      <c r="C229" s="137">
        <v>292.52010000000001</v>
      </c>
      <c r="D229" s="137">
        <v>292.52010000000001</v>
      </c>
      <c r="E229" s="133">
        <v>120197</v>
      </c>
      <c r="F229" s="137">
        <v>18.139217196556899</v>
      </c>
      <c r="G229" s="137">
        <v>2.5709648178918401</v>
      </c>
      <c r="H229" s="137">
        <v>-0.89289925729180197</v>
      </c>
      <c r="I229" s="137">
        <v>-0.97646567365806802</v>
      </c>
      <c r="J229" s="137">
        <v>2.5415523297377098</v>
      </c>
      <c r="K229" s="137">
        <v>4.3149703123020799</v>
      </c>
      <c r="L229" s="137">
        <v>4.9382501873882498</v>
      </c>
      <c r="M229" s="137">
        <v>5.3972257135368098</v>
      </c>
      <c r="N229" s="137">
        <v>5.9631391696247196</v>
      </c>
      <c r="O229" s="137">
        <v>7.2086027791944103</v>
      </c>
      <c r="P229" s="137">
        <v>8.2812748987460303</v>
      </c>
      <c r="Q229" s="137">
        <v>9.9756067316021007</v>
      </c>
      <c r="R229" s="137">
        <v>6.9790193883804097</v>
      </c>
    </row>
    <row r="230" spans="1:18" x14ac:dyDescent="0.25">
      <c r="A230" s="133" t="s">
        <v>239</v>
      </c>
      <c r="B230" s="136">
        <v>43916</v>
      </c>
      <c r="C230" s="137">
        <v>2105.6478999999999</v>
      </c>
      <c r="D230" s="137">
        <v>2105.6478999999999</v>
      </c>
      <c r="E230" s="133">
        <v>113096</v>
      </c>
      <c r="F230" s="137">
        <v>17.580275945335501</v>
      </c>
      <c r="G230" s="137">
        <v>2.3509896324912098</v>
      </c>
      <c r="H230" s="137">
        <v>-1.89989319567</v>
      </c>
      <c r="I230" s="137">
        <v>-0.92037564174172803</v>
      </c>
      <c r="J230" s="137">
        <v>2.4236942090358702</v>
      </c>
      <c r="K230" s="137">
        <v>4.4000332399164197</v>
      </c>
      <c r="L230" s="137">
        <v>5.0563062621594304</v>
      </c>
      <c r="M230" s="137">
        <v>5.4691878851056801</v>
      </c>
      <c r="N230" s="137">
        <v>5.9435176976200497</v>
      </c>
      <c r="O230" s="137">
        <v>7.1797013775280201</v>
      </c>
      <c r="P230" s="137">
        <v>8.1718192823366795</v>
      </c>
      <c r="Q230" s="137">
        <v>11.3743371899662</v>
      </c>
      <c r="R230" s="137">
        <v>6.94832940178601</v>
      </c>
    </row>
    <row r="231" spans="1:18" x14ac:dyDescent="0.25">
      <c r="A231" s="133" t="s">
        <v>131</v>
      </c>
      <c r="B231" s="136">
        <v>43916</v>
      </c>
      <c r="C231" s="137">
        <v>2121.098</v>
      </c>
      <c r="D231" s="137">
        <v>2121.098</v>
      </c>
      <c r="E231" s="133">
        <v>118345</v>
      </c>
      <c r="F231" s="137">
        <v>17.620960961513301</v>
      </c>
      <c r="G231" s="137">
        <v>2.3906703944619099</v>
      </c>
      <c r="H231" s="137">
        <v>-1.8600201442341999</v>
      </c>
      <c r="I231" s="137">
        <v>-0.87964998788485205</v>
      </c>
      <c r="J231" s="137">
        <v>2.46420418079772</v>
      </c>
      <c r="K231" s="137">
        <v>4.4422388564558402</v>
      </c>
      <c r="L231" s="137">
        <v>5.1065486680905297</v>
      </c>
      <c r="M231" s="137">
        <v>5.5427920208508903</v>
      </c>
      <c r="N231" s="137">
        <v>6.0290870559840197</v>
      </c>
      <c r="O231" s="137">
        <v>7.3092379295143202</v>
      </c>
      <c r="P231" s="137">
        <v>8.3186875541052601</v>
      </c>
      <c r="Q231" s="137">
        <v>9.9567255455985304</v>
      </c>
      <c r="R231" s="137">
        <v>7.0599118718770999</v>
      </c>
    </row>
    <row r="232" spans="1:18" x14ac:dyDescent="0.25">
      <c r="A232" s="133" t="s">
        <v>132</v>
      </c>
      <c r="B232" s="136">
        <v>43916</v>
      </c>
      <c r="C232" s="137">
        <v>2391.6266000000001</v>
      </c>
      <c r="D232" s="137">
        <v>2391.6266000000001</v>
      </c>
      <c r="E232" s="133">
        <v>118364</v>
      </c>
      <c r="F232" s="137">
        <v>18.677516941278299</v>
      </c>
      <c r="G232" s="137">
        <v>2.8367714955065799</v>
      </c>
      <c r="H232" s="137">
        <v>-1.3459418412069699</v>
      </c>
      <c r="I232" s="137">
        <v>-2.6778341951155098</v>
      </c>
      <c r="J232" s="137">
        <v>1.60899336757237</v>
      </c>
      <c r="K232" s="137">
        <v>3.96034328060398</v>
      </c>
      <c r="L232" s="137">
        <v>4.6224239075904201</v>
      </c>
      <c r="M232" s="137">
        <v>5.0907159757653604</v>
      </c>
      <c r="N232" s="137">
        <v>5.6611214155490703</v>
      </c>
      <c r="O232" s="137">
        <v>7.0494743801224802</v>
      </c>
      <c r="P232" s="137">
        <v>8.1639693072754298</v>
      </c>
      <c r="Q232" s="137">
        <v>9.8444349681180991</v>
      </c>
      <c r="R232" s="137">
        <v>6.7522015055674496</v>
      </c>
    </row>
    <row r="233" spans="1:18" x14ac:dyDescent="0.25">
      <c r="A233" s="133" t="s">
        <v>240</v>
      </c>
      <c r="B233" s="136">
        <v>43916</v>
      </c>
      <c r="C233" s="137">
        <v>2380.8121000000001</v>
      </c>
      <c r="D233" s="137">
        <v>2380.8121000000001</v>
      </c>
      <c r="E233" s="133">
        <v>108690</v>
      </c>
      <c r="F233" s="137">
        <v>18.625815673560599</v>
      </c>
      <c r="G233" s="137">
        <v>2.7842179972424899</v>
      </c>
      <c r="H233" s="137">
        <v>-1.3973657744849399</v>
      </c>
      <c r="I233" s="137">
        <v>-2.72987213232578</v>
      </c>
      <c r="J233" s="137">
        <v>1.5565820253342999</v>
      </c>
      <c r="K233" s="137">
        <v>3.9072999211527799</v>
      </c>
      <c r="L233" s="137">
        <v>4.56865343430613</v>
      </c>
      <c r="M233" s="137">
        <v>5.0361304996535399</v>
      </c>
      <c r="N233" s="137">
        <v>5.6057707047712899</v>
      </c>
      <c r="O233" s="137">
        <v>6.9643257670877601</v>
      </c>
      <c r="P233" s="137">
        <v>8.0627151114070994</v>
      </c>
      <c r="Q233" s="137">
        <v>8.6325760090797594</v>
      </c>
      <c r="R233" s="137">
        <v>6.6774894855404296</v>
      </c>
    </row>
    <row r="234" spans="1:18" x14ac:dyDescent="0.25">
      <c r="A234" s="133" t="s">
        <v>133</v>
      </c>
      <c r="B234" s="136">
        <v>43916</v>
      </c>
      <c r="C234" s="137">
        <v>1541.1057000000001</v>
      </c>
      <c r="D234" s="137">
        <v>1541.1057000000001</v>
      </c>
      <c r="E234" s="133">
        <v>125345</v>
      </c>
      <c r="F234" s="137">
        <v>8.0331115692665591</v>
      </c>
      <c r="G234" s="137">
        <v>1.7599975806085599</v>
      </c>
      <c r="H234" s="137">
        <v>1.1320165975518299</v>
      </c>
      <c r="I234" s="137">
        <v>1.3962597877333101</v>
      </c>
      <c r="J234" s="137">
        <v>3.1755620410747398</v>
      </c>
      <c r="K234" s="137">
        <v>4.2513883823814203</v>
      </c>
      <c r="L234" s="137">
        <v>4.6004335255920497</v>
      </c>
      <c r="M234" s="137">
        <v>5.00089836866207</v>
      </c>
      <c r="N234" s="137">
        <v>5.4408611212356899</v>
      </c>
      <c r="O234" s="137">
        <v>6.6083878826355296</v>
      </c>
      <c r="P234" s="137">
        <v>7.5979909962854899</v>
      </c>
      <c r="Q234" s="137">
        <v>8.4891563458716703</v>
      </c>
      <c r="R234" s="137">
        <v>6.35093327058493</v>
      </c>
    </row>
    <row r="235" spans="1:18" x14ac:dyDescent="0.25">
      <c r="A235" s="133" t="s">
        <v>241</v>
      </c>
      <c r="B235" s="136">
        <v>43916</v>
      </c>
      <c r="C235" s="137">
        <v>1536.1978999999999</v>
      </c>
      <c r="D235" s="137">
        <v>1536.1978999999999</v>
      </c>
      <c r="E235" s="133">
        <v>125259</v>
      </c>
      <c r="F235" s="137">
        <v>7.9827158950429604</v>
      </c>
      <c r="G235" s="137">
        <v>1.71016544030496</v>
      </c>
      <c r="H235" s="137">
        <v>1.0819814847037199</v>
      </c>
      <c r="I235" s="137">
        <v>1.34635719658875</v>
      </c>
      <c r="J235" s="137">
        <v>3.1255407295544999</v>
      </c>
      <c r="K235" s="137">
        <v>4.2009617748902901</v>
      </c>
      <c r="L235" s="137">
        <v>4.5493627835586299</v>
      </c>
      <c r="M235" s="137">
        <v>4.9491447535354798</v>
      </c>
      <c r="N235" s="137">
        <v>5.3882723460599404</v>
      </c>
      <c r="O235" s="137">
        <v>6.5485664026448296</v>
      </c>
      <c r="P235" s="137">
        <v>7.5290912021711902</v>
      </c>
      <c r="Q235" s="137">
        <v>8.4121608123577207</v>
      </c>
      <c r="R235" s="137">
        <v>6.2946678173640098</v>
      </c>
    </row>
    <row r="236" spans="1:18" x14ac:dyDescent="0.25">
      <c r="A236" s="133" t="s">
        <v>242</v>
      </c>
      <c r="B236" s="136">
        <v>43916</v>
      </c>
      <c r="C236" s="137">
        <v>1921.4127000000001</v>
      </c>
      <c r="D236" s="137">
        <v>1921.4127000000001</v>
      </c>
      <c r="E236" s="133">
        <v>115991</v>
      </c>
      <c r="F236" s="137">
        <v>1.04293432488589</v>
      </c>
      <c r="G236" s="137">
        <v>1.26212770880415</v>
      </c>
      <c r="H236" s="137">
        <v>2.4022561713375699</v>
      </c>
      <c r="I236" s="137">
        <v>3.0299213516982402</v>
      </c>
      <c r="J236" s="137">
        <v>4.3133638803971204</v>
      </c>
      <c r="K236" s="137">
        <v>4.9446153879966603</v>
      </c>
      <c r="L236" s="137">
        <v>5.1992483186842504</v>
      </c>
      <c r="M236" s="137">
        <v>5.52191280628759</v>
      </c>
      <c r="N236" s="137">
        <v>6.0246369978130501</v>
      </c>
      <c r="O236" s="137">
        <v>7.1726698628051402</v>
      </c>
      <c r="P236" s="137">
        <v>8.3086819138329702</v>
      </c>
      <c r="Q236" s="137">
        <v>10.9370938373984</v>
      </c>
      <c r="R236" s="137">
        <v>6.9235767493206204</v>
      </c>
    </row>
    <row r="237" spans="1:18" x14ac:dyDescent="0.25">
      <c r="A237" s="133" t="s">
        <v>134</v>
      </c>
      <c r="B237" s="136">
        <v>43916</v>
      </c>
      <c r="C237" s="137">
        <v>1935.0253</v>
      </c>
      <c r="D237" s="137">
        <v>1935.0253</v>
      </c>
      <c r="E237" s="133">
        <v>119135</v>
      </c>
      <c r="F237" s="137">
        <v>1.1412352307392799</v>
      </c>
      <c r="G237" s="137">
        <v>1.3614178999677999</v>
      </c>
      <c r="H237" s="137">
        <v>2.5010593349283901</v>
      </c>
      <c r="I237" s="137">
        <v>3.1282374801150499</v>
      </c>
      <c r="J237" s="137">
        <v>4.4125954929822901</v>
      </c>
      <c r="K237" s="137">
        <v>5.0448693478723801</v>
      </c>
      <c r="L237" s="137">
        <v>5.30165516418091</v>
      </c>
      <c r="M237" s="137">
        <v>5.6258079593775498</v>
      </c>
      <c r="N237" s="137">
        <v>6.1304307168724197</v>
      </c>
      <c r="O237" s="137">
        <v>7.29496725045093</v>
      </c>
      <c r="P237" s="137">
        <v>8.4531477774844195</v>
      </c>
      <c r="Q237" s="137">
        <v>10.1148613811185</v>
      </c>
      <c r="R237" s="137">
        <v>7.0375769218817297</v>
      </c>
    </row>
    <row r="238" spans="1:18" x14ac:dyDescent="0.25">
      <c r="A238" s="133" t="s">
        <v>135</v>
      </c>
      <c r="B238" s="136">
        <v>43916</v>
      </c>
      <c r="C238" s="137">
        <v>1934.5112999999999</v>
      </c>
      <c r="D238" s="137">
        <v>1934.5112999999999</v>
      </c>
      <c r="E238" s="133">
        <v>147938</v>
      </c>
      <c r="F238" s="137">
        <v>0</v>
      </c>
      <c r="G238" s="137">
        <v>1.41902512126276</v>
      </c>
      <c r="H238" s="137">
        <v>2.6360875024336199</v>
      </c>
      <c r="I238" s="137">
        <v>3.1450108162400499</v>
      </c>
      <c r="J238" s="137">
        <v>4.0171817922099198</v>
      </c>
      <c r="K238" s="137"/>
      <c r="L238" s="137"/>
      <c r="M238" s="137"/>
      <c r="N238" s="137"/>
      <c r="O238" s="137"/>
      <c r="P238" s="137"/>
      <c r="Q238" s="137">
        <v>4.7629993181395998</v>
      </c>
      <c r="R238" s="137"/>
    </row>
    <row r="239" spans="1:18" x14ac:dyDescent="0.25">
      <c r="A239" s="133" t="s">
        <v>136</v>
      </c>
      <c r="B239" s="136">
        <v>43916</v>
      </c>
      <c r="C239" s="137">
        <v>1935.5719999999999</v>
      </c>
      <c r="D239" s="137">
        <v>1935.5719999999999</v>
      </c>
      <c r="E239" s="133">
        <v>147940</v>
      </c>
      <c r="F239" s="137">
        <v>1.01456033841574</v>
      </c>
      <c r="G239" s="137">
        <v>1.3534886531922501</v>
      </c>
      <c r="H239" s="137">
        <v>2.5211157780956501</v>
      </c>
      <c r="I239" s="137">
        <v>3.16731926288782</v>
      </c>
      <c r="J239" s="137">
        <v>4.4542372155798597</v>
      </c>
      <c r="K239" s="137"/>
      <c r="L239" s="137"/>
      <c r="M239" s="137"/>
      <c r="N239" s="137"/>
      <c r="O239" s="137"/>
      <c r="P239" s="137"/>
      <c r="Q239" s="137">
        <v>4.9769629013356598</v>
      </c>
      <c r="R239" s="137"/>
    </row>
    <row r="240" spans="1:18" x14ac:dyDescent="0.25">
      <c r="A240" s="133" t="s">
        <v>137</v>
      </c>
      <c r="B240" s="136">
        <v>43916</v>
      </c>
      <c r="C240" s="137">
        <v>1935.3846000000001</v>
      </c>
      <c r="D240" s="137">
        <v>1935.3846000000001</v>
      </c>
      <c r="E240" s="133">
        <v>147937</v>
      </c>
      <c r="F240" s="137">
        <v>1.2240096558712199</v>
      </c>
      <c r="G240" s="137">
        <v>1.38568775369704</v>
      </c>
      <c r="H240" s="137">
        <v>2.51326964812072</v>
      </c>
      <c r="I240" s="137">
        <v>3.1283311964726601</v>
      </c>
      <c r="J240" s="137">
        <v>4.3876085363400499</v>
      </c>
      <c r="K240" s="137"/>
      <c r="L240" s="137"/>
      <c r="M240" s="137"/>
      <c r="N240" s="137"/>
      <c r="O240" s="137"/>
      <c r="P240" s="137"/>
      <c r="Q240" s="137">
        <v>4.9331755891812401</v>
      </c>
      <c r="R240" s="137"/>
    </row>
    <row r="241" spans="1:18" x14ac:dyDescent="0.25">
      <c r="A241" s="133" t="s">
        <v>138</v>
      </c>
      <c r="B241" s="136">
        <v>43916</v>
      </c>
      <c r="C241" s="137">
        <v>1935.5740000000001</v>
      </c>
      <c r="D241" s="137">
        <v>1935.5740000000001</v>
      </c>
      <c r="E241" s="133">
        <v>147939</v>
      </c>
      <c r="F241" s="137">
        <v>1.0975368943011401</v>
      </c>
      <c r="G241" s="137">
        <v>1.2547787480635699</v>
      </c>
      <c r="H241" s="137">
        <v>2.4887550385434198</v>
      </c>
      <c r="I241" s="137">
        <v>3.0628119181035398</v>
      </c>
      <c r="J241" s="137">
        <v>4.3536529259899002</v>
      </c>
      <c r="K241" s="137"/>
      <c r="L241" s="137"/>
      <c r="M241" s="137"/>
      <c r="N241" s="137"/>
      <c r="O241" s="137"/>
      <c r="P241" s="137"/>
      <c r="Q241" s="137">
        <v>4.9694529861613796</v>
      </c>
      <c r="R241" s="137"/>
    </row>
    <row r="242" spans="1:18" x14ac:dyDescent="0.25">
      <c r="A242" s="133" t="s">
        <v>243</v>
      </c>
      <c r="B242" s="136">
        <v>43916</v>
      </c>
      <c r="C242" s="137">
        <v>2704.5911000000001</v>
      </c>
      <c r="D242" s="137">
        <v>2704.5911000000001</v>
      </c>
      <c r="E242" s="133">
        <v>104486</v>
      </c>
      <c r="F242" s="137">
        <v>18.215960687206501</v>
      </c>
      <c r="G242" s="137">
        <v>1.60078525711205</v>
      </c>
      <c r="H242" s="137">
        <v>-1.5948812610996299</v>
      </c>
      <c r="I242" s="137">
        <v>-1.84719788370033</v>
      </c>
      <c r="J242" s="137">
        <v>1.94790788881761</v>
      </c>
      <c r="K242" s="137">
        <v>4.0410165897236299</v>
      </c>
      <c r="L242" s="137">
        <v>4.7054961414199399</v>
      </c>
      <c r="M242" s="137">
        <v>5.1321929424111801</v>
      </c>
      <c r="N242" s="137">
        <v>5.69264402502324</v>
      </c>
      <c r="O242" s="137">
        <v>7.08416531012886</v>
      </c>
      <c r="P242" s="137">
        <v>8.1735631772858497</v>
      </c>
      <c r="Q242" s="137">
        <v>12.754730453054499</v>
      </c>
      <c r="R242" s="137">
        <v>6.8029921762170904</v>
      </c>
    </row>
    <row r="243" spans="1:18" x14ac:dyDescent="0.25">
      <c r="A243" s="133" t="s">
        <v>139</v>
      </c>
      <c r="B243" s="136">
        <v>43916</v>
      </c>
      <c r="C243" s="137">
        <v>2717.8847000000001</v>
      </c>
      <c r="D243" s="137">
        <v>2717.8847000000001</v>
      </c>
      <c r="E243" s="133">
        <v>120537</v>
      </c>
      <c r="F243" s="137">
        <v>18.2841019731136</v>
      </c>
      <c r="G243" s="137">
        <v>1.6704191192169899</v>
      </c>
      <c r="H243" s="137">
        <v>-1.5249602293830999</v>
      </c>
      <c r="I243" s="137">
        <v>-1.7773411076932699</v>
      </c>
      <c r="J243" s="137">
        <v>2.0179422740307</v>
      </c>
      <c r="K243" s="137">
        <v>4.1118409698859999</v>
      </c>
      <c r="L243" s="137">
        <v>4.7769575996828904</v>
      </c>
      <c r="M243" s="137">
        <v>5.2047021769916197</v>
      </c>
      <c r="N243" s="137">
        <v>5.76647957379397</v>
      </c>
      <c r="O243" s="137">
        <v>7.1691928549982897</v>
      </c>
      <c r="P243" s="137">
        <v>8.2723611001743294</v>
      </c>
      <c r="Q243" s="137">
        <v>9.9628495893757307</v>
      </c>
      <c r="R243" s="137">
        <v>6.8825651862260804</v>
      </c>
    </row>
    <row r="244" spans="1:18" x14ac:dyDescent="0.25">
      <c r="A244" s="133" t="s">
        <v>140</v>
      </c>
      <c r="B244" s="136">
        <v>43916</v>
      </c>
      <c r="C244" s="137">
        <v>1049.0873999999999</v>
      </c>
      <c r="D244" s="137">
        <v>1049.0873999999999</v>
      </c>
      <c r="E244" s="133">
        <v>147157</v>
      </c>
      <c r="F244" s="137">
        <v>0.94289146199677498</v>
      </c>
      <c r="G244" s="137">
        <v>1.39532498206722</v>
      </c>
      <c r="H244" s="137">
        <v>3.1490986580864999</v>
      </c>
      <c r="I244" s="137">
        <v>3.8502095002726602</v>
      </c>
      <c r="J244" s="137">
        <v>4.6839529943012197</v>
      </c>
      <c r="K244" s="137">
        <v>4.6948240534237504</v>
      </c>
      <c r="L244" s="137">
        <v>4.79937943909355</v>
      </c>
      <c r="M244" s="137">
        <v>5.0174030530202298</v>
      </c>
      <c r="N244" s="137"/>
      <c r="O244" s="137"/>
      <c r="P244" s="137"/>
      <c r="Q244" s="137">
        <v>5.3066805808954696</v>
      </c>
      <c r="R244" s="137"/>
    </row>
    <row r="245" spans="1:18" x14ac:dyDescent="0.25">
      <c r="A245" s="133" t="s">
        <v>244</v>
      </c>
      <c r="B245" s="136">
        <v>43916</v>
      </c>
      <c r="C245" s="137">
        <v>1048.0228</v>
      </c>
      <c r="D245" s="137">
        <v>1048.0228</v>
      </c>
      <c r="E245" s="133">
        <v>147153</v>
      </c>
      <c r="F245" s="137">
        <v>0.83239591186123896</v>
      </c>
      <c r="G245" s="137">
        <v>1.28410885313942</v>
      </c>
      <c r="H245" s="137">
        <v>3.0392247910128698</v>
      </c>
      <c r="I245" s="137">
        <v>3.7426029535831602</v>
      </c>
      <c r="J245" s="137">
        <v>4.5753701570685301</v>
      </c>
      <c r="K245" s="137">
        <v>4.5843141483675804</v>
      </c>
      <c r="L245" s="137">
        <v>4.6873859494143497</v>
      </c>
      <c r="M245" s="137">
        <v>4.9037009623494896</v>
      </c>
      <c r="N245" s="137"/>
      <c r="O245" s="137"/>
      <c r="P245" s="137"/>
      <c r="Q245" s="137">
        <v>5.1917257647024897</v>
      </c>
      <c r="R245" s="137"/>
    </row>
    <row r="246" spans="1:18" x14ac:dyDescent="0.25">
      <c r="A246" s="133" t="s">
        <v>245</v>
      </c>
      <c r="B246" s="136">
        <v>43916</v>
      </c>
      <c r="C246" s="137">
        <v>53.893999999999998</v>
      </c>
      <c r="D246" s="137">
        <v>53.893999999999998</v>
      </c>
      <c r="E246" s="133">
        <v>100234</v>
      </c>
      <c r="F246" s="137">
        <v>14.3634635660281</v>
      </c>
      <c r="G246" s="137">
        <v>4.5167118337851004</v>
      </c>
      <c r="H246" s="137">
        <v>-0.31925797502213599</v>
      </c>
      <c r="I246" s="137">
        <v>1.30194762400677</v>
      </c>
      <c r="J246" s="137">
        <v>3.4188922506819899</v>
      </c>
      <c r="K246" s="137">
        <v>4.5255873549428998</v>
      </c>
      <c r="L246" s="137">
        <v>4.9512498510036398</v>
      </c>
      <c r="M246" s="137">
        <v>5.3812977858530502</v>
      </c>
      <c r="N246" s="137">
        <v>5.9538754178042899</v>
      </c>
      <c r="O246" s="137">
        <v>7.1948229124270702</v>
      </c>
      <c r="P246" s="137">
        <v>8.2864856292268794</v>
      </c>
      <c r="Q246" s="137">
        <v>19.728247752739801</v>
      </c>
      <c r="R246" s="137">
        <v>6.9576188819397302</v>
      </c>
    </row>
    <row r="247" spans="1:18" x14ac:dyDescent="0.25">
      <c r="A247" s="133" t="s">
        <v>141</v>
      </c>
      <c r="B247" s="136">
        <v>43916</v>
      </c>
      <c r="C247" s="137">
        <v>54.203699999999998</v>
      </c>
      <c r="D247" s="137">
        <v>54.203699999999998</v>
      </c>
      <c r="E247" s="133">
        <v>120406</v>
      </c>
      <c r="F247" s="137">
        <v>14.416146970504</v>
      </c>
      <c r="G247" s="137">
        <v>4.5807472043950197</v>
      </c>
      <c r="H247" s="137">
        <v>-0.24048382446573099</v>
      </c>
      <c r="I247" s="137">
        <v>1.38117212736498</v>
      </c>
      <c r="J247" s="137">
        <v>3.4973651583376699</v>
      </c>
      <c r="K247" s="137">
        <v>4.6054025469346698</v>
      </c>
      <c r="L247" s="137">
        <v>5.0330130450485902</v>
      </c>
      <c r="M247" s="137">
        <v>5.46427844506184</v>
      </c>
      <c r="N247" s="137">
        <v>6.0385539445481697</v>
      </c>
      <c r="O247" s="137">
        <v>7.2908832841653002</v>
      </c>
      <c r="P247" s="137">
        <v>8.3953534636336702</v>
      </c>
      <c r="Q247" s="137">
        <v>10.099144686527501</v>
      </c>
      <c r="R247" s="137">
        <v>7.0486724420572502</v>
      </c>
    </row>
    <row r="248" spans="1:18" x14ac:dyDescent="0.25">
      <c r="A248" s="133" t="s">
        <v>142</v>
      </c>
      <c r="B248" s="136">
        <v>43916</v>
      </c>
      <c r="C248" s="137">
        <v>3996.8296999999998</v>
      </c>
      <c r="D248" s="137">
        <v>3996.8296999999998</v>
      </c>
      <c r="E248" s="133">
        <v>119766</v>
      </c>
      <c r="F248" s="137">
        <v>22.916205126080499</v>
      </c>
      <c r="G248" s="137">
        <v>2.84718470802459</v>
      </c>
      <c r="H248" s="137">
        <v>-2.6840175183414199</v>
      </c>
      <c r="I248" s="137">
        <v>-3.28814997497116</v>
      </c>
      <c r="J248" s="137">
        <v>1.4519353845267</v>
      </c>
      <c r="K248" s="137">
        <v>3.9345247245102102</v>
      </c>
      <c r="L248" s="137">
        <v>4.7017835897101001</v>
      </c>
      <c r="M248" s="137">
        <v>5.1818878210392798</v>
      </c>
      <c r="N248" s="137">
        <v>5.7336029348312101</v>
      </c>
      <c r="O248" s="137">
        <v>7.1048855279165002</v>
      </c>
      <c r="P248" s="137">
        <v>8.1889397269501405</v>
      </c>
      <c r="Q248" s="137">
        <v>9.8835562446553293</v>
      </c>
      <c r="R248" s="137">
        <v>6.8305339101074001</v>
      </c>
    </row>
    <row r="249" spans="1:18" x14ac:dyDescent="0.25">
      <c r="A249" s="133" t="s">
        <v>246</v>
      </c>
      <c r="B249" s="136">
        <v>43916</v>
      </c>
      <c r="C249" s="137">
        <v>3982.5304999999998</v>
      </c>
      <c r="D249" s="137">
        <v>3982.5304999999998</v>
      </c>
      <c r="E249" s="133">
        <v>100835</v>
      </c>
      <c r="F249" s="137">
        <v>22.8636419346191</v>
      </c>
      <c r="G249" s="137">
        <v>2.7947530883975702</v>
      </c>
      <c r="H249" s="137">
        <v>-2.7387728966879399</v>
      </c>
      <c r="I249" s="137">
        <v>-3.3414704863965001</v>
      </c>
      <c r="J249" s="137">
        <v>1.3992521072817801</v>
      </c>
      <c r="K249" s="137">
        <v>3.88217530478373</v>
      </c>
      <c r="L249" s="137">
        <v>4.6490540397704603</v>
      </c>
      <c r="M249" s="137">
        <v>5.1286437732033301</v>
      </c>
      <c r="N249" s="137">
        <v>5.6795986915753804</v>
      </c>
      <c r="O249" s="137">
        <v>7.0437244925923101</v>
      </c>
      <c r="P249" s="137">
        <v>8.1189419979570001</v>
      </c>
      <c r="Q249" s="137">
        <v>13.360501138530401</v>
      </c>
      <c r="R249" s="137">
        <v>6.7730070202910904</v>
      </c>
    </row>
    <row r="250" spans="1:18" x14ac:dyDescent="0.25">
      <c r="A250" s="133" t="s">
        <v>247</v>
      </c>
      <c r="B250" s="136">
        <v>43916</v>
      </c>
      <c r="C250" s="137">
        <v>2696.4153999999999</v>
      </c>
      <c r="D250" s="137">
        <v>2696.4153999999999</v>
      </c>
      <c r="E250" s="133">
        <v>112457</v>
      </c>
      <c r="F250" s="137">
        <v>26.657914099269401</v>
      </c>
      <c r="G250" s="137">
        <v>2.9065273610841702</v>
      </c>
      <c r="H250" s="137">
        <v>-4.7496848500287498</v>
      </c>
      <c r="I250" s="137">
        <v>-3.7304358120403198</v>
      </c>
      <c r="J250" s="137">
        <v>1.32254968749808</v>
      </c>
      <c r="K250" s="137">
        <v>3.8933040309939</v>
      </c>
      <c r="L250" s="137">
        <v>4.70006060292621</v>
      </c>
      <c r="M250" s="137">
        <v>5.1506259119147302</v>
      </c>
      <c r="N250" s="137">
        <v>5.7329949129834503</v>
      </c>
      <c r="O250" s="137">
        <v>7.1006882617886404</v>
      </c>
      <c r="P250" s="137">
        <v>8.16882433177949</v>
      </c>
      <c r="Q250" s="137">
        <v>12.5775263254113</v>
      </c>
      <c r="R250" s="137">
        <v>6.8188362677548504</v>
      </c>
    </row>
    <row r="251" spans="1:18" x14ac:dyDescent="0.25">
      <c r="A251" s="133" t="s">
        <v>143</v>
      </c>
      <c r="B251" s="136">
        <v>43916</v>
      </c>
      <c r="C251" s="137">
        <v>2707.2474000000002</v>
      </c>
      <c r="D251" s="137">
        <v>2707.2474000000002</v>
      </c>
      <c r="E251" s="133">
        <v>119790</v>
      </c>
      <c r="F251" s="137">
        <v>26.709148720875501</v>
      </c>
      <c r="G251" s="137">
        <v>2.9564941692738298</v>
      </c>
      <c r="H251" s="137">
        <v>-4.69993702916498</v>
      </c>
      <c r="I251" s="137">
        <v>-3.6805765098035899</v>
      </c>
      <c r="J251" s="137">
        <v>1.3724618608946</v>
      </c>
      <c r="K251" s="137">
        <v>3.9436799883449298</v>
      </c>
      <c r="L251" s="137">
        <v>4.7510940711580698</v>
      </c>
      <c r="M251" s="137">
        <v>5.2024168213636397</v>
      </c>
      <c r="N251" s="137">
        <v>5.7856857622747802</v>
      </c>
      <c r="O251" s="137">
        <v>7.1674430398070896</v>
      </c>
      <c r="P251" s="137">
        <v>8.2554215708274103</v>
      </c>
      <c r="Q251" s="137">
        <v>9.92255905554061</v>
      </c>
      <c r="R251" s="137">
        <v>6.8785328624047102</v>
      </c>
    </row>
    <row r="252" spans="1:18" x14ac:dyDescent="0.25">
      <c r="A252" s="133" t="s">
        <v>248</v>
      </c>
      <c r="B252" s="136">
        <v>43916</v>
      </c>
      <c r="C252" s="137">
        <v>3558.6089999999999</v>
      </c>
      <c r="D252" s="137">
        <v>3558.6089999999999</v>
      </c>
      <c r="E252" s="133">
        <v>101185</v>
      </c>
      <c r="F252" s="137">
        <v>14.062382941150799</v>
      </c>
      <c r="G252" s="137">
        <v>1.18272592040588</v>
      </c>
      <c r="H252" s="137">
        <v>-1.2435621567141499</v>
      </c>
      <c r="I252" s="137">
        <v>-1.20659537996643</v>
      </c>
      <c r="J252" s="137">
        <v>2.3192647400988502</v>
      </c>
      <c r="K252" s="137">
        <v>4.2775963460882203</v>
      </c>
      <c r="L252" s="137">
        <v>4.8692880492791604</v>
      </c>
      <c r="M252" s="137">
        <v>5.2926088551974599</v>
      </c>
      <c r="N252" s="137">
        <v>5.8199032000327602</v>
      </c>
      <c r="O252" s="137">
        <v>7.0694774868996104</v>
      </c>
      <c r="P252" s="137">
        <v>8.13054447435103</v>
      </c>
      <c r="Q252" s="137">
        <v>14.175657027929599</v>
      </c>
      <c r="R252" s="137">
        <v>6.8271518279832701</v>
      </c>
    </row>
    <row r="253" spans="1:18" x14ac:dyDescent="0.25">
      <c r="A253" s="133" t="s">
        <v>144</v>
      </c>
      <c r="B253" s="136">
        <v>43916</v>
      </c>
      <c r="C253" s="137">
        <v>3586.2352000000001</v>
      </c>
      <c r="D253" s="137">
        <v>3586.2352000000001</v>
      </c>
      <c r="E253" s="133">
        <v>120249</v>
      </c>
      <c r="F253" s="137">
        <v>14.202543415951499</v>
      </c>
      <c r="G253" s="137">
        <v>1.3225797929443299</v>
      </c>
      <c r="H253" s="137">
        <v>-1.10391261013541</v>
      </c>
      <c r="I253" s="137">
        <v>-1.06699671729909</v>
      </c>
      <c r="J253" s="137">
        <v>2.4591906394910299</v>
      </c>
      <c r="K253" s="137">
        <v>4.4187900263181703</v>
      </c>
      <c r="L253" s="137">
        <v>5.0013664811917504</v>
      </c>
      <c r="M253" s="137">
        <v>5.4304766546596603</v>
      </c>
      <c r="N253" s="137">
        <v>5.9621627173787797</v>
      </c>
      <c r="O253" s="137">
        <v>7.2372846756695699</v>
      </c>
      <c r="P253" s="137">
        <v>8.3153672157798706</v>
      </c>
      <c r="Q253" s="137">
        <v>9.9488387506153302</v>
      </c>
      <c r="R253" s="137">
        <v>6.98332922143641</v>
      </c>
    </row>
    <row r="254" spans="1:18" x14ac:dyDescent="0.25">
      <c r="A254" s="133" t="s">
        <v>145</v>
      </c>
      <c r="B254" s="136">
        <v>43916</v>
      </c>
      <c r="C254" s="137">
        <v>1283.0313000000001</v>
      </c>
      <c r="D254" s="137">
        <v>1283.0313000000001</v>
      </c>
      <c r="E254" s="133">
        <v>139538</v>
      </c>
      <c r="F254" s="137">
        <v>20.659429441737799</v>
      </c>
      <c r="G254" s="137">
        <v>2.5153455489673702</v>
      </c>
      <c r="H254" s="137">
        <v>-2.4758539482820101</v>
      </c>
      <c r="I254" s="137">
        <v>-2.1600729336220899</v>
      </c>
      <c r="J254" s="137">
        <v>1.8204727492241499</v>
      </c>
      <c r="K254" s="137">
        <v>4.2153230500112597</v>
      </c>
      <c r="L254" s="137">
        <v>5.0175058339457701</v>
      </c>
      <c r="M254" s="137">
        <v>5.5136963674639397</v>
      </c>
      <c r="N254" s="137">
        <v>6.0713358727568298</v>
      </c>
      <c r="O254" s="137">
        <v>7.3309311135057103</v>
      </c>
      <c r="P254" s="137"/>
      <c r="Q254" s="137">
        <v>7.5849954704582396</v>
      </c>
      <c r="R254" s="137">
        <v>7.0862175402355696</v>
      </c>
    </row>
    <row r="255" spans="1:18" x14ac:dyDescent="0.25">
      <c r="A255" s="133" t="s">
        <v>249</v>
      </c>
      <c r="B255" s="136">
        <v>43916</v>
      </c>
      <c r="C255" s="137">
        <v>1276.8277</v>
      </c>
      <c r="D255" s="137">
        <v>1276.8277</v>
      </c>
      <c r="E255" s="133">
        <v>139537</v>
      </c>
      <c r="F255" s="137">
        <v>20.5509450131675</v>
      </c>
      <c r="G255" s="137">
        <v>2.4055507471174602</v>
      </c>
      <c r="H255" s="137">
        <v>-2.5853848476700501</v>
      </c>
      <c r="I255" s="137">
        <v>-2.2698299309107099</v>
      </c>
      <c r="J255" s="137">
        <v>1.71051108757035</v>
      </c>
      <c r="K255" s="137">
        <v>4.1044674762829203</v>
      </c>
      <c r="L255" s="137">
        <v>4.90507203782043</v>
      </c>
      <c r="M255" s="137">
        <v>5.3994868993837004</v>
      </c>
      <c r="N255" s="137">
        <v>5.9549991016387001</v>
      </c>
      <c r="O255" s="137">
        <v>7.1750031779767802</v>
      </c>
      <c r="P255" s="137"/>
      <c r="Q255" s="137">
        <v>7.4186506412244499</v>
      </c>
      <c r="R255" s="137">
        <v>6.9525866659931497</v>
      </c>
    </row>
    <row r="256" spans="1:18" x14ac:dyDescent="0.25">
      <c r="A256" s="133" t="s">
        <v>146</v>
      </c>
      <c r="B256" s="136">
        <v>43916</v>
      </c>
      <c r="C256" s="137">
        <v>2086.2420999999999</v>
      </c>
      <c r="D256" s="137">
        <v>2086.2420999999999</v>
      </c>
      <c r="E256" s="133">
        <v>118859</v>
      </c>
      <c r="F256" s="137">
        <v>16.584587136990798</v>
      </c>
      <c r="G256" s="137">
        <v>2.9458011111127198</v>
      </c>
      <c r="H256" s="137">
        <v>-1.9158108457099701</v>
      </c>
      <c r="I256" s="137">
        <v>-0.81841083773276802</v>
      </c>
      <c r="J256" s="137">
        <v>2.4438601708530299</v>
      </c>
      <c r="K256" s="137">
        <v>4.3880806012145301</v>
      </c>
      <c r="L256" s="137">
        <v>4.9723610814980699</v>
      </c>
      <c r="M256" s="137">
        <v>5.4103908641575904</v>
      </c>
      <c r="N256" s="137">
        <v>5.9538821292495498</v>
      </c>
      <c r="O256" s="137">
        <v>7.2238771789044298</v>
      </c>
      <c r="P256" s="137">
        <v>8.1455636504240108</v>
      </c>
      <c r="Q256" s="137">
        <v>9.5764508186255402</v>
      </c>
      <c r="R256" s="137">
        <v>6.9638370277125503</v>
      </c>
    </row>
    <row r="257" spans="1:18" x14ac:dyDescent="0.25">
      <c r="A257" s="133" t="s">
        <v>250</v>
      </c>
      <c r="B257" s="136">
        <v>43916</v>
      </c>
      <c r="C257" s="137">
        <v>2061.7442999999998</v>
      </c>
      <c r="D257" s="137">
        <v>2061.7442999999998</v>
      </c>
      <c r="E257" s="133">
        <v>111646</v>
      </c>
      <c r="F257" s="137">
        <v>16.446837046125001</v>
      </c>
      <c r="G257" s="137">
        <v>2.8078258861221599</v>
      </c>
      <c r="H257" s="137">
        <v>-2.0532978646374</v>
      </c>
      <c r="I257" s="137">
        <v>-0.959047955670847</v>
      </c>
      <c r="J257" s="137">
        <v>2.3185934920929601</v>
      </c>
      <c r="K257" s="137">
        <v>4.2755199740333296</v>
      </c>
      <c r="L257" s="137">
        <v>4.8691236287239796</v>
      </c>
      <c r="M257" s="137">
        <v>5.30873784087823</v>
      </c>
      <c r="N257" s="137">
        <v>5.8527121080482303</v>
      </c>
      <c r="O257" s="137">
        <v>7.1200334681230801</v>
      </c>
      <c r="P257" s="137">
        <v>7.9326094353257997</v>
      </c>
      <c r="Q257" s="137">
        <v>9.4729080787093594</v>
      </c>
      <c r="R257" s="137">
        <v>6.8725795221800103</v>
      </c>
    </row>
    <row r="258" spans="1:18" x14ac:dyDescent="0.25">
      <c r="A258" s="133" t="s">
        <v>147</v>
      </c>
      <c r="B258" s="136">
        <v>43916</v>
      </c>
      <c r="C258" s="137">
        <v>10.6983</v>
      </c>
      <c r="D258" s="137">
        <v>10.6983</v>
      </c>
      <c r="E258" s="133">
        <v>145834</v>
      </c>
      <c r="F258" s="137">
        <v>0.68236415812394902</v>
      </c>
      <c r="G258" s="137">
        <v>1.70611771744774</v>
      </c>
      <c r="H258" s="137">
        <v>3.2187851991991301</v>
      </c>
      <c r="I258" s="137">
        <v>3.88054851237264</v>
      </c>
      <c r="J258" s="137">
        <v>4.3088085663220701</v>
      </c>
      <c r="K258" s="137">
        <v>4.5385531602989104</v>
      </c>
      <c r="L258" s="137">
        <v>4.7298493618744404</v>
      </c>
      <c r="M258" s="137">
        <v>4.9902707072194303</v>
      </c>
      <c r="N258" s="137">
        <v>5.2548203767258999</v>
      </c>
      <c r="O258" s="137"/>
      <c r="P258" s="137"/>
      <c r="Q258" s="137">
        <v>5.5049568034557304</v>
      </c>
      <c r="R258" s="137"/>
    </row>
    <row r="259" spans="1:18" x14ac:dyDescent="0.25">
      <c r="A259" s="133" t="s">
        <v>251</v>
      </c>
      <c r="B259" s="136">
        <v>43916</v>
      </c>
      <c r="C259" s="137">
        <v>10.678000000000001</v>
      </c>
      <c r="D259" s="137">
        <v>10.678000000000001</v>
      </c>
      <c r="E259" s="133">
        <v>145946</v>
      </c>
      <c r="F259" s="137">
        <v>0.683661428391935</v>
      </c>
      <c r="G259" s="137">
        <v>1.59538929372149</v>
      </c>
      <c r="H259" s="137">
        <v>3.07823495787988</v>
      </c>
      <c r="I259" s="137">
        <v>3.7410117244498702</v>
      </c>
      <c r="J259" s="137">
        <v>4.1627624568593999</v>
      </c>
      <c r="K259" s="137">
        <v>4.3898198294926098</v>
      </c>
      <c r="L259" s="137">
        <v>4.57584236488049</v>
      </c>
      <c r="M259" s="137">
        <v>4.8351288706533104</v>
      </c>
      <c r="N259" s="137">
        <v>5.0968758196344899</v>
      </c>
      <c r="O259" s="137"/>
      <c r="P259" s="137"/>
      <c r="Q259" s="137">
        <v>5.3449244060475198</v>
      </c>
      <c r="R259" s="137"/>
    </row>
    <row r="260" spans="1:18" x14ac:dyDescent="0.25">
      <c r="A260" s="133" t="s">
        <v>252</v>
      </c>
      <c r="B260" s="136">
        <v>43916</v>
      </c>
      <c r="C260" s="137">
        <v>4801.9251000000004</v>
      </c>
      <c r="D260" s="137">
        <v>4801.9251000000004</v>
      </c>
      <c r="E260" s="133">
        <v>100851</v>
      </c>
      <c r="F260" s="137">
        <v>18.1468057275289</v>
      </c>
      <c r="G260" s="137">
        <v>1.4383015636721199</v>
      </c>
      <c r="H260" s="137">
        <v>-2.9981107230520898</v>
      </c>
      <c r="I260" s="137">
        <v>-2.4607632441372398</v>
      </c>
      <c r="J260" s="137">
        <v>1.76569710810272</v>
      </c>
      <c r="K260" s="137">
        <v>4.0499486206875801</v>
      </c>
      <c r="L260" s="137">
        <v>4.8150865973636696</v>
      </c>
      <c r="M260" s="137">
        <v>5.3159283918379003</v>
      </c>
      <c r="N260" s="137">
        <v>5.9240312896744802</v>
      </c>
      <c r="O260" s="137">
        <v>7.1836873262543897</v>
      </c>
      <c r="P260" s="137">
        <v>8.2336867243108092</v>
      </c>
      <c r="Q260" s="137">
        <v>13.2354725508341</v>
      </c>
      <c r="R260" s="137">
        <v>6.9533265175685104</v>
      </c>
    </row>
    <row r="261" spans="1:18" x14ac:dyDescent="0.25">
      <c r="A261" s="133" t="s">
        <v>148</v>
      </c>
      <c r="B261" s="136">
        <v>43916</v>
      </c>
      <c r="C261" s="137">
        <v>4829.8599000000004</v>
      </c>
      <c r="D261" s="137">
        <v>4829.8599000000004</v>
      </c>
      <c r="E261" s="133">
        <v>118701</v>
      </c>
      <c r="F261" s="137">
        <v>18.337576235634401</v>
      </c>
      <c r="G261" s="137">
        <v>1.62651717485696</v>
      </c>
      <c r="H261" s="137">
        <v>-2.8094232751768602</v>
      </c>
      <c r="I261" s="137">
        <v>-2.3032735193376399</v>
      </c>
      <c r="J261" s="137">
        <v>1.8830070458292001</v>
      </c>
      <c r="K261" s="137">
        <v>4.1424841738839602</v>
      </c>
      <c r="L261" s="137">
        <v>4.9028204036740499</v>
      </c>
      <c r="M261" s="137">
        <v>5.4029891343575498</v>
      </c>
      <c r="N261" s="137">
        <v>6.0115190368765097</v>
      </c>
      <c r="O261" s="137">
        <v>7.2823199517756203</v>
      </c>
      <c r="P261" s="137">
        <v>8.3512095412083394</v>
      </c>
      <c r="Q261" s="137">
        <v>10.0358294881436</v>
      </c>
      <c r="R261" s="137">
        <v>7.0460715716957498</v>
      </c>
    </row>
    <row r="262" spans="1:18" x14ac:dyDescent="0.25">
      <c r="A262" s="133" t="s">
        <v>149</v>
      </c>
      <c r="B262" s="136">
        <v>43916</v>
      </c>
      <c r="C262" s="137">
        <v>1115.7643</v>
      </c>
      <c r="D262" s="137">
        <v>1115.7643</v>
      </c>
      <c r="E262" s="133">
        <v>143269</v>
      </c>
      <c r="F262" s="137">
        <v>8.0328094873849398</v>
      </c>
      <c r="G262" s="137">
        <v>3.02234156818038</v>
      </c>
      <c r="H262" s="137">
        <v>3.5180851352790099</v>
      </c>
      <c r="I262" s="137">
        <v>4.0510138123467803</v>
      </c>
      <c r="J262" s="137">
        <v>4.6984793793298296</v>
      </c>
      <c r="K262" s="137">
        <v>4.7962863654299204</v>
      </c>
      <c r="L262" s="137">
        <v>4.9554832915692097</v>
      </c>
      <c r="M262" s="137">
        <v>5.31457236929716</v>
      </c>
      <c r="N262" s="137">
        <v>5.56123036650858</v>
      </c>
      <c r="O262" s="137"/>
      <c r="P262" s="137"/>
      <c r="Q262" s="137">
        <v>6.1684627007299397</v>
      </c>
      <c r="R262" s="137"/>
    </row>
    <row r="263" spans="1:18" x14ac:dyDescent="0.25">
      <c r="A263" s="133" t="s">
        <v>253</v>
      </c>
      <c r="B263" s="136">
        <v>43916</v>
      </c>
      <c r="C263" s="137">
        <v>1113.5471</v>
      </c>
      <c r="D263" s="137">
        <v>1113.5471</v>
      </c>
      <c r="E263" s="133">
        <v>143260</v>
      </c>
      <c r="F263" s="137">
        <v>7.9373127759258004</v>
      </c>
      <c r="G263" s="137">
        <v>2.92560579731227</v>
      </c>
      <c r="H263" s="137">
        <v>3.4210027345020602</v>
      </c>
      <c r="I263" s="137">
        <v>3.9538797395560099</v>
      </c>
      <c r="J263" s="137">
        <v>4.6008359605440603</v>
      </c>
      <c r="K263" s="137">
        <v>4.6967170634832698</v>
      </c>
      <c r="L263" s="137">
        <v>4.8538802970811297</v>
      </c>
      <c r="M263" s="137">
        <v>5.2113474557669797</v>
      </c>
      <c r="N263" s="137">
        <v>5.4557527712795997</v>
      </c>
      <c r="O263" s="137"/>
      <c r="P263" s="137"/>
      <c r="Q263" s="137">
        <v>6.0503199270072896</v>
      </c>
      <c r="R263" s="137"/>
    </row>
    <row r="264" spans="1:18" x14ac:dyDescent="0.25">
      <c r="A264" s="133" t="s">
        <v>254</v>
      </c>
      <c r="B264" s="136">
        <v>43916</v>
      </c>
      <c r="C264" s="137">
        <v>256.12110000000001</v>
      </c>
      <c r="D264" s="137">
        <v>256.12110000000001</v>
      </c>
      <c r="E264" s="133">
        <v>138288</v>
      </c>
      <c r="F264" s="137">
        <v>15.041075621957599</v>
      </c>
      <c r="G264" s="137">
        <v>1.6438456016501699</v>
      </c>
      <c r="H264" s="137">
        <v>0.14455058517488201</v>
      </c>
      <c r="I264" s="137">
        <v>-1.00431348396956</v>
      </c>
      <c r="J264" s="137">
        <v>2.2344983284303201</v>
      </c>
      <c r="K264" s="137">
        <v>4.2471576265904396</v>
      </c>
      <c r="L264" s="137">
        <v>4.9052376907645998</v>
      </c>
      <c r="M264" s="137">
        <v>5.36886375985054</v>
      </c>
      <c r="N264" s="137">
        <v>5.9626891125263999</v>
      </c>
      <c r="O264" s="137">
        <v>7.2146689200391201</v>
      </c>
      <c r="P264" s="137">
        <v>8.2781305244743209</v>
      </c>
      <c r="Q264" s="137">
        <v>12.4229783082625</v>
      </c>
      <c r="R264" s="137">
        <v>6.9864799185817299</v>
      </c>
    </row>
    <row r="265" spans="1:18" x14ac:dyDescent="0.25">
      <c r="A265" s="133" t="s">
        <v>150</v>
      </c>
      <c r="B265" s="136">
        <v>43916</v>
      </c>
      <c r="C265" s="137">
        <v>257.44119999999998</v>
      </c>
      <c r="D265" s="137">
        <v>257.44119999999998</v>
      </c>
      <c r="E265" s="133">
        <v>138299</v>
      </c>
      <c r="F265" s="137">
        <v>15.2335215972406</v>
      </c>
      <c r="G265" s="137">
        <v>1.84814602004491</v>
      </c>
      <c r="H265" s="137">
        <v>0.34231977544942299</v>
      </c>
      <c r="I265" s="137">
        <v>-0.80384692664287105</v>
      </c>
      <c r="J265" s="137">
        <v>2.4345148976259101</v>
      </c>
      <c r="K265" s="137">
        <v>4.4488112015784003</v>
      </c>
      <c r="L265" s="137">
        <v>5.0836934610896698</v>
      </c>
      <c r="M265" s="137">
        <v>5.5014050956865397</v>
      </c>
      <c r="N265" s="137">
        <v>6.0793437164984798</v>
      </c>
      <c r="O265" s="137">
        <v>7.3027575896062</v>
      </c>
      <c r="P265" s="137">
        <v>8.3679802908002205</v>
      </c>
      <c r="Q265" s="137">
        <v>10.0124740632382</v>
      </c>
      <c r="R265" s="137">
        <v>7.0789126437984002</v>
      </c>
    </row>
    <row r="266" spans="1:18" x14ac:dyDescent="0.25">
      <c r="A266" s="133" t="s">
        <v>255</v>
      </c>
      <c r="B266" s="136">
        <v>43916</v>
      </c>
      <c r="C266" s="137">
        <v>1746.5543</v>
      </c>
      <c r="D266" s="137">
        <v>2794.4868799999999</v>
      </c>
      <c r="E266" s="133">
        <v>100898</v>
      </c>
      <c r="F266" s="137">
        <v>7.9744398721607297</v>
      </c>
      <c r="G266" s="137">
        <v>2.7431707408035102</v>
      </c>
      <c r="H266" s="137">
        <v>2.0954476039942902</v>
      </c>
      <c r="I266" s="137">
        <v>1.76680355524823</v>
      </c>
      <c r="J266" s="137">
        <v>3.6801810476885599</v>
      </c>
      <c r="K266" s="137">
        <v>4.6019658800416003</v>
      </c>
      <c r="L266" s="137">
        <v>4.9847646660917597</v>
      </c>
      <c r="M266" s="137">
        <v>5.2466174976733901</v>
      </c>
      <c r="N266" s="137">
        <v>5.6648931109856804</v>
      </c>
      <c r="O266" s="137">
        <v>3.58200511897966</v>
      </c>
      <c r="P266" s="137">
        <v>5.7516039647963497</v>
      </c>
      <c r="Q266" s="137">
        <v>11.5172799577985</v>
      </c>
      <c r="R266" s="137">
        <v>1.8593361609957999</v>
      </c>
    </row>
    <row r="267" spans="1:18" x14ac:dyDescent="0.25">
      <c r="A267" s="133" t="s">
        <v>151</v>
      </c>
      <c r="B267" s="136">
        <v>43916</v>
      </c>
      <c r="C267" s="137">
        <v>1755.4947999999999</v>
      </c>
      <c r="D267" s="137">
        <v>2808.7916799999998</v>
      </c>
      <c r="E267" s="133">
        <v>119468</v>
      </c>
      <c r="F267" s="137">
        <v>8.0648644213633407</v>
      </c>
      <c r="G267" s="137">
        <v>2.8338972183320501</v>
      </c>
      <c r="H267" s="137">
        <v>2.1852487094728499</v>
      </c>
      <c r="I267" s="137">
        <v>1.8565489673406601</v>
      </c>
      <c r="J267" s="137">
        <v>3.7670394231738098</v>
      </c>
      <c r="K267" s="137">
        <v>4.6621399864631696</v>
      </c>
      <c r="L267" s="137">
        <v>5.0127825130397099</v>
      </c>
      <c r="M267" s="137">
        <v>5.2545629539479002</v>
      </c>
      <c r="N267" s="137">
        <v>5.6895246524971297</v>
      </c>
      <c r="O267" s="137">
        <v>3.64424509340567</v>
      </c>
      <c r="P267" s="137">
        <v>5.8311301647064102</v>
      </c>
      <c r="Q267" s="137">
        <v>7.9010481585788197</v>
      </c>
      <c r="R267" s="137">
        <v>1.9108127689649199</v>
      </c>
    </row>
    <row r="268" spans="1:18" x14ac:dyDescent="0.25">
      <c r="A268" s="133" t="s">
        <v>256</v>
      </c>
      <c r="B268" s="136">
        <v>43916</v>
      </c>
      <c r="C268" s="137">
        <v>31.008299999999998</v>
      </c>
      <c r="D268" s="137">
        <v>31.008299999999998</v>
      </c>
      <c r="E268" s="133">
        <v>103225</v>
      </c>
      <c r="F268" s="137">
        <v>7.5350220470368203</v>
      </c>
      <c r="G268" s="137">
        <v>4.51390681188402</v>
      </c>
      <c r="H268" s="137">
        <v>4.3420825120161801</v>
      </c>
      <c r="I268" s="137">
        <v>3.9745727011360898</v>
      </c>
      <c r="J268" s="137">
        <v>5.1433656077299901</v>
      </c>
      <c r="K268" s="137">
        <v>5.6496682768855297</v>
      </c>
      <c r="L268" s="137">
        <v>5.9770075594909704</v>
      </c>
      <c r="M268" s="137">
        <v>6.35157907929774</v>
      </c>
      <c r="N268" s="137">
        <v>6.6476512770020202</v>
      </c>
      <c r="O268" s="137">
        <v>7.3614233365380803</v>
      </c>
      <c r="P268" s="137">
        <v>8.5670560127864199</v>
      </c>
      <c r="Q268" s="137">
        <v>14.4898516628874</v>
      </c>
      <c r="R268" s="137">
        <v>7.2806116168704804</v>
      </c>
    </row>
    <row r="269" spans="1:18" x14ac:dyDescent="0.25">
      <c r="A269" s="133" t="s">
        <v>152</v>
      </c>
      <c r="B269" s="136">
        <v>43916</v>
      </c>
      <c r="C269" s="137">
        <v>31.351299999999998</v>
      </c>
      <c r="D269" s="137">
        <v>31.351299999999998</v>
      </c>
      <c r="E269" s="133">
        <v>120837</v>
      </c>
      <c r="F269" s="137">
        <v>7.9184545933099804</v>
      </c>
      <c r="G269" s="137">
        <v>4.8917153551353998</v>
      </c>
      <c r="H269" s="137">
        <v>4.6777286028067797</v>
      </c>
      <c r="I269" s="137">
        <v>4.3147654115882403</v>
      </c>
      <c r="J269" s="137">
        <v>5.48765588117534</v>
      </c>
      <c r="K269" s="137">
        <v>6.0043618215000096</v>
      </c>
      <c r="L269" s="137">
        <v>6.33631498753192</v>
      </c>
      <c r="M269" s="137">
        <v>6.7157938639136896</v>
      </c>
      <c r="N269" s="137">
        <v>6.9935508725248399</v>
      </c>
      <c r="O269" s="137">
        <v>7.6228411807491598</v>
      </c>
      <c r="P269" s="137">
        <v>8.7579453667687197</v>
      </c>
      <c r="Q269" s="137">
        <v>10.6466063751388</v>
      </c>
      <c r="R269" s="137">
        <v>7.6106839931703503</v>
      </c>
    </row>
    <row r="270" spans="1:18" x14ac:dyDescent="0.25">
      <c r="A270" s="133" t="s">
        <v>153</v>
      </c>
      <c r="B270" s="136">
        <v>43916</v>
      </c>
      <c r="C270" s="137">
        <v>26.889900000000001</v>
      </c>
      <c r="D270" s="137">
        <v>26.889900000000001</v>
      </c>
      <c r="E270" s="133">
        <v>103734</v>
      </c>
      <c r="F270" s="137">
        <v>11.5414375739419</v>
      </c>
      <c r="G270" s="137">
        <v>4.02824795704504</v>
      </c>
      <c r="H270" s="137">
        <v>3.1238604142323898</v>
      </c>
      <c r="I270" s="137">
        <v>2.8633495512245699</v>
      </c>
      <c r="J270" s="137">
        <v>4.1230685861080403</v>
      </c>
      <c r="K270" s="137">
        <v>4.62609695097757</v>
      </c>
      <c r="L270" s="137">
        <v>4.8684764493865202</v>
      </c>
      <c r="M270" s="137">
        <v>5.1896843999761799</v>
      </c>
      <c r="N270" s="137">
        <v>5.6153972720420304</v>
      </c>
      <c r="O270" s="137">
        <v>6.5078839950113299</v>
      </c>
      <c r="P270" s="137">
        <v>7.42689506504089</v>
      </c>
      <c r="Q270" s="137">
        <v>12.083131125049</v>
      </c>
      <c r="R270" s="137">
        <v>6.34418148243891</v>
      </c>
    </row>
    <row r="271" spans="1:18" x14ac:dyDescent="0.25">
      <c r="A271" s="133" t="s">
        <v>257</v>
      </c>
      <c r="B271" s="136">
        <v>43916</v>
      </c>
      <c r="C271" s="137">
        <v>26.843</v>
      </c>
      <c r="D271" s="137">
        <v>26.843</v>
      </c>
      <c r="E271" s="133">
        <v>141066</v>
      </c>
      <c r="F271" s="137">
        <v>11.4255476139028</v>
      </c>
      <c r="G271" s="137">
        <v>3.9445783940716601</v>
      </c>
      <c r="H271" s="137">
        <v>3.0320812729839499</v>
      </c>
      <c r="I271" s="137">
        <v>2.7612888927248398</v>
      </c>
      <c r="J271" s="137">
        <v>4.0264723416507104</v>
      </c>
      <c r="K271" s="137">
        <v>4.5410274005922098</v>
      </c>
      <c r="L271" s="137">
        <v>4.7941296315399597</v>
      </c>
      <c r="M271" s="137">
        <v>5.1193241578912296</v>
      </c>
      <c r="N271" s="137">
        <v>5.5458015832293803</v>
      </c>
      <c r="O271" s="137">
        <v>6.4380946654427698</v>
      </c>
      <c r="P271" s="137">
        <v>7.3514918419475102</v>
      </c>
      <c r="Q271" s="137">
        <v>11.944346392654399</v>
      </c>
      <c r="R271" s="137">
        <v>6.2752405500224597</v>
      </c>
    </row>
    <row r="272" spans="1:18" x14ac:dyDescent="0.25">
      <c r="A272" s="133" t="s">
        <v>258</v>
      </c>
      <c r="B272" s="136">
        <v>43916</v>
      </c>
      <c r="C272" s="137">
        <v>3264.2854000000002</v>
      </c>
      <c r="D272" s="137">
        <v>3264.2854000000002</v>
      </c>
      <c r="E272" s="133">
        <v>101394</v>
      </c>
      <c r="F272" s="137">
        <v>-0.49981158461609398</v>
      </c>
      <c r="G272" s="137">
        <v>-0.49979789668541702</v>
      </c>
      <c r="H272" s="137">
        <v>-0.49961081624886999</v>
      </c>
      <c r="I272" s="137">
        <v>0.84344682027335105</v>
      </c>
      <c r="J272" s="137">
        <v>2.3434731503796602</v>
      </c>
      <c r="K272" s="137">
        <v>3.48914283808343</v>
      </c>
      <c r="L272" s="137">
        <v>3.85679739281876</v>
      </c>
      <c r="M272" s="137">
        <v>4.1623598245358098</v>
      </c>
      <c r="N272" s="137">
        <v>4.5403333883372703</v>
      </c>
      <c r="O272" s="137">
        <v>5.4564931668537504</v>
      </c>
      <c r="P272" s="137">
        <v>6.3002883668518797</v>
      </c>
      <c r="Q272" s="137">
        <v>12.493789433106601</v>
      </c>
      <c r="R272" s="137">
        <v>5.1737193691474097</v>
      </c>
    </row>
    <row r="273" spans="1:18" x14ac:dyDescent="0.25">
      <c r="A273" s="133" t="s">
        <v>154</v>
      </c>
      <c r="B273" s="136">
        <v>43916</v>
      </c>
      <c r="C273" s="137">
        <v>3024.2869999999998</v>
      </c>
      <c r="D273" s="137">
        <v>3024.2869999999998</v>
      </c>
      <c r="E273" s="133">
        <v>120262</v>
      </c>
      <c r="F273" s="137">
        <v>0</v>
      </c>
      <c r="G273" s="137">
        <v>0</v>
      </c>
      <c r="H273" s="137">
        <v>0</v>
      </c>
      <c r="I273" s="137">
        <v>0</v>
      </c>
      <c r="J273" s="137">
        <v>0</v>
      </c>
      <c r="K273" s="137">
        <v>0</v>
      </c>
      <c r="L273" s="137">
        <v>0</v>
      </c>
      <c r="M273" s="137">
        <v>0</v>
      </c>
      <c r="N273" s="137">
        <v>0</v>
      </c>
      <c r="O273" s="137">
        <v>2.5789791094452701</v>
      </c>
      <c r="P273" s="137">
        <v>4.3587385316304603</v>
      </c>
      <c r="Q273" s="137">
        <v>6.3019906016851603</v>
      </c>
      <c r="R273" s="137">
        <v>1.0716892463757901</v>
      </c>
    </row>
    <row r="274" spans="1:18" x14ac:dyDescent="0.25">
      <c r="A274" s="133" t="s">
        <v>259</v>
      </c>
      <c r="B274" s="136">
        <v>43916</v>
      </c>
      <c r="C274" s="137">
        <v>3340.7840000000001</v>
      </c>
      <c r="D274" s="137">
        <v>3340.7840000000001</v>
      </c>
      <c r="E274" s="133">
        <v>101402</v>
      </c>
      <c r="F274" s="137">
        <v>-0.48836685340880598</v>
      </c>
      <c r="G274" s="137">
        <v>-0.48871794187192302</v>
      </c>
      <c r="H274" s="137">
        <v>-0.48863975163793899</v>
      </c>
      <c r="I274" s="137">
        <v>0.85356709391010099</v>
      </c>
      <c r="J274" s="137">
        <v>2.3533160871828498</v>
      </c>
      <c r="K274" s="137">
        <v>3.4987668548308801</v>
      </c>
      <c r="L274" s="137">
        <v>3.8782584472695798</v>
      </c>
      <c r="M274" s="137">
        <v>4.1941470150242797</v>
      </c>
      <c r="N274" s="137">
        <v>4.5766729265390502</v>
      </c>
      <c r="O274" s="137">
        <v>5.6671471654387</v>
      </c>
      <c r="P274" s="137">
        <v>6.5848995110442097</v>
      </c>
      <c r="Q274" s="137">
        <v>11.928343703472899</v>
      </c>
      <c r="R274" s="137">
        <v>5.3012425187281202</v>
      </c>
    </row>
    <row r="275" spans="1:18" x14ac:dyDescent="0.25">
      <c r="A275" s="133" t="s">
        <v>155</v>
      </c>
      <c r="B275" s="136">
        <v>43916</v>
      </c>
      <c r="C275" s="137">
        <v>3348.3332999999998</v>
      </c>
      <c r="D275" s="137">
        <v>3348.3332999999998</v>
      </c>
      <c r="E275" s="133">
        <v>120280</v>
      </c>
      <c r="F275" s="137">
        <v>-0.47854524872648102</v>
      </c>
      <c r="G275" s="137">
        <v>-0.47853270080629601</v>
      </c>
      <c r="H275" s="137">
        <v>-0.47866330615066699</v>
      </c>
      <c r="I275" s="137">
        <v>0.86434214570295198</v>
      </c>
      <c r="J275" s="137">
        <v>2.3644884578193301</v>
      </c>
      <c r="K275" s="137">
        <v>3.5103853707973101</v>
      </c>
      <c r="L275" s="137">
        <v>3.8908230670967399</v>
      </c>
      <c r="M275" s="137">
        <v>4.2084120031666403</v>
      </c>
      <c r="N275" s="137">
        <v>4.59221443051905</v>
      </c>
      <c r="O275" s="137">
        <v>5.6966421851676996</v>
      </c>
      <c r="P275" s="137">
        <v>6.6260122750459702</v>
      </c>
      <c r="Q275" s="137">
        <v>8.2654405838757103</v>
      </c>
      <c r="R275" s="137">
        <v>5.32790359511886</v>
      </c>
    </row>
    <row r="276" spans="1:18" x14ac:dyDescent="0.25">
      <c r="A276" s="133" t="s">
        <v>260</v>
      </c>
      <c r="B276" s="136">
        <v>43916</v>
      </c>
      <c r="C276" s="137">
        <v>3082.7336</v>
      </c>
      <c r="D276" s="137">
        <v>3082.7336</v>
      </c>
      <c r="E276" s="133">
        <v>105280</v>
      </c>
      <c r="F276" s="137">
        <v>19.749378989385399</v>
      </c>
      <c r="G276" s="137">
        <v>2.44232188315411</v>
      </c>
      <c r="H276" s="137">
        <v>0.30566269554424902</v>
      </c>
      <c r="I276" s="137">
        <v>0.12889476242471701</v>
      </c>
      <c r="J276" s="137">
        <v>3.1659132063222102</v>
      </c>
      <c r="K276" s="137">
        <v>4.4359852553508201</v>
      </c>
      <c r="L276" s="137">
        <v>4.9417061557462301</v>
      </c>
      <c r="M276" s="137">
        <v>5.3408783643456799</v>
      </c>
      <c r="N276" s="137">
        <v>5.8651937173986504</v>
      </c>
      <c r="O276" s="137">
        <v>7.0649432931009102</v>
      </c>
      <c r="P276" s="137">
        <v>8.1114391229347405</v>
      </c>
      <c r="Q276" s="137">
        <v>11.3734781357711</v>
      </c>
      <c r="R276" s="137">
        <v>6.85641234805757</v>
      </c>
    </row>
    <row r="277" spans="1:18" x14ac:dyDescent="0.25">
      <c r="A277" s="133" t="s">
        <v>156</v>
      </c>
      <c r="B277" s="136">
        <v>43916</v>
      </c>
      <c r="C277" s="137">
        <v>3098.0308</v>
      </c>
      <c r="D277" s="137">
        <v>3098.0308</v>
      </c>
      <c r="E277" s="133">
        <v>119800</v>
      </c>
      <c r="F277" s="137">
        <v>19.8287260087981</v>
      </c>
      <c r="G277" s="137">
        <v>2.5225873606326701</v>
      </c>
      <c r="H277" s="137">
        <v>0.384784320408116</v>
      </c>
      <c r="I277" s="137">
        <v>0.208299869504356</v>
      </c>
      <c r="J277" s="137">
        <v>3.2435045355843699</v>
      </c>
      <c r="K277" s="137">
        <v>4.5090640941470497</v>
      </c>
      <c r="L277" s="137">
        <v>5.0144961726112198</v>
      </c>
      <c r="M277" s="137">
        <v>5.4145162038920702</v>
      </c>
      <c r="N277" s="137">
        <v>5.9460787408471498</v>
      </c>
      <c r="O277" s="137">
        <v>7.1602322899414199</v>
      </c>
      <c r="P277" s="137">
        <v>8.2100642099841306</v>
      </c>
      <c r="Q277" s="137">
        <v>9.8903247210456797</v>
      </c>
      <c r="R277" s="137">
        <v>6.9546578857859398</v>
      </c>
    </row>
    <row r="278" spans="1:18" x14ac:dyDescent="0.25">
      <c r="A278" s="133" t="s">
        <v>157</v>
      </c>
      <c r="B278" s="136">
        <v>43916</v>
      </c>
      <c r="C278" s="137">
        <v>41.7453</v>
      </c>
      <c r="D278" s="137">
        <v>41.7453</v>
      </c>
      <c r="E278" s="133">
        <v>119686</v>
      </c>
      <c r="F278" s="137">
        <v>18.370589800185801</v>
      </c>
      <c r="G278" s="137">
        <v>4.6358203089438996</v>
      </c>
      <c r="H278" s="137">
        <v>1.46182315585403</v>
      </c>
      <c r="I278" s="137">
        <v>0.93089039576465304</v>
      </c>
      <c r="J278" s="137">
        <v>3.5738488993285098</v>
      </c>
      <c r="K278" s="137">
        <v>4.71378990855297</v>
      </c>
      <c r="L278" s="137">
        <v>5.1406132808766598</v>
      </c>
      <c r="M278" s="137">
        <v>5.5404044933244796</v>
      </c>
      <c r="N278" s="137">
        <v>6.0783324336065698</v>
      </c>
      <c r="O278" s="137">
        <v>7.2744156125957398</v>
      </c>
      <c r="P278" s="137">
        <v>8.3185170566131994</v>
      </c>
      <c r="Q278" s="137">
        <v>9.9975116096005792</v>
      </c>
      <c r="R278" s="137">
        <v>7.0524898090447499</v>
      </c>
    </row>
    <row r="279" spans="1:18" x14ac:dyDescent="0.25">
      <c r="A279" s="133" t="s">
        <v>261</v>
      </c>
      <c r="B279" s="136">
        <v>43916</v>
      </c>
      <c r="C279" s="137">
        <v>41.518500000000003</v>
      </c>
      <c r="D279" s="137">
        <v>41.518500000000003</v>
      </c>
      <c r="E279" s="133">
        <v>103397</v>
      </c>
      <c r="F279" s="137">
        <v>18.2949898428142</v>
      </c>
      <c r="G279" s="137">
        <v>4.5438482358723897</v>
      </c>
      <c r="H279" s="137">
        <v>1.38185009593772</v>
      </c>
      <c r="I279" s="137">
        <v>0.86057172044817798</v>
      </c>
      <c r="J279" s="137">
        <v>3.5111148867274502</v>
      </c>
      <c r="K279" s="137">
        <v>4.6498611724583201</v>
      </c>
      <c r="L279" s="137">
        <v>5.0673089914681002</v>
      </c>
      <c r="M279" s="137">
        <v>5.4630185342041502</v>
      </c>
      <c r="N279" s="137">
        <v>5.9984422359586098</v>
      </c>
      <c r="O279" s="137">
        <v>7.1750589183301896</v>
      </c>
      <c r="P279" s="137">
        <v>8.2003488238991604</v>
      </c>
      <c r="Q279" s="137">
        <v>13.0492975403525</v>
      </c>
      <c r="R279" s="137">
        <v>6.9670470969112701</v>
      </c>
    </row>
    <row r="280" spans="1:18" x14ac:dyDescent="0.25">
      <c r="A280" s="133" t="s">
        <v>158</v>
      </c>
      <c r="B280" s="136">
        <v>43916</v>
      </c>
      <c r="C280" s="137">
        <v>3115.3701000000001</v>
      </c>
      <c r="D280" s="137">
        <v>3115.3701000000001</v>
      </c>
      <c r="E280" s="133">
        <v>119861</v>
      </c>
      <c r="F280" s="137">
        <v>18.919593605938399</v>
      </c>
      <c r="G280" s="137">
        <v>2.5038560603351301</v>
      </c>
      <c r="H280" s="137">
        <v>-2.1195854927695201</v>
      </c>
      <c r="I280" s="137">
        <v>-2.5880263581453198</v>
      </c>
      <c r="J280" s="137">
        <v>1.8228339069752899</v>
      </c>
      <c r="K280" s="137">
        <v>4.1174192132126199</v>
      </c>
      <c r="L280" s="137">
        <v>4.8605507499047897</v>
      </c>
      <c r="M280" s="137">
        <v>5.3353249266733602</v>
      </c>
      <c r="N280" s="137">
        <v>5.9181711704115596</v>
      </c>
      <c r="O280" s="137">
        <v>7.2165609290426502</v>
      </c>
      <c r="P280" s="137">
        <v>8.2911295498550093</v>
      </c>
      <c r="Q280" s="137">
        <v>10.023764010866</v>
      </c>
      <c r="R280" s="137">
        <v>6.9653334823020696</v>
      </c>
    </row>
    <row r="281" spans="1:18" x14ac:dyDescent="0.25">
      <c r="A281" s="133" t="s">
        <v>262</v>
      </c>
      <c r="B281" s="136">
        <v>43916</v>
      </c>
      <c r="C281" s="137">
        <v>3097.0798</v>
      </c>
      <c r="D281" s="137">
        <v>3097.0798</v>
      </c>
      <c r="E281" s="133">
        <v>102672</v>
      </c>
      <c r="F281" s="137">
        <v>18.788355846113902</v>
      </c>
      <c r="G281" s="137">
        <v>2.3744146099864798</v>
      </c>
      <c r="H281" s="137">
        <v>-2.2476650483983698</v>
      </c>
      <c r="I281" s="137">
        <v>-2.7151951444906302</v>
      </c>
      <c r="J281" s="137">
        <v>1.6957472727446901</v>
      </c>
      <c r="K281" s="137">
        <v>3.9906769799789599</v>
      </c>
      <c r="L281" s="137">
        <v>4.7300561769562997</v>
      </c>
      <c r="M281" s="137">
        <v>5.2051939476100904</v>
      </c>
      <c r="N281" s="137">
        <v>5.7937486454874296</v>
      </c>
      <c r="O281" s="137">
        <v>7.1239022829155401</v>
      </c>
      <c r="P281" s="137">
        <v>8.1910093834408997</v>
      </c>
      <c r="Q281" s="137">
        <v>13.4641007387863</v>
      </c>
      <c r="R281" s="137">
        <v>6.8682239709642703</v>
      </c>
    </row>
    <row r="282" spans="1:18" x14ac:dyDescent="0.25">
      <c r="A282" s="133" t="s">
        <v>159</v>
      </c>
      <c r="B282" s="136">
        <v>43916</v>
      </c>
      <c r="C282" s="137">
        <v>1960.4784</v>
      </c>
      <c r="D282" s="137">
        <v>1960.4784</v>
      </c>
      <c r="E282" s="133">
        <v>118893</v>
      </c>
      <c r="F282" s="137">
        <v>0.87506249899560495</v>
      </c>
      <c r="G282" s="137">
        <v>0.47043058060373499</v>
      </c>
      <c r="H282" s="137">
        <v>2.5468428728701702</v>
      </c>
      <c r="I282" s="137">
        <v>3.4494020378811698</v>
      </c>
      <c r="J282" s="137">
        <v>4.0063814123070403</v>
      </c>
      <c r="K282" s="137">
        <v>4.26406007163318</v>
      </c>
      <c r="L282" s="137">
        <v>4.37157119831173</v>
      </c>
      <c r="M282" s="137">
        <v>4.6115943296628199</v>
      </c>
      <c r="N282" s="137">
        <v>4.8829453160173504</v>
      </c>
      <c r="O282" s="137">
        <v>6.6671602696069998</v>
      </c>
      <c r="P282" s="137">
        <v>5.9253967874451803</v>
      </c>
      <c r="Q282" s="137">
        <v>8.0457539886287694</v>
      </c>
      <c r="R282" s="137">
        <v>5.54715570980665</v>
      </c>
    </row>
    <row r="283" spans="1:18" x14ac:dyDescent="0.25">
      <c r="A283" s="133" t="s">
        <v>263</v>
      </c>
      <c r="B283" s="136">
        <v>43916</v>
      </c>
      <c r="C283" s="137">
        <v>1887.1248000000001</v>
      </c>
      <c r="D283" s="137">
        <v>1887.1248000000001</v>
      </c>
      <c r="E283" s="133">
        <v>115398</v>
      </c>
      <c r="F283" s="137">
        <v>21.404346552644299</v>
      </c>
      <c r="G283" s="137">
        <v>0.75501370061363104</v>
      </c>
      <c r="H283" s="137">
        <v>-1.3510745724306401</v>
      </c>
      <c r="I283" s="137">
        <v>-2.6342855070746198</v>
      </c>
      <c r="J283" s="137">
        <v>1.3481509452581599</v>
      </c>
      <c r="K283" s="137">
        <v>3.9023052075143698</v>
      </c>
      <c r="L283" s="137">
        <v>4.6238124340227502</v>
      </c>
      <c r="M283" s="137">
        <v>5.1155555228525902</v>
      </c>
      <c r="N283" s="137">
        <v>5.6493503502153803</v>
      </c>
      <c r="O283" s="137">
        <v>5.5521955535064897</v>
      </c>
      <c r="P283" s="137">
        <v>6.9973896969281801</v>
      </c>
      <c r="Q283" s="137">
        <v>10.0928154104696</v>
      </c>
      <c r="R283" s="137">
        <v>4.7519499714150601</v>
      </c>
    </row>
    <row r="284" spans="1:18" x14ac:dyDescent="0.25">
      <c r="A284" s="133" t="s">
        <v>160</v>
      </c>
      <c r="B284" s="136">
        <v>43916</v>
      </c>
      <c r="C284" s="137">
        <v>1900.5526</v>
      </c>
      <c r="D284" s="137">
        <v>1900.5526</v>
      </c>
      <c r="E284" s="133">
        <v>119303</v>
      </c>
      <c r="F284" s="137">
        <v>21.504911859245698</v>
      </c>
      <c r="G284" s="137">
        <v>0.85467989666051103</v>
      </c>
      <c r="H284" s="137">
        <v>-1.25131306223154</v>
      </c>
      <c r="I284" s="137">
        <v>-2.5345063766753899</v>
      </c>
      <c r="J284" s="137">
        <v>1.44806103149937</v>
      </c>
      <c r="K284" s="137">
        <v>4.0030338434151203</v>
      </c>
      <c r="L284" s="137">
        <v>4.7258454939532504</v>
      </c>
      <c r="M284" s="137">
        <v>5.2191304535330403</v>
      </c>
      <c r="N284" s="137">
        <v>5.7555045112789003</v>
      </c>
      <c r="O284" s="137">
        <v>5.6754864934713103</v>
      </c>
      <c r="P284" s="137">
        <v>7.1482597108192198</v>
      </c>
      <c r="Q284" s="137">
        <v>9.0029678950747005</v>
      </c>
      <c r="R284" s="137">
        <v>4.8602120712948098</v>
      </c>
    </row>
    <row r="285" spans="1:18" x14ac:dyDescent="0.25">
      <c r="A285" s="133" t="s">
        <v>161</v>
      </c>
      <c r="B285" s="136">
        <v>43916</v>
      </c>
      <c r="C285" s="137">
        <v>3236.2139999999999</v>
      </c>
      <c r="D285" s="137">
        <v>3236.2139999999999</v>
      </c>
      <c r="E285" s="133">
        <v>120304</v>
      </c>
      <c r="F285" s="137">
        <v>20.9394691404833</v>
      </c>
      <c r="G285" s="137">
        <v>0.70495405399306799</v>
      </c>
      <c r="H285" s="137">
        <v>-3.5897646508267602</v>
      </c>
      <c r="I285" s="137">
        <v>-3.0555768652501798</v>
      </c>
      <c r="J285" s="137">
        <v>1.47627184723892</v>
      </c>
      <c r="K285" s="137">
        <v>3.9804424655738799</v>
      </c>
      <c r="L285" s="137">
        <v>4.7694014155739799</v>
      </c>
      <c r="M285" s="137">
        <v>5.2688618125353397</v>
      </c>
      <c r="N285" s="137">
        <v>5.8909377765043498</v>
      </c>
      <c r="O285" s="137">
        <v>7.2057398687540299</v>
      </c>
      <c r="P285" s="137">
        <v>8.2548905170831208</v>
      </c>
      <c r="Q285" s="137">
        <v>9.9162325590786207</v>
      </c>
      <c r="R285" s="137">
        <v>6.9649882362761897</v>
      </c>
    </row>
    <row r="286" spans="1:18" x14ac:dyDescent="0.25">
      <c r="A286" s="133" t="s">
        <v>264</v>
      </c>
      <c r="B286" s="136">
        <v>43916</v>
      </c>
      <c r="C286" s="137">
        <v>3222.3182000000002</v>
      </c>
      <c r="D286" s="137">
        <v>3222.3182000000002</v>
      </c>
      <c r="E286" s="133">
        <v>102012</v>
      </c>
      <c r="F286" s="137">
        <v>20.799612977309501</v>
      </c>
      <c r="G286" s="137">
        <v>0.56487836587248996</v>
      </c>
      <c r="H286" s="137">
        <v>-3.7296588344057602</v>
      </c>
      <c r="I286" s="137">
        <v>-3.19537937519272</v>
      </c>
      <c r="J286" s="137">
        <v>1.3361183288981699</v>
      </c>
      <c r="K286" s="137">
        <v>3.8507258514065801</v>
      </c>
      <c r="L286" s="137">
        <v>4.6729402424051596</v>
      </c>
      <c r="M286" s="137">
        <v>5.1828708792973002</v>
      </c>
      <c r="N286" s="137">
        <v>5.8094649158255702</v>
      </c>
      <c r="O286" s="137">
        <v>7.1318329313081801</v>
      </c>
      <c r="P286" s="137">
        <v>8.1803058788954193</v>
      </c>
      <c r="Q286" s="137">
        <v>13.1974068711641</v>
      </c>
      <c r="R286" s="137">
        <v>6.8860072581721301</v>
      </c>
    </row>
    <row r="287" spans="1:18" x14ac:dyDescent="0.25">
      <c r="A287" s="133" t="s">
        <v>162</v>
      </c>
      <c r="B287" s="136">
        <v>43916</v>
      </c>
      <c r="C287" s="137">
        <v>1077.5640000000001</v>
      </c>
      <c r="D287" s="137">
        <v>1077.5640000000001</v>
      </c>
      <c r="E287" s="133">
        <v>145971</v>
      </c>
      <c r="F287" s="137">
        <v>2.7506703587321102</v>
      </c>
      <c r="G287" s="137">
        <v>3.2933174561965801</v>
      </c>
      <c r="H287" s="137">
        <v>4.1909990940305999</v>
      </c>
      <c r="I287" s="137">
        <v>4.6294095100680703</v>
      </c>
      <c r="J287" s="137">
        <v>5.0860736455177902</v>
      </c>
      <c r="K287" s="137">
        <v>5.1772531747761104</v>
      </c>
      <c r="L287" s="137">
        <v>5.4081541440546896</v>
      </c>
      <c r="M287" s="137">
        <v>5.8071051041203301</v>
      </c>
      <c r="N287" s="137">
        <v>6.3086075999082203</v>
      </c>
      <c r="O287" s="137"/>
      <c r="P287" s="137"/>
      <c r="Q287" s="137">
        <v>6.4901465457801999</v>
      </c>
      <c r="R287" s="137"/>
    </row>
    <row r="288" spans="1:18" x14ac:dyDescent="0.25">
      <c r="A288" s="133" t="s">
        <v>265</v>
      </c>
      <c r="B288" s="136">
        <v>43916</v>
      </c>
      <c r="C288" s="137">
        <v>1076.5552</v>
      </c>
      <c r="D288" s="137">
        <v>1076.5552</v>
      </c>
      <c r="E288" s="133">
        <v>145968</v>
      </c>
      <c r="F288" s="137">
        <v>2.6684744163013598</v>
      </c>
      <c r="G288" s="137">
        <v>3.2138593855273898</v>
      </c>
      <c r="H288" s="137">
        <v>4.1110035569020198</v>
      </c>
      <c r="I288" s="137">
        <v>4.5494244379183497</v>
      </c>
      <c r="J288" s="137">
        <v>5.0085982907276003</v>
      </c>
      <c r="K288" s="137">
        <v>5.0972837803639903</v>
      </c>
      <c r="L288" s="137">
        <v>5.3297704812148297</v>
      </c>
      <c r="M288" s="137">
        <v>5.7262462343104703</v>
      </c>
      <c r="N288" s="137">
        <v>6.2256374894458801</v>
      </c>
      <c r="O288" s="137"/>
      <c r="P288" s="137"/>
      <c r="Q288" s="137">
        <v>6.4057341382914199</v>
      </c>
      <c r="R288" s="137"/>
    </row>
    <row r="289" spans="1:18" x14ac:dyDescent="0.25">
      <c r="A289" s="135" t="s">
        <v>389</v>
      </c>
      <c r="B289" s="135"/>
      <c r="C289" s="135"/>
      <c r="D289" s="135"/>
      <c r="E289" s="135"/>
      <c r="F289" s="135"/>
      <c r="G289" s="135"/>
      <c r="H289" s="135"/>
      <c r="I289" s="135"/>
      <c r="J289" s="135"/>
      <c r="K289" s="135"/>
      <c r="L289" s="135"/>
      <c r="M289" s="135"/>
      <c r="N289" s="135"/>
      <c r="O289" s="135"/>
      <c r="P289" s="135"/>
      <c r="Q289" s="135"/>
      <c r="R289" s="135"/>
    </row>
    <row r="290" spans="1:18" x14ac:dyDescent="0.25">
      <c r="A290" s="133" t="s">
        <v>379</v>
      </c>
      <c r="B290" s="136">
        <v>43916</v>
      </c>
      <c r="C290" s="137">
        <v>9.1</v>
      </c>
      <c r="D290" s="137">
        <v>9.1</v>
      </c>
      <c r="E290" s="133">
        <v>147928</v>
      </c>
      <c r="F290" s="137">
        <v>1460</v>
      </c>
      <c r="G290" s="137">
        <v>1418.20040899795</v>
      </c>
      <c r="H290" s="137">
        <v>368.06722689075599</v>
      </c>
      <c r="I290" s="137">
        <v>-99.214738749622697</v>
      </c>
      <c r="J290" s="137">
        <v>-121.237544087936</v>
      </c>
      <c r="K290" s="137"/>
      <c r="L290" s="137"/>
      <c r="M290" s="137"/>
      <c r="N290" s="137"/>
      <c r="O290" s="137"/>
      <c r="P290" s="137"/>
      <c r="Q290" s="137">
        <v>-76.395348837209397</v>
      </c>
      <c r="R290" s="137"/>
    </row>
    <row r="291" spans="1:18" x14ac:dyDescent="0.25">
      <c r="A291" s="133" t="s">
        <v>381</v>
      </c>
      <c r="B291" s="136">
        <v>43916</v>
      </c>
      <c r="C291" s="137">
        <v>9.08</v>
      </c>
      <c r="D291" s="137">
        <v>9.08</v>
      </c>
      <c r="E291" s="133">
        <v>147929</v>
      </c>
      <c r="F291" s="137">
        <v>1419.9084668192199</v>
      </c>
      <c r="G291" s="137">
        <v>1404.99590499591</v>
      </c>
      <c r="H291" s="137">
        <v>362.35907790678101</v>
      </c>
      <c r="I291" s="137">
        <v>-102.078609221466</v>
      </c>
      <c r="J291" s="137">
        <v>-122.609172550902</v>
      </c>
      <c r="K291" s="137"/>
      <c r="L291" s="137"/>
      <c r="M291" s="137"/>
      <c r="N291" s="137"/>
      <c r="O291" s="137"/>
      <c r="P291" s="137"/>
      <c r="Q291" s="137">
        <v>-78.093023255813904</v>
      </c>
      <c r="R291" s="137"/>
    </row>
    <row r="292" spans="1:18" x14ac:dyDescent="0.25">
      <c r="A292" s="133" t="s">
        <v>49</v>
      </c>
      <c r="B292" s="136">
        <v>43916</v>
      </c>
      <c r="C292" s="137">
        <v>8.02</v>
      </c>
      <c r="D292" s="137">
        <v>8.02</v>
      </c>
      <c r="E292" s="133">
        <v>147372</v>
      </c>
      <c r="F292" s="137">
        <v>1418.3937823834201</v>
      </c>
      <c r="G292" s="137">
        <v>1091.03260869565</v>
      </c>
      <c r="H292" s="137">
        <v>147.06959706959699</v>
      </c>
      <c r="I292" s="137">
        <v>-260.42167708834398</v>
      </c>
      <c r="J292" s="137">
        <v>-299.10187491805402</v>
      </c>
      <c r="K292" s="137">
        <v>-95.027237272717798</v>
      </c>
      <c r="L292" s="137">
        <v>-44.393470607062902</v>
      </c>
      <c r="M292" s="137"/>
      <c r="N292" s="137"/>
      <c r="O292" s="137"/>
      <c r="P292" s="137"/>
      <c r="Q292" s="137">
        <v>-28.011627906976798</v>
      </c>
      <c r="R292" s="137"/>
    </row>
    <row r="293" spans="1:18" x14ac:dyDescent="0.25">
      <c r="A293" s="133" t="s">
        <v>51</v>
      </c>
      <c r="B293" s="136">
        <v>43916</v>
      </c>
      <c r="C293" s="137">
        <v>8</v>
      </c>
      <c r="D293" s="137">
        <v>8</v>
      </c>
      <c r="E293" s="133">
        <v>147371</v>
      </c>
      <c r="F293" s="137">
        <v>1471.39141742522</v>
      </c>
      <c r="G293" s="137">
        <v>1094.00544959128</v>
      </c>
      <c r="H293" s="137">
        <v>154.34822577679699</v>
      </c>
      <c r="I293" s="137">
        <v>-258.36550836550902</v>
      </c>
      <c r="J293" s="137">
        <v>-298.757437296604</v>
      </c>
      <c r="K293" s="137">
        <v>-94.916533847831602</v>
      </c>
      <c r="L293" s="137">
        <v>-44.479839226920902</v>
      </c>
      <c r="M293" s="137"/>
      <c r="N293" s="137"/>
      <c r="O293" s="137"/>
      <c r="P293" s="137"/>
      <c r="Q293" s="137">
        <v>-28.2945736434108</v>
      </c>
      <c r="R293" s="137"/>
    </row>
    <row r="294" spans="1:18" x14ac:dyDescent="0.25">
      <c r="A294" s="133" t="s">
        <v>50</v>
      </c>
      <c r="B294" s="136">
        <v>43916</v>
      </c>
      <c r="C294" s="137">
        <v>87.869</v>
      </c>
      <c r="D294" s="137">
        <v>87.869</v>
      </c>
      <c r="E294" s="133">
        <v>119709</v>
      </c>
      <c r="F294" s="137">
        <v>1534.8290861826899</v>
      </c>
      <c r="G294" s="137">
        <v>1647.25011090867</v>
      </c>
      <c r="H294" s="137">
        <v>186.00389797902801</v>
      </c>
      <c r="I294" s="137">
        <v>-261.47536163749902</v>
      </c>
      <c r="J294" s="137">
        <v>-319.32710745460099</v>
      </c>
      <c r="K294" s="137">
        <v>-106.20694699537999</v>
      </c>
      <c r="L294" s="137">
        <v>-46.751878463560402</v>
      </c>
      <c r="M294" s="137">
        <v>-30.372580645771599</v>
      </c>
      <c r="N294" s="137">
        <v>-18.8212649656043</v>
      </c>
      <c r="O294" s="137">
        <v>2.0896176655557399E-2</v>
      </c>
      <c r="P294" s="137">
        <v>3.5477704102202101</v>
      </c>
      <c r="Q294" s="137">
        <v>11.358732998977899</v>
      </c>
      <c r="R294" s="137">
        <v>-4.2215794345382003</v>
      </c>
    </row>
    <row r="295" spans="1:18" x14ac:dyDescent="0.25">
      <c r="A295" s="133" t="s">
        <v>52</v>
      </c>
      <c r="B295" s="136">
        <v>43916</v>
      </c>
      <c r="C295" s="137">
        <v>83.162199999999999</v>
      </c>
      <c r="D295" s="137">
        <v>366.98243251247402</v>
      </c>
      <c r="E295" s="133">
        <v>104523</v>
      </c>
      <c r="F295" s="137">
        <v>1534.0354350441401</v>
      </c>
      <c r="G295" s="137">
        <v>1646.13099544854</v>
      </c>
      <c r="H295" s="137">
        <v>185.097329303066</v>
      </c>
      <c r="I295" s="137">
        <v>-262.26875288047597</v>
      </c>
      <c r="J295" s="137">
        <v>-319.95506161401499</v>
      </c>
      <c r="K295" s="137">
        <v>-106.808413471628</v>
      </c>
      <c r="L295" s="137">
        <v>-47.367318687091803</v>
      </c>
      <c r="M295" s="137">
        <v>-30.9878874272285</v>
      </c>
      <c r="N295" s="137">
        <v>-19.410507030299001</v>
      </c>
      <c r="O295" s="137">
        <v>-0.84436434018848205</v>
      </c>
      <c r="P295" s="137">
        <v>2.5788762421189602</v>
      </c>
      <c r="Q295" s="137">
        <v>122.03670306926399</v>
      </c>
      <c r="R295" s="137">
        <v>-5.0358951439755399</v>
      </c>
    </row>
    <row r="296" spans="1:18" x14ac:dyDescent="0.25">
      <c r="A296" s="135" t="s">
        <v>390</v>
      </c>
      <c r="B296" s="135"/>
      <c r="C296" s="135"/>
      <c r="D296" s="135"/>
      <c r="E296" s="135"/>
      <c r="F296" s="135"/>
      <c r="G296" s="135"/>
      <c r="H296" s="135"/>
      <c r="I296" s="135"/>
      <c r="J296" s="135"/>
      <c r="K296" s="135"/>
      <c r="L296" s="135"/>
      <c r="M296" s="135"/>
      <c r="N296" s="135"/>
      <c r="O296" s="135"/>
      <c r="P296" s="135"/>
      <c r="Q296" s="135"/>
      <c r="R296" s="135"/>
    </row>
    <row r="297" spans="1:18" x14ac:dyDescent="0.25">
      <c r="A297" s="133" t="s">
        <v>30</v>
      </c>
      <c r="B297" s="136">
        <v>43916</v>
      </c>
      <c r="C297" s="137">
        <v>31.519300000000001</v>
      </c>
      <c r="D297" s="137">
        <v>31.519300000000001</v>
      </c>
      <c r="E297" s="133">
        <v>108167</v>
      </c>
      <c r="F297" s="137">
        <v>932.02101872488402</v>
      </c>
      <c r="G297" s="137">
        <v>868.61042183622806</v>
      </c>
      <c r="H297" s="137">
        <v>-61.404353494938597</v>
      </c>
      <c r="I297" s="137">
        <v>-364.22592029521502</v>
      </c>
      <c r="J297" s="137">
        <v>-371.16354365293398</v>
      </c>
      <c r="K297" s="137">
        <v>-123.978214007017</v>
      </c>
      <c r="L297" s="137">
        <v>-64.739225071231999</v>
      </c>
      <c r="M297" s="137">
        <v>-49.788164045563597</v>
      </c>
      <c r="N297" s="137">
        <v>-38.211412970206297</v>
      </c>
      <c r="O297" s="137">
        <v>-12.3368934444728</v>
      </c>
      <c r="P297" s="137">
        <v>-2.81288275823395</v>
      </c>
      <c r="Q297" s="137">
        <v>17.924565267001402</v>
      </c>
      <c r="R297" s="137">
        <v>-23.701536361955899</v>
      </c>
    </row>
    <row r="298" spans="1:18" x14ac:dyDescent="0.25">
      <c r="A298" s="133" t="s">
        <v>11</v>
      </c>
      <c r="B298" s="136">
        <v>43916</v>
      </c>
      <c r="C298" s="137">
        <v>33.800199999999997</v>
      </c>
      <c r="D298" s="137">
        <v>33.800199999999997</v>
      </c>
      <c r="E298" s="133">
        <v>119659</v>
      </c>
      <c r="F298" s="137">
        <v>932.71132957096404</v>
      </c>
      <c r="G298" s="137">
        <v>869.31759345552302</v>
      </c>
      <c r="H298" s="137">
        <v>-60.804618347236797</v>
      </c>
      <c r="I298" s="137">
        <v>-363.75233711648298</v>
      </c>
      <c r="J298" s="137">
        <v>-370.64215072499002</v>
      </c>
      <c r="K298" s="137">
        <v>-123.35354338910901</v>
      </c>
      <c r="L298" s="137">
        <v>-64.031422884557401</v>
      </c>
      <c r="M298" s="137">
        <v>-49.100488054734001</v>
      </c>
      <c r="N298" s="137">
        <v>-37.507964913861599</v>
      </c>
      <c r="O298" s="137">
        <v>-11.5780440818519</v>
      </c>
      <c r="P298" s="137">
        <v>-1.8571218441520201</v>
      </c>
      <c r="Q298" s="137">
        <v>11.5152781408199</v>
      </c>
      <c r="R298" s="137">
        <v>-23.086537871286499</v>
      </c>
    </row>
    <row r="299" spans="1:18" x14ac:dyDescent="0.25">
      <c r="A299" s="133" t="s">
        <v>31</v>
      </c>
      <c r="B299" s="136">
        <v>43916</v>
      </c>
      <c r="C299" s="137">
        <v>191.28399999999999</v>
      </c>
      <c r="D299" s="137">
        <v>191.28399999999999</v>
      </c>
      <c r="E299" s="133">
        <v>101764</v>
      </c>
      <c r="F299" s="137">
        <v>1791.83965601399</v>
      </c>
      <c r="G299" s="137">
        <v>1396.96531707687</v>
      </c>
      <c r="H299" s="137">
        <v>33.9669643890727</v>
      </c>
      <c r="I299" s="137">
        <v>-341.03458169668602</v>
      </c>
      <c r="J299" s="137">
        <v>-386.51949499600198</v>
      </c>
      <c r="K299" s="137">
        <v>-129.861629041453</v>
      </c>
      <c r="L299" s="137">
        <v>-63.8141780943931</v>
      </c>
      <c r="M299" s="137">
        <v>-45.937217082252502</v>
      </c>
      <c r="N299" s="137">
        <v>-35.519410768497302</v>
      </c>
      <c r="O299" s="137">
        <v>-7.1100992958022697</v>
      </c>
      <c r="P299" s="137">
        <v>-0.38061048762960398</v>
      </c>
      <c r="Q299" s="137">
        <v>69.286554973822007</v>
      </c>
      <c r="R299" s="137">
        <v>-16.3653235819713</v>
      </c>
    </row>
    <row r="300" spans="1:18" x14ac:dyDescent="0.25">
      <c r="A300" s="133" t="s">
        <v>12</v>
      </c>
      <c r="B300" s="136">
        <v>43916</v>
      </c>
      <c r="C300" s="137">
        <v>203.745</v>
      </c>
      <c r="D300" s="137">
        <v>203.745</v>
      </c>
      <c r="E300" s="133">
        <v>118935</v>
      </c>
      <c r="F300" s="137">
        <v>1793.1994191674701</v>
      </c>
      <c r="G300" s="137">
        <v>1398.4199860275801</v>
      </c>
      <c r="H300" s="137">
        <v>35.246805996446199</v>
      </c>
      <c r="I300" s="137">
        <v>-340.04517920780899</v>
      </c>
      <c r="J300" s="137">
        <v>-385.87906213656299</v>
      </c>
      <c r="K300" s="137">
        <v>-129.290560766314</v>
      </c>
      <c r="L300" s="137">
        <v>-63.248801352879902</v>
      </c>
      <c r="M300" s="137">
        <v>-45.383710713959999</v>
      </c>
      <c r="N300" s="137">
        <v>-34.9370613815449</v>
      </c>
      <c r="O300" s="137">
        <v>-6.2260200988055603</v>
      </c>
      <c r="P300" s="137">
        <v>0.69504064281606404</v>
      </c>
      <c r="Q300" s="137">
        <v>10.2881214299577</v>
      </c>
      <c r="R300" s="137">
        <v>-15.5882861854681</v>
      </c>
    </row>
    <row r="301" spans="1:18" x14ac:dyDescent="0.25">
      <c r="A301" s="133" t="s">
        <v>32</v>
      </c>
      <c r="B301" s="136">
        <v>43916</v>
      </c>
      <c r="C301" s="137">
        <v>103.89</v>
      </c>
      <c r="D301" s="137">
        <v>103.89</v>
      </c>
      <c r="E301" s="133">
        <v>102594</v>
      </c>
      <c r="F301" s="137">
        <v>1029.5427553444199</v>
      </c>
      <c r="G301" s="137">
        <v>854.81267813605302</v>
      </c>
      <c r="H301" s="137">
        <v>56.313068134434403</v>
      </c>
      <c r="I301" s="137">
        <v>-233.71075559561399</v>
      </c>
      <c r="J301" s="137">
        <v>-296.81043994369099</v>
      </c>
      <c r="K301" s="137">
        <v>-105.356070473175</v>
      </c>
      <c r="L301" s="137">
        <v>-51.354445769053697</v>
      </c>
      <c r="M301" s="137">
        <v>-38.790164785118002</v>
      </c>
      <c r="N301" s="137">
        <v>-28.0766047661157</v>
      </c>
      <c r="O301" s="137">
        <v>-6.8188596362866001</v>
      </c>
      <c r="P301" s="137">
        <v>-1.5666322955329</v>
      </c>
      <c r="Q301" s="137">
        <v>60.1119978951061</v>
      </c>
      <c r="R301" s="137">
        <v>-12.6229556906928</v>
      </c>
    </row>
    <row r="302" spans="1:18" x14ac:dyDescent="0.25">
      <c r="A302" s="133" t="s">
        <v>13</v>
      </c>
      <c r="B302" s="136">
        <v>43916</v>
      </c>
      <c r="C302" s="137">
        <v>110.93</v>
      </c>
      <c r="D302" s="137">
        <v>110.93</v>
      </c>
      <c r="E302" s="133">
        <v>120323</v>
      </c>
      <c r="F302" s="137">
        <v>1028.45490777644</v>
      </c>
      <c r="G302" s="137">
        <v>854.54253095352794</v>
      </c>
      <c r="H302" s="137">
        <v>57.023082631394097</v>
      </c>
      <c r="I302" s="137">
        <v>-233.06341909609</v>
      </c>
      <c r="J302" s="137">
        <v>-296.32974538990101</v>
      </c>
      <c r="K302" s="137">
        <v>-104.966447861623</v>
      </c>
      <c r="L302" s="137">
        <v>-50.970007602832197</v>
      </c>
      <c r="M302" s="137">
        <v>-38.401133901751599</v>
      </c>
      <c r="N302" s="137">
        <v>-27.675901546810401</v>
      </c>
      <c r="O302" s="137">
        <v>-6.1596811529990401</v>
      </c>
      <c r="P302" s="137">
        <v>-0.64822115140174497</v>
      </c>
      <c r="Q302" s="137">
        <v>12.594201181548099</v>
      </c>
      <c r="R302" s="137">
        <v>-12.0871591103248</v>
      </c>
    </row>
    <row r="303" spans="1:18" x14ac:dyDescent="0.25">
      <c r="A303" s="133" t="s">
        <v>14</v>
      </c>
      <c r="B303" s="136">
        <v>43916</v>
      </c>
      <c r="C303" s="137">
        <v>7.71</v>
      </c>
      <c r="D303" s="137">
        <v>7.71</v>
      </c>
      <c r="E303" s="133">
        <v>144455</v>
      </c>
      <c r="F303" s="137">
        <v>1172.6907630522101</v>
      </c>
      <c r="G303" s="137">
        <v>898.09656453110495</v>
      </c>
      <c r="H303" s="137">
        <v>-138.25757575757601</v>
      </c>
      <c r="I303" s="137">
        <v>-386.02999210733998</v>
      </c>
      <c r="J303" s="137">
        <v>-348.304975092191</v>
      </c>
      <c r="K303" s="137">
        <v>-106.857937495426</v>
      </c>
      <c r="L303" s="137">
        <v>-53.007822330341398</v>
      </c>
      <c r="M303" s="137">
        <v>-37.044820798819003</v>
      </c>
      <c r="N303" s="137">
        <v>-26.359081049514</v>
      </c>
      <c r="O303" s="137"/>
      <c r="P303" s="137"/>
      <c r="Q303" s="137">
        <v>-14.3125</v>
      </c>
      <c r="R303" s="137"/>
    </row>
    <row r="304" spans="1:18" x14ac:dyDescent="0.25">
      <c r="A304" s="133" t="s">
        <v>33</v>
      </c>
      <c r="B304" s="136">
        <v>43916</v>
      </c>
      <c r="C304" s="137">
        <v>7.51</v>
      </c>
      <c r="D304" s="137">
        <v>7.51</v>
      </c>
      <c r="E304" s="133">
        <v>144453</v>
      </c>
      <c r="F304" s="137">
        <v>1153.1593406593399</v>
      </c>
      <c r="G304" s="137">
        <v>905.10252742012301</v>
      </c>
      <c r="H304" s="137">
        <v>-141.83937823834199</v>
      </c>
      <c r="I304" s="137">
        <v>-387.22870100421102</v>
      </c>
      <c r="J304" s="137">
        <v>-348.876572300953</v>
      </c>
      <c r="K304" s="137">
        <v>-107.220584293755</v>
      </c>
      <c r="L304" s="137">
        <v>-53.610292146877498</v>
      </c>
      <c r="M304" s="137">
        <v>-37.842783881764298</v>
      </c>
      <c r="N304" s="137">
        <v>-27.294659183393101</v>
      </c>
      <c r="O304" s="137"/>
      <c r="P304" s="137"/>
      <c r="Q304" s="137">
        <v>-15.5625</v>
      </c>
      <c r="R304" s="137"/>
    </row>
    <row r="305" spans="1:18" x14ac:dyDescent="0.25">
      <c r="A305" s="133" t="s">
        <v>15</v>
      </c>
      <c r="B305" s="136">
        <v>43916</v>
      </c>
      <c r="C305" s="137">
        <v>32.01</v>
      </c>
      <c r="D305" s="137">
        <v>32.01</v>
      </c>
      <c r="E305" s="133">
        <v>118481</v>
      </c>
      <c r="F305" s="137">
        <v>983.638113570737</v>
      </c>
      <c r="G305" s="137">
        <v>585.625409299279</v>
      </c>
      <c r="H305" s="137">
        <v>-370.719674985491</v>
      </c>
      <c r="I305" s="137">
        <v>-595.21800523488105</v>
      </c>
      <c r="J305" s="137">
        <v>-476.32072313357901</v>
      </c>
      <c r="K305" s="137">
        <v>-144.72558192606101</v>
      </c>
      <c r="L305" s="137">
        <v>-72.209028476521496</v>
      </c>
      <c r="M305" s="137">
        <v>-53.9826591476861</v>
      </c>
      <c r="N305" s="137">
        <v>-40.446291307061202</v>
      </c>
      <c r="O305" s="137">
        <v>-9.3336277514457802</v>
      </c>
      <c r="P305" s="137">
        <v>-2.5391377720207702</v>
      </c>
      <c r="Q305" s="137">
        <v>6.3882794625208099</v>
      </c>
      <c r="R305" s="137">
        <v>-21.632550567544101</v>
      </c>
    </row>
    <row r="306" spans="1:18" x14ac:dyDescent="0.25">
      <c r="A306" s="133" t="s">
        <v>34</v>
      </c>
      <c r="B306" s="136">
        <v>43916</v>
      </c>
      <c r="C306" s="137">
        <v>29.9</v>
      </c>
      <c r="D306" s="137">
        <v>29.9</v>
      </c>
      <c r="E306" s="133">
        <v>108909</v>
      </c>
      <c r="F306" s="137">
        <v>990.55307454482795</v>
      </c>
      <c r="G306" s="137">
        <v>584.23881294543799</v>
      </c>
      <c r="H306" s="137">
        <v>-370.944836462078</v>
      </c>
      <c r="I306" s="137">
        <v>-595.95680377414101</v>
      </c>
      <c r="J306" s="137">
        <v>-477.04730189422401</v>
      </c>
      <c r="K306" s="137">
        <v>-145.44217240870401</v>
      </c>
      <c r="L306" s="137">
        <v>-72.884375577583995</v>
      </c>
      <c r="M306" s="137">
        <v>-54.604431998087001</v>
      </c>
      <c r="N306" s="137">
        <v>-41.098569092483601</v>
      </c>
      <c r="O306" s="137">
        <v>-10.128582817777801</v>
      </c>
      <c r="P306" s="137">
        <v>-3.3860547951710398</v>
      </c>
      <c r="Q306" s="137">
        <v>16.500454338936802</v>
      </c>
      <c r="R306" s="137">
        <v>-22.256100382932999</v>
      </c>
    </row>
    <row r="307" spans="1:18" x14ac:dyDescent="0.25">
      <c r="A307" s="133" t="s">
        <v>16</v>
      </c>
      <c r="B307" s="136">
        <v>43916</v>
      </c>
      <c r="C307" s="137">
        <v>9.4835999999999991</v>
      </c>
      <c r="D307" s="137">
        <v>9.4835999999999991</v>
      </c>
      <c r="E307" s="133">
        <v>135341</v>
      </c>
      <c r="F307" s="137">
        <v>1263.0694711118899</v>
      </c>
      <c r="G307" s="137">
        <v>1399.12017714028</v>
      </c>
      <c r="H307" s="137">
        <v>170.27606364692701</v>
      </c>
      <c r="I307" s="137">
        <v>-254.72384758099099</v>
      </c>
      <c r="J307" s="137">
        <v>-317.49830753628902</v>
      </c>
      <c r="K307" s="137">
        <v>-101.897936883071</v>
      </c>
      <c r="L307" s="137">
        <v>-44.491031602615003</v>
      </c>
      <c r="M307" s="137">
        <v>-33.653288899475697</v>
      </c>
      <c r="N307" s="137">
        <v>-24.333667226640401</v>
      </c>
      <c r="O307" s="137">
        <v>-8.8548304666684405</v>
      </c>
      <c r="P307" s="137"/>
      <c r="Q307" s="137">
        <v>-1.1340914560770201</v>
      </c>
      <c r="R307" s="137">
        <v>-15.259965197691701</v>
      </c>
    </row>
    <row r="308" spans="1:18" x14ac:dyDescent="0.25">
      <c r="A308" s="133" t="s">
        <v>35</v>
      </c>
      <c r="B308" s="136">
        <v>43916</v>
      </c>
      <c r="C308" s="137">
        <v>8.7118000000000002</v>
      </c>
      <c r="D308" s="137">
        <v>8.7118000000000002</v>
      </c>
      <c r="E308" s="133">
        <v>135343</v>
      </c>
      <c r="F308" s="137">
        <v>1260.89254117732</v>
      </c>
      <c r="G308" s="137">
        <v>1397.03755838505</v>
      </c>
      <c r="H308" s="137">
        <v>168.429979822055</v>
      </c>
      <c r="I308" s="137">
        <v>-256.32393885134098</v>
      </c>
      <c r="J308" s="137">
        <v>-318.81921851060201</v>
      </c>
      <c r="K308" s="137">
        <v>-103.073057878257</v>
      </c>
      <c r="L308" s="137">
        <v>-45.633090973576898</v>
      </c>
      <c r="M308" s="137">
        <v>-34.767970194141498</v>
      </c>
      <c r="N308" s="137">
        <v>-25.4208517695651</v>
      </c>
      <c r="O308" s="137">
        <v>-10.009213411395301</v>
      </c>
      <c r="P308" s="137"/>
      <c r="Q308" s="137">
        <v>-2.8290794223826699</v>
      </c>
      <c r="R308" s="137">
        <v>-16.208512118087999</v>
      </c>
    </row>
    <row r="309" spans="1:18" x14ac:dyDescent="0.25">
      <c r="A309" s="133" t="s">
        <v>36</v>
      </c>
      <c r="B309" s="136">
        <v>43916</v>
      </c>
      <c r="C309" s="137">
        <v>24.832699999999999</v>
      </c>
      <c r="D309" s="137">
        <v>200.27912786313701</v>
      </c>
      <c r="E309" s="133">
        <v>100254</v>
      </c>
      <c r="F309" s="137">
        <v>2002.4361544866899</v>
      </c>
      <c r="G309" s="137">
        <v>1755.0820734706101</v>
      </c>
      <c r="H309" s="137">
        <v>61.354785273967401</v>
      </c>
      <c r="I309" s="137">
        <v>-316.43074489109603</v>
      </c>
      <c r="J309" s="137">
        <v>-330.74458083328199</v>
      </c>
      <c r="K309" s="137">
        <v>-102.516853090163</v>
      </c>
      <c r="L309" s="137">
        <v>-48.159360414374603</v>
      </c>
      <c r="M309" s="137">
        <v>-30.8745839590384</v>
      </c>
      <c r="N309" s="137">
        <v>-21.7569594362927</v>
      </c>
      <c r="O309" s="137">
        <v>-3.0386423764416799</v>
      </c>
      <c r="P309" s="137">
        <v>3.8625772301998902</v>
      </c>
      <c r="Q309" s="137">
        <v>83.345591827727105</v>
      </c>
      <c r="R309" s="137">
        <v>-9.5437117724007106</v>
      </c>
    </row>
    <row r="310" spans="1:18" x14ac:dyDescent="0.25">
      <c r="A310" s="133" t="s">
        <v>17</v>
      </c>
      <c r="B310" s="136">
        <v>43916</v>
      </c>
      <c r="C310" s="137">
        <v>26.649699999999999</v>
      </c>
      <c r="D310" s="137">
        <v>26.649699999999999</v>
      </c>
      <c r="E310" s="133">
        <v>120486</v>
      </c>
      <c r="F310" s="137">
        <v>2003.04789952223</v>
      </c>
      <c r="G310" s="137">
        <v>1755.8203943526501</v>
      </c>
      <c r="H310" s="137">
        <v>61.989507269080001</v>
      </c>
      <c r="I310" s="137">
        <v>-315.86464057814698</v>
      </c>
      <c r="J310" s="137">
        <v>-330.267531157409</v>
      </c>
      <c r="K310" s="137">
        <v>-102.034344425649</v>
      </c>
      <c r="L310" s="137">
        <v>-47.666248925023602</v>
      </c>
      <c r="M310" s="137">
        <v>-30.375430088663101</v>
      </c>
      <c r="N310" s="137">
        <v>-21.2485501262402</v>
      </c>
      <c r="O310" s="137">
        <v>-2.4396195928073499</v>
      </c>
      <c r="P310" s="137">
        <v>5.2675426019814697</v>
      </c>
      <c r="Q310" s="137">
        <v>11.606311704927601</v>
      </c>
      <c r="R310" s="137">
        <v>-9.0152167671547598</v>
      </c>
    </row>
    <row r="311" spans="1:18" x14ac:dyDescent="0.25">
      <c r="A311" s="133" t="s">
        <v>18</v>
      </c>
      <c r="B311" s="136">
        <v>43916</v>
      </c>
      <c r="C311" s="137">
        <v>26.492999999999999</v>
      </c>
      <c r="D311" s="137">
        <v>26.492999999999999</v>
      </c>
      <c r="E311" s="133">
        <v>119404</v>
      </c>
      <c r="F311" s="137">
        <v>1127.7092493871301</v>
      </c>
      <c r="G311" s="137">
        <v>1272.77212586168</v>
      </c>
      <c r="H311" s="137">
        <v>-9.2340402626766593</v>
      </c>
      <c r="I311" s="137">
        <v>-392.97277494103901</v>
      </c>
      <c r="J311" s="137">
        <v>-386.70588351981502</v>
      </c>
      <c r="K311" s="137">
        <v>-120.684250437516</v>
      </c>
      <c r="L311" s="137">
        <v>-55.678105125957899</v>
      </c>
      <c r="M311" s="137">
        <v>-40.921485126592003</v>
      </c>
      <c r="N311" s="137">
        <v>-28.6749680926339</v>
      </c>
      <c r="O311" s="137">
        <v>-6.1116354898401504</v>
      </c>
      <c r="P311" s="137">
        <v>2.70564503255512</v>
      </c>
      <c r="Q311" s="137">
        <v>15.998445087719601</v>
      </c>
      <c r="R311" s="137">
        <v>-14.557820108195401</v>
      </c>
    </row>
    <row r="312" spans="1:18" x14ac:dyDescent="0.25">
      <c r="A312" s="133" t="s">
        <v>37</v>
      </c>
      <c r="B312" s="136">
        <v>43916</v>
      </c>
      <c r="C312" s="137">
        <v>24.978999999999999</v>
      </c>
      <c r="D312" s="137">
        <v>24.978999999999999</v>
      </c>
      <c r="E312" s="133">
        <v>118102</v>
      </c>
      <c r="F312" s="137">
        <v>1126.73847550658</v>
      </c>
      <c r="G312" s="137">
        <v>1272.4049998526</v>
      </c>
      <c r="H312" s="137">
        <v>-10.000627893304401</v>
      </c>
      <c r="I312" s="137">
        <v>-393.77843378115301</v>
      </c>
      <c r="J312" s="137">
        <v>-387.39400321454298</v>
      </c>
      <c r="K312" s="137">
        <v>-121.37001675489</v>
      </c>
      <c r="L312" s="137">
        <v>-56.373869899167801</v>
      </c>
      <c r="M312" s="137">
        <v>-41.590594919251402</v>
      </c>
      <c r="N312" s="137">
        <v>-29.357421814701599</v>
      </c>
      <c r="O312" s="137">
        <v>-6.8473198787492899</v>
      </c>
      <c r="P312" s="137">
        <v>1.7312562544275201</v>
      </c>
      <c r="Q312" s="137">
        <v>14.657734584450401</v>
      </c>
      <c r="R312" s="137">
        <v>-15.219473134421101</v>
      </c>
    </row>
    <row r="313" spans="1:18" x14ac:dyDescent="0.25">
      <c r="A313" s="133" t="s">
        <v>38</v>
      </c>
      <c r="B313" s="136">
        <v>43916</v>
      </c>
      <c r="C313" s="137">
        <v>53.158799999999999</v>
      </c>
      <c r="D313" s="137">
        <v>53.158799999999999</v>
      </c>
      <c r="E313" s="133">
        <v>103085</v>
      </c>
      <c r="F313" s="137">
        <v>1345.8504653938901</v>
      </c>
      <c r="G313" s="137">
        <v>1245.3861632246501</v>
      </c>
      <c r="H313" s="137">
        <v>-4.6452695899569196</v>
      </c>
      <c r="I313" s="137">
        <v>-335.166776227892</v>
      </c>
      <c r="J313" s="137">
        <v>-362.13050895172802</v>
      </c>
      <c r="K313" s="137">
        <v>-114.35996094502499</v>
      </c>
      <c r="L313" s="137">
        <v>-55.151133090715099</v>
      </c>
      <c r="M313" s="137">
        <v>-38.7688171187283</v>
      </c>
      <c r="N313" s="137">
        <v>-26.890647790544399</v>
      </c>
      <c r="O313" s="137">
        <v>-4.0541428979294896</v>
      </c>
      <c r="P313" s="137">
        <v>0.84439580149070104</v>
      </c>
      <c r="Q313" s="137">
        <v>29.1451655874191</v>
      </c>
      <c r="R313" s="137">
        <v>-11.946552875720601</v>
      </c>
    </row>
    <row r="314" spans="1:18" x14ac:dyDescent="0.25">
      <c r="A314" s="133" t="s">
        <v>19</v>
      </c>
      <c r="B314" s="136">
        <v>43916</v>
      </c>
      <c r="C314" s="137">
        <v>56.110700000000001</v>
      </c>
      <c r="D314" s="137">
        <v>56.110700000000001</v>
      </c>
      <c r="E314" s="133">
        <v>118784</v>
      </c>
      <c r="F314" s="137">
        <v>1346.9179765605099</v>
      </c>
      <c r="G314" s="137">
        <v>1246.4663512547099</v>
      </c>
      <c r="H314" s="137">
        <v>-3.6680953178128801</v>
      </c>
      <c r="I314" s="137">
        <v>-334.35242513478897</v>
      </c>
      <c r="J314" s="137">
        <v>-361.46543466793298</v>
      </c>
      <c r="K314" s="137">
        <v>-113.784136891551</v>
      </c>
      <c r="L314" s="137">
        <v>-54.641950226009598</v>
      </c>
      <c r="M314" s="137">
        <v>-38.294790501673397</v>
      </c>
      <c r="N314" s="137">
        <v>-26.412913439936201</v>
      </c>
      <c r="O314" s="137">
        <v>-3.41835787261707</v>
      </c>
      <c r="P314" s="137">
        <v>1.6412971949739501</v>
      </c>
      <c r="Q314" s="137">
        <v>8.7700883070782005</v>
      </c>
      <c r="R314" s="137">
        <v>-11.4351172854472</v>
      </c>
    </row>
    <row r="315" spans="1:18" x14ac:dyDescent="0.25">
      <c r="A315" s="133" t="s">
        <v>20</v>
      </c>
      <c r="B315" s="136">
        <v>43916</v>
      </c>
      <c r="C315" s="137">
        <v>37.04</v>
      </c>
      <c r="D315" s="137">
        <v>37.04</v>
      </c>
      <c r="E315" s="133">
        <v>103490</v>
      </c>
      <c r="F315" s="137">
        <v>1604.8478015783601</v>
      </c>
      <c r="G315" s="137">
        <v>987.25432963611604</v>
      </c>
      <c r="H315" s="137">
        <v>97.516894546597698</v>
      </c>
      <c r="I315" s="137">
        <v>-271.18321929642701</v>
      </c>
      <c r="J315" s="137">
        <v>-347.01900125416398</v>
      </c>
      <c r="K315" s="137">
        <v>-123.35159699153</v>
      </c>
      <c r="L315" s="137">
        <v>-58.352826346700802</v>
      </c>
      <c r="M315" s="137">
        <v>-45.022928448888798</v>
      </c>
      <c r="N315" s="137">
        <v>-33.098352770483899</v>
      </c>
      <c r="O315" s="137">
        <v>-7.7073507202492504</v>
      </c>
      <c r="P315" s="137">
        <v>-0.44302030610882598</v>
      </c>
      <c r="Q315" s="137">
        <v>19.250243807294702</v>
      </c>
      <c r="R315" s="137">
        <v>-13.481728961304301</v>
      </c>
    </row>
    <row r="316" spans="1:18" x14ac:dyDescent="0.25">
      <c r="A316" s="133" t="s">
        <v>39</v>
      </c>
      <c r="B316" s="136">
        <v>43916</v>
      </c>
      <c r="C316" s="137">
        <v>36.72</v>
      </c>
      <c r="D316" s="137">
        <v>36.72</v>
      </c>
      <c r="E316" s="133">
        <v>141068</v>
      </c>
      <c r="F316" s="137">
        <v>1597.78283115406</v>
      </c>
      <c r="G316" s="137">
        <v>988.810365135452</v>
      </c>
      <c r="H316" s="137">
        <v>96.909054884089997</v>
      </c>
      <c r="I316" s="137">
        <v>-271.59063186142998</v>
      </c>
      <c r="J316" s="137">
        <v>-347.41107364298898</v>
      </c>
      <c r="K316" s="137">
        <v>-123.67656829890799</v>
      </c>
      <c r="L316" s="137">
        <v>-58.7124739667113</v>
      </c>
      <c r="M316" s="137">
        <v>-45.360873395419098</v>
      </c>
      <c r="N316" s="137">
        <v>-33.434827855003299</v>
      </c>
      <c r="O316" s="137">
        <v>-7.94242174704139</v>
      </c>
      <c r="P316" s="137">
        <v>-0.70844348173768701</v>
      </c>
      <c r="Q316" s="137">
        <v>18.310402166298999</v>
      </c>
      <c r="R316" s="137">
        <v>-13.7395679358055</v>
      </c>
    </row>
    <row r="317" spans="1:18" x14ac:dyDescent="0.25">
      <c r="A317" s="133" t="s">
        <v>40</v>
      </c>
      <c r="B317" s="136">
        <v>43916</v>
      </c>
      <c r="C317" s="137">
        <v>97.365899999999996</v>
      </c>
      <c r="D317" s="137">
        <v>97.365899999999996</v>
      </c>
      <c r="E317" s="133">
        <v>101672</v>
      </c>
      <c r="F317" s="137">
        <v>1211.40949211678</v>
      </c>
      <c r="G317" s="137">
        <v>1303.6163913560799</v>
      </c>
      <c r="H317" s="137">
        <v>68.955797805655294</v>
      </c>
      <c r="I317" s="137">
        <v>-292.27268925648099</v>
      </c>
      <c r="J317" s="137">
        <v>-335.696261466355</v>
      </c>
      <c r="K317" s="137">
        <v>-117.02450040797601</v>
      </c>
      <c r="L317" s="137">
        <v>-55.5751335054048</v>
      </c>
      <c r="M317" s="137">
        <v>-37.319822147849401</v>
      </c>
      <c r="N317" s="137">
        <v>-27.1815150875033</v>
      </c>
      <c r="O317" s="137">
        <v>-5.0695136712398297</v>
      </c>
      <c r="P317" s="137">
        <v>2.1827432632319401</v>
      </c>
      <c r="Q317" s="137">
        <v>55.4680005218299</v>
      </c>
      <c r="R317" s="137">
        <v>-13.637496014137</v>
      </c>
    </row>
    <row r="318" spans="1:18" x14ac:dyDescent="0.25">
      <c r="A318" s="133" t="s">
        <v>21</v>
      </c>
      <c r="B318" s="136">
        <v>43916</v>
      </c>
      <c r="C318" s="137">
        <v>103.7174</v>
      </c>
      <c r="D318" s="137">
        <v>103.7174</v>
      </c>
      <c r="E318" s="133">
        <v>119231</v>
      </c>
      <c r="F318" s="137">
        <v>1212.9008574272</v>
      </c>
      <c r="G318" s="137">
        <v>1305.33052910279</v>
      </c>
      <c r="H318" s="137">
        <v>70.489210400676697</v>
      </c>
      <c r="I318" s="137">
        <v>-290.903863558382</v>
      </c>
      <c r="J318" s="137">
        <v>-334.59261141243201</v>
      </c>
      <c r="K318" s="137">
        <v>-115.863836591046</v>
      </c>
      <c r="L318" s="137">
        <v>-54.438427054781101</v>
      </c>
      <c r="M318" s="137">
        <v>-36.204736462487901</v>
      </c>
      <c r="N318" s="137">
        <v>-26.072294746467101</v>
      </c>
      <c r="O318" s="137">
        <v>-3.9907135880882598</v>
      </c>
      <c r="P318" s="137">
        <v>3.33672034916597</v>
      </c>
      <c r="Q318" s="137">
        <v>14.4351227384137</v>
      </c>
      <c r="R318" s="137">
        <v>-12.607413177329899</v>
      </c>
    </row>
    <row r="319" spans="1:18" x14ac:dyDescent="0.25">
      <c r="A319" s="133" t="s">
        <v>22</v>
      </c>
      <c r="B319" s="136">
        <v>43916</v>
      </c>
      <c r="C319" s="137">
        <v>7.9515000000000002</v>
      </c>
      <c r="D319" s="137">
        <v>7.9515000000000002</v>
      </c>
      <c r="E319" s="133">
        <v>143835</v>
      </c>
      <c r="F319" s="137">
        <v>1482.2213788410199</v>
      </c>
      <c r="G319" s="137">
        <v>1391.16308836445</v>
      </c>
      <c r="H319" s="137">
        <v>116.175428027785</v>
      </c>
      <c r="I319" s="137">
        <v>-258.50787140963502</v>
      </c>
      <c r="J319" s="137">
        <v>-308.417277916812</v>
      </c>
      <c r="K319" s="137">
        <v>-102.53884791909999</v>
      </c>
      <c r="L319" s="137">
        <v>-46.251535112202802</v>
      </c>
      <c r="M319" s="137">
        <v>-28.174922631095701</v>
      </c>
      <c r="N319" s="137">
        <v>-18.512370075867</v>
      </c>
      <c r="O319" s="137"/>
      <c r="P319" s="137"/>
      <c r="Q319" s="137">
        <v>-12.020940514469499</v>
      </c>
      <c r="R319" s="137"/>
    </row>
    <row r="320" spans="1:18" x14ac:dyDescent="0.25">
      <c r="A320" s="133" t="s">
        <v>41</v>
      </c>
      <c r="B320" s="136">
        <v>43916</v>
      </c>
      <c r="C320" s="137">
        <v>7.7325999999999997</v>
      </c>
      <c r="D320" s="137">
        <v>7.7325999999999997</v>
      </c>
      <c r="E320" s="133">
        <v>143837</v>
      </c>
      <c r="F320" s="137">
        <v>1479.3713163064799</v>
      </c>
      <c r="G320" s="137">
        <v>1388.7432040420299</v>
      </c>
      <c r="H320" s="137">
        <v>114.604987151674</v>
      </c>
      <c r="I320" s="137">
        <v>-259.736781697146</v>
      </c>
      <c r="J320" s="137">
        <v>-309.395063513791</v>
      </c>
      <c r="K320" s="137">
        <v>-103.40370863958699</v>
      </c>
      <c r="L320" s="137">
        <v>-47.126482018347701</v>
      </c>
      <c r="M320" s="137">
        <v>-29.101893430996299</v>
      </c>
      <c r="N320" s="137">
        <v>-19.520915311061</v>
      </c>
      <c r="O320" s="137"/>
      <c r="P320" s="137"/>
      <c r="Q320" s="137">
        <v>-13.305482315112499</v>
      </c>
      <c r="R320" s="137"/>
    </row>
    <row r="321" spans="1:18" x14ac:dyDescent="0.25">
      <c r="A321" s="133" t="s">
        <v>23</v>
      </c>
      <c r="B321" s="136">
        <v>43916</v>
      </c>
      <c r="C321" s="137">
        <v>7.8326000000000002</v>
      </c>
      <c r="D321" s="137">
        <v>7.8326000000000002</v>
      </c>
      <c r="E321" s="133">
        <v>144213</v>
      </c>
      <c r="F321" s="137">
        <v>1387.2882928251499</v>
      </c>
      <c r="G321" s="137">
        <v>1356.5326597511</v>
      </c>
      <c r="H321" s="137">
        <v>97.382160043104506</v>
      </c>
      <c r="I321" s="137">
        <v>-242.266523285631</v>
      </c>
      <c r="J321" s="137">
        <v>-295.33434865525999</v>
      </c>
      <c r="K321" s="137">
        <v>-96.522248837368807</v>
      </c>
      <c r="L321" s="137">
        <v>-43.965026380943797</v>
      </c>
      <c r="M321" s="137">
        <v>-26.248492304551799</v>
      </c>
      <c r="N321" s="137">
        <v>-17.078201149627699</v>
      </c>
      <c r="O321" s="137"/>
      <c r="P321" s="137"/>
      <c r="Q321" s="137">
        <v>-13.163078202995001</v>
      </c>
      <c r="R321" s="137"/>
    </row>
    <row r="322" spans="1:18" x14ac:dyDescent="0.25">
      <c r="A322" s="133" t="s">
        <v>42</v>
      </c>
      <c r="B322" s="136">
        <v>43916</v>
      </c>
      <c r="C322" s="137">
        <v>7.6071</v>
      </c>
      <c r="D322" s="137">
        <v>7.6071</v>
      </c>
      <c r="E322" s="133">
        <v>144212</v>
      </c>
      <c r="F322" s="137">
        <v>1384.9979533360699</v>
      </c>
      <c r="G322" s="137">
        <v>1354.39949745073</v>
      </c>
      <c r="H322" s="137">
        <v>95.913203628373495</v>
      </c>
      <c r="I322" s="137">
        <v>-243.45057904934399</v>
      </c>
      <c r="J322" s="137">
        <v>-296.32537644902698</v>
      </c>
      <c r="K322" s="137">
        <v>-97.403288467198806</v>
      </c>
      <c r="L322" s="137">
        <v>-44.845821756651397</v>
      </c>
      <c r="M322" s="137">
        <v>-27.234418630924999</v>
      </c>
      <c r="N322" s="137">
        <v>-18.148227084631198</v>
      </c>
      <c r="O322" s="137"/>
      <c r="P322" s="137"/>
      <c r="Q322" s="137">
        <v>-14.5325873544093</v>
      </c>
      <c r="R322" s="137"/>
    </row>
    <row r="323" spans="1:18" x14ac:dyDescent="0.25">
      <c r="A323" s="133" t="s">
        <v>43</v>
      </c>
      <c r="B323" s="136">
        <v>43916</v>
      </c>
      <c r="C323" s="137">
        <v>157.67449999999999</v>
      </c>
      <c r="D323" s="137">
        <v>157.67449999999999</v>
      </c>
      <c r="E323" s="133">
        <v>100496</v>
      </c>
      <c r="F323" s="137">
        <v>1100.95369200394</v>
      </c>
      <c r="G323" s="137">
        <v>831.49770532383002</v>
      </c>
      <c r="H323" s="137">
        <v>-46.871471606881997</v>
      </c>
      <c r="I323" s="137">
        <v>-373.295586560429</v>
      </c>
      <c r="J323" s="137">
        <v>-397.89897621703898</v>
      </c>
      <c r="K323" s="137">
        <v>-136.867736447845</v>
      </c>
      <c r="L323" s="137">
        <v>-65.693908538531502</v>
      </c>
      <c r="M323" s="137">
        <v>-49.913569037947603</v>
      </c>
      <c r="N323" s="137">
        <v>-37.925941265626399</v>
      </c>
      <c r="O323" s="137">
        <v>-10.130914038916099</v>
      </c>
      <c r="P323" s="137">
        <v>-2.4890497406282899</v>
      </c>
      <c r="Q323" s="137">
        <v>40.186936586186299</v>
      </c>
      <c r="R323" s="137">
        <v>-19.2740801279216</v>
      </c>
    </row>
    <row r="324" spans="1:18" x14ac:dyDescent="0.25">
      <c r="A324" s="133" t="s">
        <v>24</v>
      </c>
      <c r="B324" s="136">
        <v>43916</v>
      </c>
      <c r="C324" s="137">
        <v>166.09970000000001</v>
      </c>
      <c r="D324" s="137">
        <v>166.09970000000001</v>
      </c>
      <c r="E324" s="133">
        <v>118494</v>
      </c>
      <c r="F324" s="137">
        <v>1102.07558696657</v>
      </c>
      <c r="G324" s="137">
        <v>832.72149162869403</v>
      </c>
      <c r="H324" s="137">
        <v>-45.760666248305903</v>
      </c>
      <c r="I324" s="137">
        <v>-372.411115744911</v>
      </c>
      <c r="J324" s="137">
        <v>-397.18806137033499</v>
      </c>
      <c r="K324" s="137">
        <v>-136.20731051514599</v>
      </c>
      <c r="L324" s="137">
        <v>-65.034269120142199</v>
      </c>
      <c r="M324" s="137">
        <v>-49.3407408512698</v>
      </c>
      <c r="N324" s="137">
        <v>-37.376350809876499</v>
      </c>
      <c r="O324" s="137">
        <v>-9.5628389912884995</v>
      </c>
      <c r="P324" s="137">
        <v>-1.80300402872411</v>
      </c>
      <c r="Q324" s="137">
        <v>4.40896476065193</v>
      </c>
      <c r="R324" s="137">
        <v>-18.763074026217801</v>
      </c>
    </row>
    <row r="325" spans="1:18" x14ac:dyDescent="0.25">
      <c r="A325" s="133" t="s">
        <v>25</v>
      </c>
      <c r="B325" s="136">
        <v>43916</v>
      </c>
      <c r="C325" s="137">
        <v>7.7</v>
      </c>
      <c r="D325" s="137">
        <v>7.7</v>
      </c>
      <c r="E325" s="133">
        <v>145473</v>
      </c>
      <c r="F325" s="137">
        <v>1073.5294117646999</v>
      </c>
      <c r="G325" s="137">
        <v>1255.01432664756</v>
      </c>
      <c r="H325" s="137">
        <v>110.647972716938</v>
      </c>
      <c r="I325" s="137">
        <v>-270.12306668884099</v>
      </c>
      <c r="J325" s="137">
        <v>-334.75230926005099</v>
      </c>
      <c r="K325" s="137">
        <v>-114.865208933791</v>
      </c>
      <c r="L325" s="137">
        <v>-50.478433131494299</v>
      </c>
      <c r="M325" s="137">
        <v>-37.794941436088997</v>
      </c>
      <c r="N325" s="137">
        <v>-26.940408670655</v>
      </c>
      <c r="O325" s="137"/>
      <c r="P325" s="137"/>
      <c r="Q325" s="137">
        <v>-17.599580712788299</v>
      </c>
      <c r="R325" s="137"/>
    </row>
    <row r="326" spans="1:18" x14ac:dyDescent="0.25">
      <c r="A326" s="133" t="s">
        <v>44</v>
      </c>
      <c r="B326" s="136">
        <v>43916</v>
      </c>
      <c r="C326" s="137">
        <v>7.61</v>
      </c>
      <c r="D326" s="137">
        <v>7.61</v>
      </c>
      <c r="E326" s="133">
        <v>145471</v>
      </c>
      <c r="F326" s="137">
        <v>1086.60351826793</v>
      </c>
      <c r="G326" s="137">
        <v>1251.93236714976</v>
      </c>
      <c r="H326" s="137">
        <v>104.844887016469</v>
      </c>
      <c r="I326" s="137">
        <v>-270.23388860844699</v>
      </c>
      <c r="J326" s="137">
        <v>-334.98487014930299</v>
      </c>
      <c r="K326" s="137">
        <v>-115.297156027493</v>
      </c>
      <c r="L326" s="137">
        <v>-51.070379180075498</v>
      </c>
      <c r="M326" s="137">
        <v>-38.380914013369498</v>
      </c>
      <c r="N326" s="137">
        <v>-27.5860188244094</v>
      </c>
      <c r="O326" s="137"/>
      <c r="P326" s="137"/>
      <c r="Q326" s="137">
        <v>-18.288259958071301</v>
      </c>
      <c r="R326" s="137"/>
    </row>
    <row r="327" spans="1:18" x14ac:dyDescent="0.25">
      <c r="A327" s="133" t="s">
        <v>26</v>
      </c>
      <c r="B327" s="136">
        <v>43916</v>
      </c>
      <c r="C327" s="137">
        <v>49.227800000000002</v>
      </c>
      <c r="D327" s="137">
        <v>49.227800000000002</v>
      </c>
      <c r="E327" s="133">
        <v>120751</v>
      </c>
      <c r="F327" s="137">
        <v>1501.36412952674</v>
      </c>
      <c r="G327" s="137">
        <v>1250.0778430639</v>
      </c>
      <c r="H327" s="137">
        <v>-14.1865636070699</v>
      </c>
      <c r="I327" s="137">
        <v>-344.691164271687</v>
      </c>
      <c r="J327" s="137">
        <v>-352.61859590388298</v>
      </c>
      <c r="K327" s="137">
        <v>-107.164548692425</v>
      </c>
      <c r="L327" s="137">
        <v>-46.627372826735801</v>
      </c>
      <c r="M327" s="137">
        <v>-31.477439037212399</v>
      </c>
      <c r="N327" s="137">
        <v>-22.727223251117199</v>
      </c>
      <c r="O327" s="137">
        <v>-2.25464919332987</v>
      </c>
      <c r="P327" s="137">
        <v>3.2030657131949899E-2</v>
      </c>
      <c r="Q327" s="137">
        <v>7.2105105145526496</v>
      </c>
      <c r="R327" s="137">
        <v>-8.3078693917119999</v>
      </c>
    </row>
    <row r="328" spans="1:18" x14ac:dyDescent="0.25">
      <c r="A328" s="133" t="s">
        <v>45</v>
      </c>
      <c r="B328" s="136">
        <v>43916</v>
      </c>
      <c r="C328" s="137">
        <v>46.688499999999998</v>
      </c>
      <c r="D328" s="137">
        <v>46.688499999999998</v>
      </c>
      <c r="E328" s="133">
        <v>103098</v>
      </c>
      <c r="F328" s="137">
        <v>1500.70576902064</v>
      </c>
      <c r="G328" s="137">
        <v>1249.44221909413</v>
      </c>
      <c r="H328" s="137">
        <v>-14.833781283953201</v>
      </c>
      <c r="I328" s="137">
        <v>-345.27426378751699</v>
      </c>
      <c r="J328" s="137">
        <v>-353.11424975943999</v>
      </c>
      <c r="K328" s="137">
        <v>-107.648155685075</v>
      </c>
      <c r="L328" s="137">
        <v>-47.106445487677099</v>
      </c>
      <c r="M328" s="137">
        <v>-31.9519513920104</v>
      </c>
      <c r="N328" s="137">
        <v>-23.215627683830899</v>
      </c>
      <c r="O328" s="137">
        <v>-2.9169482131617901</v>
      </c>
      <c r="P328" s="137">
        <v>-0.67806540976105401</v>
      </c>
      <c r="Q328" s="137">
        <v>24.969797687861298</v>
      </c>
      <c r="R328" s="137">
        <v>-8.8767211698480093</v>
      </c>
    </row>
  </sheetData>
  <mergeCells count="2">
    <mergeCell ref="A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1" customWidth="1"/>
    <col min="2" max="16384" width="9.140625" style="101"/>
  </cols>
  <sheetData>
    <row r="1" spans="2:15" ht="15.75" thickBot="1" x14ac:dyDescent="0.3"/>
    <row r="2" spans="2:15" ht="15" customHeight="1" x14ac:dyDescent="0.25">
      <c r="B2" s="123" t="s">
        <v>349</v>
      </c>
      <c r="C2" s="124"/>
      <c r="D2" s="124"/>
      <c r="E2" s="125"/>
    </row>
    <row r="3" spans="2:15" ht="15.75" customHeight="1" thickBot="1" x14ac:dyDescent="0.3">
      <c r="B3" s="126"/>
      <c r="C3" s="127"/>
      <c r="D3" s="127"/>
      <c r="E3" s="128"/>
    </row>
    <row r="5" spans="2:15" x14ac:dyDescent="0.25">
      <c r="B5" s="129" t="s">
        <v>401</v>
      </c>
      <c r="C5" s="129"/>
      <c r="D5" s="129"/>
      <c r="E5" s="129"/>
      <c r="F5" s="129"/>
      <c r="G5" s="129"/>
      <c r="H5" s="129"/>
      <c r="I5" s="129"/>
      <c r="J5" s="129"/>
      <c r="K5" s="129"/>
      <c r="L5" s="129"/>
      <c r="M5" s="129"/>
      <c r="N5" s="129"/>
    </row>
    <row r="7" spans="2:15" ht="15" customHeight="1" x14ac:dyDescent="0.25">
      <c r="B7" s="130" t="s">
        <v>402</v>
      </c>
      <c r="C7" s="130"/>
      <c r="D7" s="130"/>
      <c r="E7" s="130"/>
      <c r="F7" s="130"/>
      <c r="G7" s="130"/>
      <c r="H7" s="130"/>
      <c r="I7" s="130"/>
      <c r="J7" s="130"/>
      <c r="K7" s="130"/>
      <c r="L7" s="130"/>
      <c r="M7" s="130"/>
      <c r="N7" s="130"/>
      <c r="O7" s="130"/>
    </row>
    <row r="8" spans="2:15" x14ac:dyDescent="0.25">
      <c r="B8" s="130"/>
      <c r="C8" s="130"/>
      <c r="D8" s="130"/>
      <c r="E8" s="130"/>
      <c r="F8" s="130"/>
      <c r="G8" s="130"/>
      <c r="H8" s="130"/>
      <c r="I8" s="130"/>
      <c r="J8" s="130"/>
      <c r="K8" s="130"/>
      <c r="L8" s="130"/>
      <c r="M8" s="130"/>
      <c r="N8" s="130"/>
      <c r="O8" s="130"/>
    </row>
    <row r="9" spans="2:15" x14ac:dyDescent="0.25">
      <c r="B9" s="130"/>
      <c r="C9" s="130"/>
      <c r="D9" s="130"/>
      <c r="E9" s="130"/>
      <c r="F9" s="130"/>
      <c r="G9" s="130"/>
      <c r="H9" s="130"/>
      <c r="I9" s="130"/>
      <c r="J9" s="130"/>
      <c r="K9" s="130"/>
      <c r="L9" s="130"/>
      <c r="M9" s="130"/>
      <c r="N9" s="130"/>
      <c r="O9" s="130"/>
    </row>
    <row r="10" spans="2:15" x14ac:dyDescent="0.25">
      <c r="B10" s="130"/>
      <c r="C10" s="130"/>
      <c r="D10" s="130"/>
      <c r="E10" s="130"/>
      <c r="F10" s="130"/>
      <c r="G10" s="130"/>
      <c r="H10" s="130"/>
      <c r="I10" s="130"/>
      <c r="J10" s="130"/>
      <c r="K10" s="130"/>
      <c r="L10" s="130"/>
      <c r="M10" s="130"/>
      <c r="N10" s="130"/>
      <c r="O10" s="130"/>
    </row>
    <row r="11" spans="2:15" x14ac:dyDescent="0.25">
      <c r="B11" s="130"/>
      <c r="C11" s="130"/>
      <c r="D11" s="130"/>
      <c r="E11" s="130"/>
      <c r="F11" s="130"/>
      <c r="G11" s="130"/>
      <c r="H11" s="130"/>
      <c r="I11" s="130"/>
      <c r="J11" s="130"/>
      <c r="K11" s="130"/>
      <c r="L11" s="130"/>
      <c r="M11" s="130"/>
      <c r="N11" s="130"/>
      <c r="O11" s="130"/>
    </row>
    <row r="12" spans="2:15" x14ac:dyDescent="0.25">
      <c r="B12" s="130"/>
      <c r="C12" s="130"/>
      <c r="D12" s="130"/>
      <c r="E12" s="130"/>
      <c r="F12" s="130"/>
      <c r="G12" s="130"/>
      <c r="H12" s="130"/>
      <c r="I12" s="130"/>
      <c r="J12" s="130"/>
      <c r="K12" s="130"/>
      <c r="L12" s="130"/>
      <c r="M12" s="130"/>
      <c r="N12" s="130"/>
      <c r="O12" s="130"/>
    </row>
    <row r="13" spans="2:15" x14ac:dyDescent="0.25">
      <c r="B13" s="130"/>
      <c r="C13" s="130"/>
      <c r="D13" s="130"/>
      <c r="E13" s="130"/>
      <c r="F13" s="130"/>
      <c r="G13" s="130"/>
      <c r="H13" s="130"/>
      <c r="I13" s="130"/>
      <c r="J13" s="130"/>
      <c r="K13" s="130"/>
      <c r="L13" s="130"/>
      <c r="M13" s="130"/>
      <c r="N13" s="130"/>
      <c r="O13" s="130"/>
    </row>
    <row r="14" spans="2:15" x14ac:dyDescent="0.25">
      <c r="B14" s="130"/>
      <c r="C14" s="130"/>
      <c r="D14" s="130"/>
      <c r="E14" s="130"/>
      <c r="F14" s="130"/>
      <c r="G14" s="130"/>
      <c r="H14" s="130"/>
      <c r="I14" s="130"/>
      <c r="J14" s="130"/>
      <c r="K14" s="130"/>
      <c r="L14" s="130"/>
      <c r="M14" s="130"/>
      <c r="N14" s="130"/>
      <c r="O14" s="130"/>
    </row>
    <row r="15" spans="2:15" x14ac:dyDescent="0.25">
      <c r="B15" s="130"/>
      <c r="C15" s="130"/>
      <c r="D15" s="130"/>
      <c r="E15" s="130"/>
      <c r="F15" s="130"/>
      <c r="G15" s="130"/>
      <c r="H15" s="130"/>
      <c r="I15" s="130"/>
      <c r="J15" s="130"/>
      <c r="K15" s="130"/>
      <c r="L15" s="130"/>
      <c r="M15" s="130"/>
      <c r="N15" s="130"/>
      <c r="O15" s="130"/>
    </row>
    <row r="16" spans="2:15" x14ac:dyDescent="0.25">
      <c r="B16" s="130"/>
      <c r="C16" s="130"/>
      <c r="D16" s="130"/>
      <c r="E16" s="130"/>
      <c r="F16" s="130"/>
      <c r="G16" s="130"/>
      <c r="H16" s="130"/>
      <c r="I16" s="130"/>
      <c r="J16" s="130"/>
      <c r="K16" s="130"/>
      <c r="L16" s="130"/>
      <c r="M16" s="130"/>
      <c r="N16" s="130"/>
      <c r="O16" s="130"/>
    </row>
    <row r="17" spans="2:15" x14ac:dyDescent="0.25">
      <c r="B17" s="130"/>
      <c r="C17" s="130"/>
      <c r="D17" s="130"/>
      <c r="E17" s="130"/>
      <c r="F17" s="130"/>
      <c r="G17" s="130"/>
      <c r="H17" s="130"/>
      <c r="I17" s="130"/>
      <c r="J17" s="130"/>
      <c r="K17" s="130"/>
      <c r="L17" s="130"/>
      <c r="M17" s="130"/>
      <c r="N17" s="130"/>
      <c r="O17" s="130"/>
    </row>
    <row r="18" spans="2:15" x14ac:dyDescent="0.25">
      <c r="B18" s="130"/>
      <c r="C18" s="130"/>
      <c r="D18" s="130"/>
      <c r="E18" s="130"/>
      <c r="F18" s="130"/>
      <c r="G18" s="130"/>
      <c r="H18" s="130"/>
      <c r="I18" s="130"/>
      <c r="J18" s="130"/>
      <c r="K18" s="130"/>
      <c r="L18" s="130"/>
      <c r="M18" s="130"/>
      <c r="N18" s="130"/>
      <c r="O18" s="130"/>
    </row>
    <row r="19" spans="2:15" x14ac:dyDescent="0.25">
      <c r="B19" s="130"/>
      <c r="C19" s="130"/>
      <c r="D19" s="130"/>
      <c r="E19" s="130"/>
      <c r="F19" s="130"/>
      <c r="G19" s="130"/>
      <c r="H19" s="130"/>
      <c r="I19" s="130"/>
      <c r="J19" s="130"/>
      <c r="K19" s="130"/>
      <c r="L19" s="130"/>
      <c r="M19" s="130"/>
      <c r="N19" s="130"/>
      <c r="O19" s="130"/>
    </row>
    <row r="20" spans="2:15" x14ac:dyDescent="0.25">
      <c r="B20" s="130"/>
      <c r="C20" s="130"/>
      <c r="D20" s="130"/>
      <c r="E20" s="130"/>
      <c r="F20" s="130"/>
      <c r="G20" s="130"/>
      <c r="H20" s="130"/>
      <c r="I20" s="130"/>
      <c r="J20" s="130"/>
      <c r="K20" s="130"/>
      <c r="L20" s="130"/>
      <c r="M20" s="130"/>
      <c r="N20" s="130"/>
      <c r="O20" s="130"/>
    </row>
    <row r="21" spans="2:15" x14ac:dyDescent="0.25">
      <c r="B21" s="102"/>
      <c r="C21" s="102"/>
      <c r="D21" s="102"/>
      <c r="E21" s="102"/>
      <c r="F21" s="102"/>
      <c r="G21" s="102"/>
      <c r="H21" s="102"/>
      <c r="I21" s="102"/>
      <c r="J21" s="102"/>
      <c r="K21" s="102"/>
      <c r="L21" s="102"/>
      <c r="M21" s="102"/>
      <c r="N21" s="102"/>
      <c r="O21" s="102"/>
    </row>
    <row r="22" spans="2:15" ht="15" customHeight="1" x14ac:dyDescent="0.25">
      <c r="B22" s="131" t="s">
        <v>403</v>
      </c>
      <c r="C22" s="131"/>
      <c r="D22" s="131"/>
      <c r="E22" s="131"/>
      <c r="F22" s="131"/>
      <c r="G22" s="131"/>
      <c r="H22" s="131"/>
      <c r="I22" s="131"/>
      <c r="J22" s="131"/>
      <c r="K22" s="131"/>
      <c r="L22" s="131"/>
      <c r="M22" s="131"/>
      <c r="N22" s="131"/>
      <c r="O22" s="131"/>
    </row>
    <row r="23" spans="2:15" x14ac:dyDescent="0.25">
      <c r="B23" s="131"/>
      <c r="C23" s="131"/>
      <c r="D23" s="131"/>
      <c r="E23" s="131"/>
      <c r="F23" s="131"/>
      <c r="G23" s="131"/>
      <c r="H23" s="131"/>
      <c r="I23" s="131"/>
      <c r="J23" s="131"/>
      <c r="K23" s="131"/>
      <c r="L23" s="131"/>
      <c r="M23" s="131"/>
      <c r="N23" s="131"/>
      <c r="O23" s="131"/>
    </row>
    <row r="24" spans="2:15" x14ac:dyDescent="0.25">
      <c r="B24" s="131"/>
      <c r="C24" s="131"/>
      <c r="D24" s="131"/>
      <c r="E24" s="131"/>
      <c r="F24" s="131"/>
      <c r="G24" s="131"/>
      <c r="H24" s="131"/>
      <c r="I24" s="131"/>
      <c r="J24" s="131"/>
      <c r="K24" s="131"/>
      <c r="L24" s="131"/>
      <c r="M24" s="131"/>
      <c r="N24" s="131"/>
      <c r="O24" s="131"/>
    </row>
    <row r="25" spans="2:15" x14ac:dyDescent="0.25">
      <c r="B25" s="102"/>
      <c r="C25" s="102"/>
      <c r="D25" s="102"/>
      <c r="E25" s="102"/>
      <c r="F25" s="102"/>
      <c r="G25" s="102"/>
      <c r="H25" s="102"/>
      <c r="I25" s="102"/>
      <c r="J25" s="102"/>
      <c r="K25" s="102"/>
      <c r="L25" s="102"/>
      <c r="M25" s="102"/>
      <c r="N25" s="102"/>
      <c r="O25" s="102"/>
    </row>
  </sheetData>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sheetView>
  </sheetViews>
  <sheetFormatPr defaultRowHeight="15" x14ac:dyDescent="0.25"/>
  <cols>
    <col min="1" max="1" width="49.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14" t="s">
        <v>349</v>
      </c>
    </row>
    <row r="3" spans="1:19" ht="15.75" thickBot="1" x14ac:dyDescent="0.3">
      <c r="A3" s="115"/>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row>
    <row r="6" spans="1:19" s="13" customFormat="1"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Data'!$A$7:$R$328,2,0)</f>
        <v>43916</v>
      </c>
      <c r="C8" s="69">
        <f>VLOOKUP($A8,'Return Data'!$A$7:$R$328,3,0)</f>
        <v>33.800199999999997</v>
      </c>
      <c r="D8" s="69">
        <f>VLOOKUP($A8,'Return Data'!$A$7:$R$328,11,0)</f>
        <v>-123.35354338910901</v>
      </c>
      <c r="E8" s="70">
        <f>RANK(D8,D$8:D$23,0)</f>
        <v>13</v>
      </c>
      <c r="F8" s="69">
        <f>VLOOKUP($A8,'Return Data'!$A$7:$R$328,12,0)</f>
        <v>-64.031422884557401</v>
      </c>
      <c r="G8" s="70">
        <f>RANK(F8,F$8:F$23,0)</f>
        <v>14</v>
      </c>
      <c r="H8" s="69">
        <f>VLOOKUP($A8,'Return Data'!$A$7:$R$328,13,0)</f>
        <v>-49.100488054734001</v>
      </c>
      <c r="I8" s="70">
        <f>RANK(H8,H$8:H$23,0)</f>
        <v>14</v>
      </c>
      <c r="J8" s="69">
        <f>VLOOKUP($A8,'Return Data'!$A$7:$R$328,14,0)</f>
        <v>-37.507964913861599</v>
      </c>
      <c r="K8" s="70">
        <f>RANK(J8,J$8:J$23,0)</f>
        <v>15</v>
      </c>
      <c r="L8" s="69">
        <f>VLOOKUP($A8,'Return Data'!$A$7:$R$328,18,0)</f>
        <v>-23.086537871286499</v>
      </c>
      <c r="M8" s="70">
        <f>RANK(L8,L$8:L$23,0)</f>
        <v>12</v>
      </c>
      <c r="N8" s="69">
        <f>VLOOKUP($A8,'Return Data'!$A$7:$R$328,15,0)</f>
        <v>-11.5780440818519</v>
      </c>
      <c r="O8" s="70">
        <f>RANK(N8,N$8:N$23,0)</f>
        <v>12</v>
      </c>
      <c r="P8" s="69">
        <f>VLOOKUP($A8,'Return Data'!$A$7:$R$328,16,0)</f>
        <v>-1.8571218441520201</v>
      </c>
      <c r="Q8" s="70">
        <f>RANK(P8,P$8:P$23,0)</f>
        <v>10</v>
      </c>
      <c r="R8" s="69">
        <f>VLOOKUP($A8,'Return Data'!$A$7:$R$328,17,0)</f>
        <v>11.5152781408199</v>
      </c>
      <c r="S8" s="71">
        <f>RANK(R8,R$8:R$23,0)</f>
        <v>6</v>
      </c>
    </row>
    <row r="9" spans="1:19" s="72" customFormat="1" x14ac:dyDescent="0.25">
      <c r="A9" s="67" t="s">
        <v>12</v>
      </c>
      <c r="B9" s="68">
        <f>VLOOKUP($A9,'Return Data'!$A$7:$R$328,2,0)</f>
        <v>43916</v>
      </c>
      <c r="C9" s="69">
        <f>VLOOKUP($A9,'Return Data'!$A$7:$R$328,3,0)</f>
        <v>203.745</v>
      </c>
      <c r="D9" s="69">
        <f>VLOOKUP($A9,'Return Data'!$A$7:$R$328,11,0)</f>
        <v>-129.290560766314</v>
      </c>
      <c r="E9" s="70">
        <f t="shared" ref="E9:E23" si="0">RANK(D9,D$8:D$23,0)</f>
        <v>14</v>
      </c>
      <c r="F9" s="69">
        <f>VLOOKUP($A9,'Return Data'!$A$7:$R$328,12,0)</f>
        <v>-63.248801352879902</v>
      </c>
      <c r="G9" s="70">
        <f t="shared" ref="G9:I9" si="1">RANK(F9,F$8:F$23,0)</f>
        <v>13</v>
      </c>
      <c r="H9" s="69">
        <f>VLOOKUP($A9,'Return Data'!$A$7:$R$328,13,0)</f>
        <v>-45.383710713959999</v>
      </c>
      <c r="I9" s="70">
        <f t="shared" si="1"/>
        <v>13</v>
      </c>
      <c r="J9" s="69">
        <f>VLOOKUP($A9,'Return Data'!$A$7:$R$328,14,0)</f>
        <v>-34.9370613815449</v>
      </c>
      <c r="K9" s="70">
        <f t="shared" ref="K9" si="2">RANK(J9,J$8:J$23,0)</f>
        <v>13</v>
      </c>
      <c r="L9" s="69">
        <f>VLOOKUP($A9,'Return Data'!$A$7:$R$328,18,0)</f>
        <v>-15.5882861854681</v>
      </c>
      <c r="M9" s="70">
        <f t="shared" ref="M9" si="3">RANK(L9,L$8:L$23,0)</f>
        <v>9</v>
      </c>
      <c r="N9" s="69">
        <f>VLOOKUP($A9,'Return Data'!$A$7:$R$328,15,0)</f>
        <v>-6.2260200988055603</v>
      </c>
      <c r="O9" s="70">
        <f t="shared" ref="O9:O23" si="4">RANK(N9,N$8:N$23,0)</f>
        <v>7</v>
      </c>
      <c r="P9" s="69">
        <f>VLOOKUP($A9,'Return Data'!$A$7:$R$328,16,0)</f>
        <v>0.69504064281606404</v>
      </c>
      <c r="Q9" s="70">
        <f t="shared" ref="Q9:S23" si="5">RANK(P9,P$8:P$23,0)</f>
        <v>5</v>
      </c>
      <c r="R9" s="69">
        <f>VLOOKUP($A9,'Return Data'!$A$7:$R$328,17,0)</f>
        <v>10.2881214299577</v>
      </c>
      <c r="S9" s="71">
        <f t="shared" si="5"/>
        <v>7</v>
      </c>
    </row>
    <row r="10" spans="1:19" s="72" customFormat="1" x14ac:dyDescent="0.25">
      <c r="A10" s="67" t="s">
        <v>13</v>
      </c>
      <c r="B10" s="68">
        <f>VLOOKUP($A10,'Return Data'!$A$7:$R$328,2,0)</f>
        <v>43916</v>
      </c>
      <c r="C10" s="69">
        <f>VLOOKUP($A10,'Return Data'!$A$7:$R$328,3,0)</f>
        <v>110.93</v>
      </c>
      <c r="D10" s="69">
        <f>VLOOKUP($A10,'Return Data'!$A$7:$R$328,11,0)</f>
        <v>-104.966447861623</v>
      </c>
      <c r="E10" s="70">
        <f t="shared" si="0"/>
        <v>5</v>
      </c>
      <c r="F10" s="69">
        <f>VLOOKUP($A10,'Return Data'!$A$7:$R$328,12,0)</f>
        <v>-50.970007602832197</v>
      </c>
      <c r="G10" s="70">
        <f t="shared" ref="G10:I10" si="6">RANK(F10,F$8:F$23,0)</f>
        <v>7</v>
      </c>
      <c r="H10" s="69">
        <f>VLOOKUP($A10,'Return Data'!$A$7:$R$328,13,0)</f>
        <v>-38.401133901751599</v>
      </c>
      <c r="I10" s="70">
        <f t="shared" si="6"/>
        <v>10</v>
      </c>
      <c r="J10" s="69">
        <f>VLOOKUP($A10,'Return Data'!$A$7:$R$328,14,0)</f>
        <v>-27.675901546810401</v>
      </c>
      <c r="K10" s="70">
        <f t="shared" ref="K10" si="7">RANK(J10,J$8:J$23,0)</f>
        <v>10</v>
      </c>
      <c r="L10" s="69">
        <f>VLOOKUP($A10,'Return Data'!$A$7:$R$328,18,0)</f>
        <v>-12.0871591103248</v>
      </c>
      <c r="M10" s="70">
        <f t="shared" ref="M10" si="8">RANK(L10,L$8:L$23,0)</f>
        <v>4</v>
      </c>
      <c r="N10" s="69">
        <f>VLOOKUP($A10,'Return Data'!$A$7:$R$328,15,0)</f>
        <v>-6.1596811529990401</v>
      </c>
      <c r="O10" s="70">
        <f t="shared" si="4"/>
        <v>6</v>
      </c>
      <c r="P10" s="69">
        <f>VLOOKUP($A10,'Return Data'!$A$7:$R$328,16,0)</f>
        <v>-0.64822115140174497</v>
      </c>
      <c r="Q10" s="70">
        <f t="shared" si="5"/>
        <v>8</v>
      </c>
      <c r="R10" s="69">
        <f>VLOOKUP($A10,'Return Data'!$A$7:$R$328,17,0)</f>
        <v>12.594201181548099</v>
      </c>
      <c r="S10" s="71">
        <f t="shared" si="5"/>
        <v>4</v>
      </c>
    </row>
    <row r="11" spans="1:19" s="72" customFormat="1" x14ac:dyDescent="0.25">
      <c r="A11" s="67" t="s">
        <v>14</v>
      </c>
      <c r="B11" s="68">
        <f>VLOOKUP($A11,'Return Data'!$A$7:$R$328,2,0)</f>
        <v>43916</v>
      </c>
      <c r="C11" s="69">
        <f>VLOOKUP($A11,'Return Data'!$A$7:$R$328,3,0)</f>
        <v>7.71</v>
      </c>
      <c r="D11" s="69">
        <f>VLOOKUP($A11,'Return Data'!$A$7:$R$328,11,0)</f>
        <v>-106.857937495426</v>
      </c>
      <c r="E11" s="70">
        <f t="shared" si="0"/>
        <v>6</v>
      </c>
      <c r="F11" s="69">
        <f>VLOOKUP($A11,'Return Data'!$A$7:$R$328,12,0)</f>
        <v>-53.007822330341398</v>
      </c>
      <c r="G11" s="70">
        <f t="shared" ref="G11:I11" si="9">RANK(F11,F$8:F$23,0)</f>
        <v>8</v>
      </c>
      <c r="H11" s="69">
        <f>VLOOKUP($A11,'Return Data'!$A$7:$R$328,13,0)</f>
        <v>-37.044820798819003</v>
      </c>
      <c r="I11" s="70">
        <f t="shared" si="9"/>
        <v>7</v>
      </c>
      <c r="J11" s="69">
        <f>VLOOKUP($A11,'Return Data'!$A$7:$R$328,14,0)</f>
        <v>-26.359081049514</v>
      </c>
      <c r="K11" s="70">
        <f t="shared" ref="K11" si="10">RANK(J11,J$8:J$23,0)</f>
        <v>7</v>
      </c>
      <c r="L11" s="69"/>
      <c r="M11" s="70"/>
      <c r="N11" s="69"/>
      <c r="O11" s="70"/>
      <c r="P11" s="69"/>
      <c r="Q11" s="70"/>
      <c r="R11" s="69">
        <f>VLOOKUP($A11,'Return Data'!$A$7:$R$328,17,0)</f>
        <v>-14.3125</v>
      </c>
      <c r="S11" s="71">
        <f t="shared" si="5"/>
        <v>15</v>
      </c>
    </row>
    <row r="12" spans="1:19" s="72" customFormat="1" x14ac:dyDescent="0.25">
      <c r="A12" s="67" t="s">
        <v>15</v>
      </c>
      <c r="B12" s="68">
        <f>VLOOKUP($A12,'Return Data'!$A$7:$R$328,2,0)</f>
        <v>43916</v>
      </c>
      <c r="C12" s="69">
        <f>VLOOKUP($A12,'Return Data'!$A$7:$R$328,3,0)</f>
        <v>32.01</v>
      </c>
      <c r="D12" s="69">
        <f>VLOOKUP($A12,'Return Data'!$A$7:$R$328,11,0)</f>
        <v>-144.72558192606101</v>
      </c>
      <c r="E12" s="70">
        <f t="shared" si="0"/>
        <v>16</v>
      </c>
      <c r="F12" s="69">
        <f>VLOOKUP($A12,'Return Data'!$A$7:$R$328,12,0)</f>
        <v>-72.209028476521496</v>
      </c>
      <c r="G12" s="70">
        <f t="shared" ref="G12:I12" si="11">RANK(F12,F$8:F$23,0)</f>
        <v>16</v>
      </c>
      <c r="H12" s="69">
        <f>VLOOKUP($A12,'Return Data'!$A$7:$R$328,13,0)</f>
        <v>-53.9826591476861</v>
      </c>
      <c r="I12" s="70">
        <f t="shared" si="11"/>
        <v>16</v>
      </c>
      <c r="J12" s="69">
        <f>VLOOKUP($A12,'Return Data'!$A$7:$R$328,14,0)</f>
        <v>-40.446291307061202</v>
      </c>
      <c r="K12" s="70">
        <f t="shared" ref="K12" si="12">RANK(J12,J$8:J$23,0)</f>
        <v>16</v>
      </c>
      <c r="L12" s="69">
        <f>VLOOKUP($A12,'Return Data'!$A$7:$R$328,18,0)</f>
        <v>-21.632550567544101</v>
      </c>
      <c r="M12" s="70">
        <f t="shared" ref="M12" si="13">RANK(L12,L$8:L$23,0)</f>
        <v>11</v>
      </c>
      <c r="N12" s="69">
        <f>VLOOKUP($A12,'Return Data'!$A$7:$R$328,15,0)</f>
        <v>-9.3336277514457802</v>
      </c>
      <c r="O12" s="70">
        <f t="shared" si="4"/>
        <v>10</v>
      </c>
      <c r="P12" s="69">
        <f>VLOOKUP($A12,'Return Data'!$A$7:$R$328,16,0)</f>
        <v>-2.5391377720207702</v>
      </c>
      <c r="Q12" s="70">
        <f t="shared" si="5"/>
        <v>11</v>
      </c>
      <c r="R12" s="69">
        <f>VLOOKUP($A12,'Return Data'!$A$7:$R$328,17,0)</f>
        <v>6.3882794625208099</v>
      </c>
      <c r="S12" s="71">
        <f t="shared" si="5"/>
        <v>10</v>
      </c>
    </row>
    <row r="13" spans="1:19" s="72" customFormat="1" x14ac:dyDescent="0.25">
      <c r="A13" s="67" t="s">
        <v>16</v>
      </c>
      <c r="B13" s="68">
        <f>VLOOKUP($A13,'Return Data'!$A$7:$R$328,2,0)</f>
        <v>43916</v>
      </c>
      <c r="C13" s="69">
        <f>VLOOKUP($A13,'Return Data'!$A$7:$R$328,3,0)</f>
        <v>9.4835999999999991</v>
      </c>
      <c r="D13" s="69">
        <f>VLOOKUP($A13,'Return Data'!$A$7:$R$328,11,0)</f>
        <v>-101.897936883071</v>
      </c>
      <c r="E13" s="70">
        <f t="shared" si="0"/>
        <v>2</v>
      </c>
      <c r="F13" s="69">
        <f>VLOOKUP($A13,'Return Data'!$A$7:$R$328,12,0)</f>
        <v>-44.491031602615003</v>
      </c>
      <c r="G13" s="70">
        <f t="shared" ref="G13:I13" si="14">RANK(F13,F$8:F$23,0)</f>
        <v>2</v>
      </c>
      <c r="H13" s="69">
        <f>VLOOKUP($A13,'Return Data'!$A$7:$R$328,13,0)</f>
        <v>-33.653288899475697</v>
      </c>
      <c r="I13" s="70">
        <f t="shared" si="14"/>
        <v>5</v>
      </c>
      <c r="J13" s="69">
        <f>VLOOKUP($A13,'Return Data'!$A$7:$R$328,14,0)</f>
        <v>-24.333667226640401</v>
      </c>
      <c r="K13" s="70">
        <f t="shared" ref="K13" si="15">RANK(J13,J$8:J$23,0)</f>
        <v>5</v>
      </c>
      <c r="L13" s="69">
        <f>VLOOKUP($A13,'Return Data'!$A$7:$R$328,18,0)</f>
        <v>-15.259965197691701</v>
      </c>
      <c r="M13" s="70">
        <f t="shared" ref="M13" si="16">RANK(L13,L$8:L$23,0)</f>
        <v>8</v>
      </c>
      <c r="N13" s="69">
        <f>VLOOKUP($A13,'Return Data'!$A$7:$R$328,15,0)</f>
        <v>-8.8548304666684405</v>
      </c>
      <c r="O13" s="70">
        <f t="shared" si="4"/>
        <v>9</v>
      </c>
      <c r="P13" s="69"/>
      <c r="Q13" s="70"/>
      <c r="R13" s="69">
        <f>VLOOKUP($A13,'Return Data'!$A$7:$R$328,17,0)</f>
        <v>-1.1340914560770201</v>
      </c>
      <c r="S13" s="71">
        <f t="shared" si="5"/>
        <v>12</v>
      </c>
    </row>
    <row r="14" spans="1:19" s="72" customFormat="1" x14ac:dyDescent="0.25">
      <c r="A14" s="67" t="s">
        <v>17</v>
      </c>
      <c r="B14" s="68">
        <f>VLOOKUP($A14,'Return Data'!$A$7:$R$328,2,0)</f>
        <v>43916</v>
      </c>
      <c r="C14" s="69">
        <f>VLOOKUP($A14,'Return Data'!$A$7:$R$328,3,0)</f>
        <v>26.649699999999999</v>
      </c>
      <c r="D14" s="69">
        <f>VLOOKUP($A14,'Return Data'!$A$7:$R$328,11,0)</f>
        <v>-102.034344425649</v>
      </c>
      <c r="E14" s="70">
        <f t="shared" si="0"/>
        <v>3</v>
      </c>
      <c r="F14" s="69">
        <f>VLOOKUP($A14,'Return Data'!$A$7:$R$328,12,0)</f>
        <v>-47.666248925023602</v>
      </c>
      <c r="G14" s="70">
        <f t="shared" ref="G14:I14" si="17">RANK(F14,F$8:F$23,0)</f>
        <v>5</v>
      </c>
      <c r="H14" s="69">
        <f>VLOOKUP($A14,'Return Data'!$A$7:$R$328,13,0)</f>
        <v>-30.375430088663101</v>
      </c>
      <c r="I14" s="70">
        <f t="shared" si="17"/>
        <v>3</v>
      </c>
      <c r="J14" s="69">
        <f>VLOOKUP($A14,'Return Data'!$A$7:$R$328,14,0)</f>
        <v>-21.2485501262402</v>
      </c>
      <c r="K14" s="70">
        <f t="shared" ref="K14" si="18">RANK(J14,J$8:J$23,0)</f>
        <v>3</v>
      </c>
      <c r="L14" s="69">
        <f>VLOOKUP($A14,'Return Data'!$A$7:$R$328,18,0)</f>
        <v>-9.0152167671547598</v>
      </c>
      <c r="M14" s="70">
        <f t="shared" ref="M14" si="19">RANK(L14,L$8:L$23,0)</f>
        <v>2</v>
      </c>
      <c r="N14" s="69">
        <f>VLOOKUP($A14,'Return Data'!$A$7:$R$328,15,0)</f>
        <v>-2.4396195928073499</v>
      </c>
      <c r="O14" s="70">
        <f t="shared" si="4"/>
        <v>2</v>
      </c>
      <c r="P14" s="69">
        <f>VLOOKUP($A14,'Return Data'!$A$7:$R$328,16,0)</f>
        <v>5.2675426019814697</v>
      </c>
      <c r="Q14" s="70">
        <f t="shared" si="5"/>
        <v>1</v>
      </c>
      <c r="R14" s="69">
        <f>VLOOKUP($A14,'Return Data'!$A$7:$R$328,17,0)</f>
        <v>11.606311704927601</v>
      </c>
      <c r="S14" s="71">
        <f t="shared" si="5"/>
        <v>5</v>
      </c>
    </row>
    <row r="15" spans="1:19" s="72" customFormat="1" x14ac:dyDescent="0.25">
      <c r="A15" s="67" t="s">
        <v>18</v>
      </c>
      <c r="B15" s="68">
        <f>VLOOKUP($A15,'Return Data'!$A$7:$R$328,2,0)</f>
        <v>43916</v>
      </c>
      <c r="C15" s="69">
        <f>VLOOKUP($A15,'Return Data'!$A$7:$R$328,3,0)</f>
        <v>26.492999999999999</v>
      </c>
      <c r="D15" s="69">
        <f>VLOOKUP($A15,'Return Data'!$A$7:$R$328,11,0)</f>
        <v>-120.684250437516</v>
      </c>
      <c r="E15" s="70">
        <f t="shared" si="0"/>
        <v>11</v>
      </c>
      <c r="F15" s="69">
        <f>VLOOKUP($A15,'Return Data'!$A$7:$R$328,12,0)</f>
        <v>-55.678105125957899</v>
      </c>
      <c r="G15" s="70">
        <f t="shared" ref="G15:I15" si="20">RANK(F15,F$8:F$23,0)</f>
        <v>11</v>
      </c>
      <c r="H15" s="69">
        <f>VLOOKUP($A15,'Return Data'!$A$7:$R$328,13,0)</f>
        <v>-40.921485126592003</v>
      </c>
      <c r="I15" s="70">
        <f t="shared" si="20"/>
        <v>11</v>
      </c>
      <c r="J15" s="69">
        <f>VLOOKUP($A15,'Return Data'!$A$7:$R$328,14,0)</f>
        <v>-28.6749680926339</v>
      </c>
      <c r="K15" s="70">
        <f t="shared" ref="K15" si="21">RANK(J15,J$8:J$23,0)</f>
        <v>11</v>
      </c>
      <c r="L15" s="69">
        <f>VLOOKUP($A15,'Return Data'!$A$7:$R$328,18,0)</f>
        <v>-14.557820108195401</v>
      </c>
      <c r="M15" s="70">
        <f t="shared" ref="M15" si="22">RANK(L15,L$8:L$23,0)</f>
        <v>7</v>
      </c>
      <c r="N15" s="69">
        <f>VLOOKUP($A15,'Return Data'!$A$7:$R$328,15,0)</f>
        <v>-6.1116354898401504</v>
      </c>
      <c r="O15" s="70">
        <f t="shared" si="4"/>
        <v>5</v>
      </c>
      <c r="P15" s="69">
        <f>VLOOKUP($A15,'Return Data'!$A$7:$R$328,16,0)</f>
        <v>2.70564503255512</v>
      </c>
      <c r="Q15" s="70">
        <f t="shared" si="5"/>
        <v>3</v>
      </c>
      <c r="R15" s="69">
        <f>VLOOKUP($A15,'Return Data'!$A$7:$R$328,17,0)</f>
        <v>15.998445087719601</v>
      </c>
      <c r="S15" s="71">
        <f t="shared" si="5"/>
        <v>2</v>
      </c>
    </row>
    <row r="16" spans="1:19" s="72" customFormat="1" x14ac:dyDescent="0.25">
      <c r="A16" s="67" t="s">
        <v>19</v>
      </c>
      <c r="B16" s="68">
        <f>VLOOKUP($A16,'Return Data'!$A$7:$R$328,2,0)</f>
        <v>43916</v>
      </c>
      <c r="C16" s="69">
        <f>VLOOKUP($A16,'Return Data'!$A$7:$R$328,3,0)</f>
        <v>56.110700000000001</v>
      </c>
      <c r="D16" s="69">
        <f>VLOOKUP($A16,'Return Data'!$A$7:$R$328,11,0)</f>
        <v>-113.784136891551</v>
      </c>
      <c r="E16" s="70">
        <f t="shared" si="0"/>
        <v>8</v>
      </c>
      <c r="F16" s="69">
        <f>VLOOKUP($A16,'Return Data'!$A$7:$R$328,12,0)</f>
        <v>-54.641950226009598</v>
      </c>
      <c r="G16" s="70">
        <f t="shared" ref="G16:I16" si="23">RANK(F16,F$8:F$23,0)</f>
        <v>10</v>
      </c>
      <c r="H16" s="69">
        <f>VLOOKUP($A16,'Return Data'!$A$7:$R$328,13,0)</f>
        <v>-38.294790501673397</v>
      </c>
      <c r="I16" s="70">
        <f t="shared" si="23"/>
        <v>9</v>
      </c>
      <c r="J16" s="69">
        <f>VLOOKUP($A16,'Return Data'!$A$7:$R$328,14,0)</f>
        <v>-26.412913439936201</v>
      </c>
      <c r="K16" s="70">
        <f t="shared" ref="K16" si="24">RANK(J16,J$8:J$23,0)</f>
        <v>8</v>
      </c>
      <c r="L16" s="69">
        <f>VLOOKUP($A16,'Return Data'!$A$7:$R$328,18,0)</f>
        <v>-11.4351172854472</v>
      </c>
      <c r="M16" s="70">
        <f t="shared" ref="M16" si="25">RANK(L16,L$8:L$23,0)</f>
        <v>3</v>
      </c>
      <c r="N16" s="69">
        <f>VLOOKUP($A16,'Return Data'!$A$7:$R$328,15,0)</f>
        <v>-3.41835787261707</v>
      </c>
      <c r="O16" s="70">
        <f t="shared" si="4"/>
        <v>3</v>
      </c>
      <c r="P16" s="69">
        <f>VLOOKUP($A16,'Return Data'!$A$7:$R$328,16,0)</f>
        <v>1.6412971949739501</v>
      </c>
      <c r="Q16" s="70">
        <f t="shared" si="5"/>
        <v>4</v>
      </c>
      <c r="R16" s="69">
        <f>VLOOKUP($A16,'Return Data'!$A$7:$R$328,17,0)</f>
        <v>8.7700883070782005</v>
      </c>
      <c r="S16" s="71">
        <f t="shared" si="5"/>
        <v>8</v>
      </c>
    </row>
    <row r="17" spans="1:19" s="72" customFormat="1" x14ac:dyDescent="0.25">
      <c r="A17" s="67" t="s">
        <v>20</v>
      </c>
      <c r="B17" s="68">
        <f>VLOOKUP($A17,'Return Data'!$A$7:$R$328,2,0)</f>
        <v>43916</v>
      </c>
      <c r="C17" s="69">
        <f>VLOOKUP($A17,'Return Data'!$A$7:$R$328,3,0)</f>
        <v>37.04</v>
      </c>
      <c r="D17" s="69">
        <f>VLOOKUP($A17,'Return Data'!$A$7:$R$328,11,0)</f>
        <v>-123.35159699153</v>
      </c>
      <c r="E17" s="70">
        <f t="shared" si="0"/>
        <v>12</v>
      </c>
      <c r="F17" s="69">
        <f>VLOOKUP($A17,'Return Data'!$A$7:$R$328,12,0)</f>
        <v>-58.352826346700802</v>
      </c>
      <c r="G17" s="70">
        <f t="shared" ref="G17:I17" si="26">RANK(F17,F$8:F$23,0)</f>
        <v>12</v>
      </c>
      <c r="H17" s="69">
        <f>VLOOKUP($A17,'Return Data'!$A$7:$R$328,13,0)</f>
        <v>-45.022928448888798</v>
      </c>
      <c r="I17" s="70">
        <f t="shared" si="26"/>
        <v>12</v>
      </c>
      <c r="J17" s="69">
        <f>VLOOKUP($A17,'Return Data'!$A$7:$R$328,14,0)</f>
        <v>-33.098352770483899</v>
      </c>
      <c r="K17" s="70">
        <f t="shared" ref="K17" si="27">RANK(J17,J$8:J$23,0)</f>
        <v>12</v>
      </c>
      <c r="L17" s="69">
        <f>VLOOKUP($A17,'Return Data'!$A$7:$R$328,18,0)</f>
        <v>-13.481728961304301</v>
      </c>
      <c r="M17" s="70">
        <f t="shared" ref="M17" si="28">RANK(L17,L$8:L$23,0)</f>
        <v>6</v>
      </c>
      <c r="N17" s="69">
        <f>VLOOKUP($A17,'Return Data'!$A$7:$R$328,15,0)</f>
        <v>-7.7073507202492504</v>
      </c>
      <c r="O17" s="70">
        <f t="shared" si="4"/>
        <v>8</v>
      </c>
      <c r="P17" s="69">
        <f>VLOOKUP($A17,'Return Data'!$A$7:$R$328,16,0)</f>
        <v>-0.44302030610882598</v>
      </c>
      <c r="Q17" s="70">
        <f t="shared" si="5"/>
        <v>7</v>
      </c>
      <c r="R17" s="69">
        <f>VLOOKUP($A17,'Return Data'!$A$7:$R$328,17,0)</f>
        <v>19.250243807294702</v>
      </c>
      <c r="S17" s="71">
        <f t="shared" si="5"/>
        <v>1</v>
      </c>
    </row>
    <row r="18" spans="1:19" s="72" customFormat="1" x14ac:dyDescent="0.25">
      <c r="A18" s="67" t="s">
        <v>21</v>
      </c>
      <c r="B18" s="68">
        <f>VLOOKUP($A18,'Return Data'!$A$7:$R$328,2,0)</f>
        <v>43916</v>
      </c>
      <c r="C18" s="69">
        <f>VLOOKUP($A18,'Return Data'!$A$7:$R$328,3,0)</f>
        <v>103.7174</v>
      </c>
      <c r="D18" s="69">
        <f>VLOOKUP($A18,'Return Data'!$A$7:$R$328,11,0)</f>
        <v>-115.863836591046</v>
      </c>
      <c r="E18" s="70">
        <f t="shared" si="0"/>
        <v>10</v>
      </c>
      <c r="F18" s="69">
        <f>VLOOKUP($A18,'Return Data'!$A$7:$R$328,12,0)</f>
        <v>-54.438427054781101</v>
      </c>
      <c r="G18" s="70">
        <f t="shared" ref="G18:I18" si="29">RANK(F18,F$8:F$23,0)</f>
        <v>9</v>
      </c>
      <c r="H18" s="69">
        <f>VLOOKUP($A18,'Return Data'!$A$7:$R$328,13,0)</f>
        <v>-36.204736462487901</v>
      </c>
      <c r="I18" s="70">
        <f t="shared" si="29"/>
        <v>6</v>
      </c>
      <c r="J18" s="69">
        <f>VLOOKUP($A18,'Return Data'!$A$7:$R$328,14,0)</f>
        <v>-26.072294746467101</v>
      </c>
      <c r="K18" s="70">
        <f t="shared" ref="K18" si="30">RANK(J18,J$8:J$23,0)</f>
        <v>6</v>
      </c>
      <c r="L18" s="69">
        <f>VLOOKUP($A18,'Return Data'!$A$7:$R$328,18,0)</f>
        <v>-12.607413177329899</v>
      </c>
      <c r="M18" s="70">
        <f t="shared" ref="M18" si="31">RANK(L18,L$8:L$23,0)</f>
        <v>5</v>
      </c>
      <c r="N18" s="69">
        <f>VLOOKUP($A18,'Return Data'!$A$7:$R$328,15,0)</f>
        <v>-3.9907135880882598</v>
      </c>
      <c r="O18" s="70">
        <f t="shared" si="4"/>
        <v>4</v>
      </c>
      <c r="P18" s="69">
        <f>VLOOKUP($A18,'Return Data'!$A$7:$R$328,16,0)</f>
        <v>3.33672034916597</v>
      </c>
      <c r="Q18" s="70">
        <f t="shared" si="5"/>
        <v>2</v>
      </c>
      <c r="R18" s="69">
        <f>VLOOKUP($A18,'Return Data'!$A$7:$R$328,17,0)</f>
        <v>14.4351227384137</v>
      </c>
      <c r="S18" s="71">
        <f t="shared" si="5"/>
        <v>3</v>
      </c>
    </row>
    <row r="19" spans="1:19" s="72" customFormat="1" x14ac:dyDescent="0.25">
      <c r="A19" s="67" t="s">
        <v>22</v>
      </c>
      <c r="B19" s="68">
        <f>VLOOKUP($A19,'Return Data'!$A$7:$R$328,2,0)</f>
        <v>43916</v>
      </c>
      <c r="C19" s="69">
        <f>VLOOKUP($A19,'Return Data'!$A$7:$R$328,3,0)</f>
        <v>7.9515000000000002</v>
      </c>
      <c r="D19" s="69">
        <f>VLOOKUP($A19,'Return Data'!$A$7:$R$328,11,0)</f>
        <v>-102.53884791909999</v>
      </c>
      <c r="E19" s="70">
        <f t="shared" si="0"/>
        <v>4</v>
      </c>
      <c r="F19" s="69">
        <f>VLOOKUP($A19,'Return Data'!$A$7:$R$328,12,0)</f>
        <v>-46.251535112202802</v>
      </c>
      <c r="G19" s="70">
        <f t="shared" ref="G19:I19" si="32">RANK(F19,F$8:F$23,0)</f>
        <v>3</v>
      </c>
      <c r="H19" s="69">
        <f>VLOOKUP($A19,'Return Data'!$A$7:$R$328,13,0)</f>
        <v>-28.174922631095701</v>
      </c>
      <c r="I19" s="70">
        <f t="shared" si="32"/>
        <v>2</v>
      </c>
      <c r="J19" s="69">
        <f>VLOOKUP($A19,'Return Data'!$A$7:$R$328,14,0)</f>
        <v>-18.512370075867</v>
      </c>
      <c r="K19" s="70">
        <f t="shared" ref="K19" si="33">RANK(J19,J$8:J$23,0)</f>
        <v>2</v>
      </c>
      <c r="L19" s="69"/>
      <c r="M19" s="70"/>
      <c r="N19" s="69"/>
      <c r="O19" s="70"/>
      <c r="P19" s="69"/>
      <c r="Q19" s="70"/>
      <c r="R19" s="69">
        <f>VLOOKUP($A19,'Return Data'!$A$7:$R$328,17,0)</f>
        <v>-12.020940514469499</v>
      </c>
      <c r="S19" s="71">
        <f t="shared" si="5"/>
        <v>13</v>
      </c>
    </row>
    <row r="20" spans="1:19" s="72" customFormat="1" x14ac:dyDescent="0.25">
      <c r="A20" s="67" t="s">
        <v>23</v>
      </c>
      <c r="B20" s="68">
        <f>VLOOKUP($A20,'Return Data'!$A$7:$R$328,2,0)</f>
        <v>43916</v>
      </c>
      <c r="C20" s="69">
        <f>VLOOKUP($A20,'Return Data'!$A$7:$R$328,3,0)</f>
        <v>7.8326000000000002</v>
      </c>
      <c r="D20" s="69">
        <f>VLOOKUP($A20,'Return Data'!$A$7:$R$328,11,0)</f>
        <v>-96.522248837368807</v>
      </c>
      <c r="E20" s="70">
        <f t="shared" si="0"/>
        <v>1</v>
      </c>
      <c r="F20" s="69">
        <f>VLOOKUP($A20,'Return Data'!$A$7:$R$328,12,0)</f>
        <v>-43.965026380943797</v>
      </c>
      <c r="G20" s="70">
        <f t="shared" ref="G20:I20" si="34">RANK(F20,F$8:F$23,0)</f>
        <v>1</v>
      </c>
      <c r="H20" s="69">
        <f>VLOOKUP($A20,'Return Data'!$A$7:$R$328,13,0)</f>
        <v>-26.248492304551799</v>
      </c>
      <c r="I20" s="70">
        <f t="shared" si="34"/>
        <v>1</v>
      </c>
      <c r="J20" s="69">
        <f>VLOOKUP($A20,'Return Data'!$A$7:$R$328,14,0)</f>
        <v>-17.078201149627699</v>
      </c>
      <c r="K20" s="70">
        <f t="shared" ref="K20" si="35">RANK(J20,J$8:J$23,0)</f>
        <v>1</v>
      </c>
      <c r="L20" s="69"/>
      <c r="M20" s="70"/>
      <c r="N20" s="69"/>
      <c r="O20" s="70"/>
      <c r="P20" s="69"/>
      <c r="Q20" s="70"/>
      <c r="R20" s="69">
        <f>VLOOKUP($A20,'Return Data'!$A$7:$R$328,17,0)</f>
        <v>-13.163078202995001</v>
      </c>
      <c r="S20" s="71">
        <f t="shared" si="5"/>
        <v>14</v>
      </c>
    </row>
    <row r="21" spans="1:19" s="72" customFormat="1" x14ac:dyDescent="0.25">
      <c r="A21" s="67" t="s">
        <v>24</v>
      </c>
      <c r="B21" s="68">
        <f>VLOOKUP($A21,'Return Data'!$A$7:$R$328,2,0)</f>
        <v>43916</v>
      </c>
      <c r="C21" s="69">
        <f>VLOOKUP($A21,'Return Data'!$A$7:$R$328,3,0)</f>
        <v>166.09970000000001</v>
      </c>
      <c r="D21" s="69">
        <f>VLOOKUP($A21,'Return Data'!$A$7:$R$328,11,0)</f>
        <v>-136.20731051514599</v>
      </c>
      <c r="E21" s="70">
        <f t="shared" si="0"/>
        <v>15</v>
      </c>
      <c r="F21" s="69">
        <f>VLOOKUP($A21,'Return Data'!$A$7:$R$328,12,0)</f>
        <v>-65.034269120142199</v>
      </c>
      <c r="G21" s="70">
        <f t="shared" ref="G21:I21" si="36">RANK(F21,F$8:F$23,0)</f>
        <v>15</v>
      </c>
      <c r="H21" s="69">
        <f>VLOOKUP($A21,'Return Data'!$A$7:$R$328,13,0)</f>
        <v>-49.3407408512698</v>
      </c>
      <c r="I21" s="70">
        <f t="shared" si="36"/>
        <v>15</v>
      </c>
      <c r="J21" s="69">
        <f>VLOOKUP($A21,'Return Data'!$A$7:$R$328,14,0)</f>
        <v>-37.376350809876499</v>
      </c>
      <c r="K21" s="70">
        <f t="shared" ref="K21" si="37">RANK(J21,J$8:J$23,0)</f>
        <v>14</v>
      </c>
      <c r="L21" s="69">
        <f>VLOOKUP($A21,'Return Data'!$A$7:$R$328,18,0)</f>
        <v>-18.763074026217801</v>
      </c>
      <c r="M21" s="70">
        <f t="shared" ref="M21" si="38">RANK(L21,L$8:L$23,0)</f>
        <v>10</v>
      </c>
      <c r="N21" s="69">
        <f>VLOOKUP($A21,'Return Data'!$A$7:$R$328,15,0)</f>
        <v>-9.5628389912884995</v>
      </c>
      <c r="O21" s="70">
        <f t="shared" si="4"/>
        <v>11</v>
      </c>
      <c r="P21" s="69">
        <f>VLOOKUP($A21,'Return Data'!$A$7:$R$328,16,0)</f>
        <v>-1.80300402872411</v>
      </c>
      <c r="Q21" s="70">
        <f t="shared" si="5"/>
        <v>9</v>
      </c>
      <c r="R21" s="69">
        <f>VLOOKUP($A21,'Return Data'!$A$7:$R$328,17,0)</f>
        <v>4.40896476065193</v>
      </c>
      <c r="S21" s="71">
        <f t="shared" si="5"/>
        <v>11</v>
      </c>
    </row>
    <row r="22" spans="1:19" s="72" customFormat="1" x14ac:dyDescent="0.25">
      <c r="A22" s="67" t="s">
        <v>25</v>
      </c>
      <c r="B22" s="68">
        <f>VLOOKUP($A22,'Return Data'!$A$7:$R$328,2,0)</f>
        <v>43916</v>
      </c>
      <c r="C22" s="69">
        <f>VLOOKUP($A22,'Return Data'!$A$7:$R$328,3,0)</f>
        <v>7.7</v>
      </c>
      <c r="D22" s="69">
        <f>VLOOKUP($A22,'Return Data'!$A$7:$R$328,11,0)</f>
        <v>-114.865208933791</v>
      </c>
      <c r="E22" s="70">
        <f t="shared" si="0"/>
        <v>9</v>
      </c>
      <c r="F22" s="69">
        <f>VLOOKUP($A22,'Return Data'!$A$7:$R$328,12,0)</f>
        <v>-50.478433131494299</v>
      </c>
      <c r="G22" s="70">
        <f t="shared" ref="G22:I22" si="39">RANK(F22,F$8:F$23,0)</f>
        <v>6</v>
      </c>
      <c r="H22" s="69">
        <f>VLOOKUP($A22,'Return Data'!$A$7:$R$328,13,0)</f>
        <v>-37.794941436088997</v>
      </c>
      <c r="I22" s="70">
        <f t="shared" si="39"/>
        <v>8</v>
      </c>
      <c r="J22" s="69">
        <f>VLOOKUP($A22,'Return Data'!$A$7:$R$328,14,0)</f>
        <v>-26.940408670655</v>
      </c>
      <c r="K22" s="70">
        <f t="shared" ref="K22" si="40">RANK(J22,J$8:J$23,0)</f>
        <v>9</v>
      </c>
      <c r="L22" s="69"/>
      <c r="M22" s="70"/>
      <c r="N22" s="69"/>
      <c r="O22" s="70"/>
      <c r="P22" s="69"/>
      <c r="Q22" s="70"/>
      <c r="R22" s="69">
        <f>VLOOKUP($A22,'Return Data'!$A$7:$R$328,17,0)</f>
        <v>-17.599580712788299</v>
      </c>
      <c r="S22" s="71">
        <f t="shared" si="5"/>
        <v>16</v>
      </c>
    </row>
    <row r="23" spans="1:19" s="72" customFormat="1" x14ac:dyDescent="0.25">
      <c r="A23" s="67" t="s">
        <v>26</v>
      </c>
      <c r="B23" s="68">
        <f>VLOOKUP($A23,'Return Data'!$A$7:$R$328,2,0)</f>
        <v>43916</v>
      </c>
      <c r="C23" s="69">
        <f>VLOOKUP($A23,'Return Data'!$A$7:$R$328,3,0)</f>
        <v>49.227800000000002</v>
      </c>
      <c r="D23" s="69">
        <f>VLOOKUP($A23,'Return Data'!$A$7:$R$328,11,0)</f>
        <v>-107.164548692425</v>
      </c>
      <c r="E23" s="70">
        <f t="shared" si="0"/>
        <v>7</v>
      </c>
      <c r="F23" s="69">
        <f>VLOOKUP($A23,'Return Data'!$A$7:$R$328,12,0)</f>
        <v>-46.627372826735801</v>
      </c>
      <c r="G23" s="70">
        <f t="shared" ref="G23:I23" si="41">RANK(F23,F$8:F$23,0)</f>
        <v>4</v>
      </c>
      <c r="H23" s="69">
        <f>VLOOKUP($A23,'Return Data'!$A$7:$R$328,13,0)</f>
        <v>-31.477439037212399</v>
      </c>
      <c r="I23" s="70">
        <f t="shared" si="41"/>
        <v>4</v>
      </c>
      <c r="J23" s="69">
        <f>VLOOKUP($A23,'Return Data'!$A$7:$R$328,14,0)</f>
        <v>-22.727223251117199</v>
      </c>
      <c r="K23" s="70">
        <f t="shared" ref="K23" si="42">RANK(J23,J$8:J$23,0)</f>
        <v>4</v>
      </c>
      <c r="L23" s="69">
        <f>VLOOKUP($A23,'Return Data'!$A$7:$R$328,18,0)</f>
        <v>-8.3078693917119999</v>
      </c>
      <c r="M23" s="70">
        <f t="shared" ref="M23" si="43">RANK(L23,L$8:L$23,0)</f>
        <v>1</v>
      </c>
      <c r="N23" s="69">
        <f>VLOOKUP($A23,'Return Data'!$A$7:$R$328,15,0)</f>
        <v>-2.25464919332987</v>
      </c>
      <c r="O23" s="70">
        <f t="shared" si="4"/>
        <v>1</v>
      </c>
      <c r="P23" s="69">
        <f>VLOOKUP($A23,'Return Data'!$A$7:$R$328,16,0)</f>
        <v>3.2030657131949899E-2</v>
      </c>
      <c r="Q23" s="70">
        <f t="shared" si="5"/>
        <v>6</v>
      </c>
      <c r="R23" s="69">
        <f>VLOOKUP($A23,'Return Data'!$A$7:$R$328,17,0)</f>
        <v>7.2105105145526496</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-115.25677115979542</v>
      </c>
      <c r="E25" s="78"/>
      <c r="F25" s="79">
        <f>AVERAGE(F8:F23)</f>
        <v>-54.443269281233697</v>
      </c>
      <c r="G25" s="78"/>
      <c r="H25" s="79">
        <f>AVERAGE(H8:H23)</f>
        <v>-38.83887552530939</v>
      </c>
      <c r="I25" s="78"/>
      <c r="J25" s="79">
        <f>AVERAGE(J8:J23)</f>
        <v>-28.087600034896074</v>
      </c>
      <c r="K25" s="78"/>
      <c r="L25" s="79">
        <f>AVERAGE(L8:L23)</f>
        <v>-14.651894887473047</v>
      </c>
      <c r="M25" s="78"/>
      <c r="N25" s="79">
        <f>AVERAGE(N8:N23)</f>
        <v>-6.4697807499992637</v>
      </c>
      <c r="O25" s="78"/>
      <c r="P25" s="79">
        <f>AVERAGE(P8:P23)</f>
        <v>0.5807064887470047</v>
      </c>
      <c r="Q25" s="78"/>
      <c r="R25" s="79">
        <f>AVERAGE(R8:R23)</f>
        <v>4.0147110155721917</v>
      </c>
      <c r="S25" s="80"/>
    </row>
    <row r="26" spans="1:19" s="72" customFormat="1" x14ac:dyDescent="0.25">
      <c r="A26" s="77" t="s">
        <v>28</v>
      </c>
      <c r="B26" s="78"/>
      <c r="C26" s="78"/>
      <c r="D26" s="79">
        <f>MIN(D8:D23)</f>
        <v>-144.72558192606101</v>
      </c>
      <c r="E26" s="78"/>
      <c r="F26" s="79">
        <f>MIN(F8:F23)</f>
        <v>-72.209028476521496</v>
      </c>
      <c r="G26" s="78"/>
      <c r="H26" s="79">
        <f>MIN(H8:H23)</f>
        <v>-53.9826591476861</v>
      </c>
      <c r="I26" s="78"/>
      <c r="J26" s="79">
        <f>MIN(J8:J23)</f>
        <v>-40.446291307061202</v>
      </c>
      <c r="K26" s="78"/>
      <c r="L26" s="79">
        <f>MIN(L8:L23)</f>
        <v>-23.086537871286499</v>
      </c>
      <c r="M26" s="78"/>
      <c r="N26" s="79">
        <f>MIN(N8:N23)</f>
        <v>-11.5780440818519</v>
      </c>
      <c r="O26" s="78"/>
      <c r="P26" s="79">
        <f>MIN(P8:P23)</f>
        <v>-2.5391377720207702</v>
      </c>
      <c r="Q26" s="78"/>
      <c r="R26" s="79">
        <f>MIN(R8:R23)</f>
        <v>-17.599580712788299</v>
      </c>
      <c r="S26" s="80"/>
    </row>
    <row r="27" spans="1:19" s="72" customFormat="1" ht="15.75" thickBot="1" x14ac:dyDescent="0.3">
      <c r="A27" s="81" t="s">
        <v>29</v>
      </c>
      <c r="B27" s="82"/>
      <c r="C27" s="82"/>
      <c r="D27" s="83">
        <f>MAX(D8:D23)</f>
        <v>-96.522248837368807</v>
      </c>
      <c r="E27" s="82"/>
      <c r="F27" s="83">
        <f>MAX(F8:F23)</f>
        <v>-43.965026380943797</v>
      </c>
      <c r="G27" s="82"/>
      <c r="H27" s="83">
        <f>MAX(H8:H23)</f>
        <v>-26.248492304551799</v>
      </c>
      <c r="I27" s="82"/>
      <c r="J27" s="83">
        <f>MAX(J8:J23)</f>
        <v>-17.078201149627699</v>
      </c>
      <c r="K27" s="82"/>
      <c r="L27" s="83">
        <f>MAX(L8:L23)</f>
        <v>-8.3078693917119999</v>
      </c>
      <c r="M27" s="82"/>
      <c r="N27" s="83">
        <f>MAX(N8:N23)</f>
        <v>-2.25464919332987</v>
      </c>
      <c r="O27" s="82"/>
      <c r="P27" s="83">
        <f>MAX(P8:P23)</f>
        <v>5.2675426019814697</v>
      </c>
      <c r="Q27" s="82"/>
      <c r="R27" s="83">
        <f>MAX(R8:R23)</f>
        <v>19.250243807294702</v>
      </c>
      <c r="S27" s="84"/>
    </row>
    <row r="29" spans="1:19" x14ac:dyDescent="0.25">
      <c r="A29" s="15" t="s">
        <v>342</v>
      </c>
    </row>
  </sheetData>
  <sheetProtection password="F4C3"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344</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Data'!$A$7:$R$328,2,0)</f>
        <v>43916</v>
      </c>
      <c r="C8" s="69">
        <f>VLOOKUP($A8,'Return Data'!$A$7:$R$328,3,0)</f>
        <v>31.519300000000001</v>
      </c>
      <c r="D8" s="69">
        <f>VLOOKUP($A8,'Return Data'!$A$7:$R$328,11,0)</f>
        <v>-123.978214007017</v>
      </c>
      <c r="E8" s="70">
        <f>RANK(D8,D$8:D$23,0)</f>
        <v>13</v>
      </c>
      <c r="F8" s="69">
        <f>VLOOKUP($A8,'Return Data'!$A$7:$R$328,12,0)</f>
        <v>-64.739225071231999</v>
      </c>
      <c r="G8" s="70">
        <f>RANK(F8,F$8:F$23,0)</f>
        <v>14</v>
      </c>
      <c r="H8" s="69">
        <f>VLOOKUP($A8,'Return Data'!$A$7:$R$328,13,0)</f>
        <v>-49.788164045563597</v>
      </c>
      <c r="I8" s="70">
        <f>RANK(H8,H$8:H$23,0)</f>
        <v>14</v>
      </c>
      <c r="J8" s="69">
        <f>VLOOKUP($A8,'Return Data'!$A$7:$R$328,14,0)</f>
        <v>-38.211412970206297</v>
      </c>
      <c r="K8" s="70">
        <f>RANK(J8,J$8:J$23,0)</f>
        <v>15</v>
      </c>
      <c r="L8" s="69">
        <f>VLOOKUP($A8,'Return Data'!$A$7:$R$328,18,0)</f>
        <v>-23.701536361955899</v>
      </c>
      <c r="M8" s="70">
        <f>RANK(L8,L$8:L$23,0)</f>
        <v>12</v>
      </c>
      <c r="N8" s="69">
        <f>VLOOKUP($A8,'Return Data'!$A$7:$R$328,15,0)</f>
        <v>-12.3368934444728</v>
      </c>
      <c r="O8" s="70">
        <f>RANK(N8,N$8:N$23,0)</f>
        <v>12</v>
      </c>
      <c r="P8" s="69">
        <f>VLOOKUP($A8,'Return Data'!$A$7:$R$328,16,0)</f>
        <v>-2.81288275823395</v>
      </c>
      <c r="Q8" s="70">
        <f>RANK(P8,P$8:P$23,0)</f>
        <v>10</v>
      </c>
      <c r="R8" s="69">
        <f>VLOOKUP($A8,'Return Data'!$A$7:$R$328,17,0)</f>
        <v>17.924565267001402</v>
      </c>
      <c r="S8" s="71">
        <f>RANK(R8,R$8:R$23,0)</f>
        <v>9</v>
      </c>
    </row>
    <row r="9" spans="1:20" x14ac:dyDescent="0.25">
      <c r="A9" s="67" t="s">
        <v>31</v>
      </c>
      <c r="B9" s="68">
        <f>VLOOKUP($A9,'Return Data'!$A$7:$R$328,2,0)</f>
        <v>43916</v>
      </c>
      <c r="C9" s="69">
        <f>VLOOKUP($A9,'Return Data'!$A$7:$R$328,3,0)</f>
        <v>191.28399999999999</v>
      </c>
      <c r="D9" s="69">
        <f>VLOOKUP($A9,'Return Data'!$A$7:$R$328,11,0)</f>
        <v>-129.861629041453</v>
      </c>
      <c r="E9" s="70">
        <f t="shared" ref="E9:E23" si="0">RANK(D9,D$8:D$23,0)</f>
        <v>14</v>
      </c>
      <c r="F9" s="69">
        <f>VLOOKUP($A9,'Return Data'!$A$7:$R$328,12,0)</f>
        <v>-63.8141780943931</v>
      </c>
      <c r="G9" s="70">
        <f t="shared" ref="G9:G23" si="1">RANK(F9,F$8:F$23,0)</f>
        <v>13</v>
      </c>
      <c r="H9" s="69">
        <f>VLOOKUP($A9,'Return Data'!$A$7:$R$328,13,0)</f>
        <v>-45.937217082252502</v>
      </c>
      <c r="I9" s="70">
        <f t="shared" ref="I9:I23" si="2">RANK(H9,H$8:H$23,0)</f>
        <v>13</v>
      </c>
      <c r="J9" s="69">
        <f>VLOOKUP($A9,'Return Data'!$A$7:$R$328,14,0)</f>
        <v>-35.519410768497302</v>
      </c>
      <c r="K9" s="70">
        <f t="shared" ref="K9:K23" si="3">RANK(J9,J$8:J$23,0)</f>
        <v>13</v>
      </c>
      <c r="L9" s="69">
        <f>VLOOKUP($A9,'Return Data'!$A$7:$R$328,18,0)</f>
        <v>-16.3653235819713</v>
      </c>
      <c r="M9" s="70">
        <f t="shared" ref="M9:M23" si="4">RANK(L9,L$8:L$23,0)</f>
        <v>9</v>
      </c>
      <c r="N9" s="69">
        <f>VLOOKUP($A9,'Return Data'!$A$7:$R$328,15,0)</f>
        <v>-7.1100992958022697</v>
      </c>
      <c r="O9" s="70">
        <f t="shared" ref="O9:O23" si="5">RANK(N9,N$8:N$23,0)</f>
        <v>7</v>
      </c>
      <c r="P9" s="69">
        <f>VLOOKUP($A9,'Return Data'!$A$7:$R$328,16,0)</f>
        <v>-0.38061048762960398</v>
      </c>
      <c r="Q9" s="70">
        <f t="shared" ref="Q9:Q23" si="6">RANK(P9,P$8:P$23,0)</f>
        <v>5</v>
      </c>
      <c r="R9" s="69">
        <f>VLOOKUP($A9,'Return Data'!$A$7:$R$328,17,0)</f>
        <v>69.286554973822007</v>
      </c>
      <c r="S9" s="71">
        <f t="shared" ref="S9:S23" si="7">RANK(R9,R$8:R$23,0)</f>
        <v>2</v>
      </c>
    </row>
    <row r="10" spans="1:20" x14ac:dyDescent="0.25">
      <c r="A10" s="67" t="s">
        <v>32</v>
      </c>
      <c r="B10" s="68">
        <f>VLOOKUP($A10,'Return Data'!$A$7:$R$328,2,0)</f>
        <v>43916</v>
      </c>
      <c r="C10" s="69">
        <f>VLOOKUP($A10,'Return Data'!$A$7:$R$328,3,0)</f>
        <v>103.89</v>
      </c>
      <c r="D10" s="69">
        <f>VLOOKUP($A10,'Return Data'!$A$7:$R$328,11,0)</f>
        <v>-105.356070473175</v>
      </c>
      <c r="E10" s="70">
        <f t="shared" si="0"/>
        <v>5</v>
      </c>
      <c r="F10" s="69">
        <f>VLOOKUP($A10,'Return Data'!$A$7:$R$328,12,0)</f>
        <v>-51.354445769053697</v>
      </c>
      <c r="G10" s="70">
        <f t="shared" si="1"/>
        <v>7</v>
      </c>
      <c r="H10" s="69">
        <f>VLOOKUP($A10,'Return Data'!$A$7:$R$328,13,0)</f>
        <v>-38.790164785118002</v>
      </c>
      <c r="I10" s="70">
        <f t="shared" si="2"/>
        <v>10</v>
      </c>
      <c r="J10" s="69">
        <f>VLOOKUP($A10,'Return Data'!$A$7:$R$328,14,0)</f>
        <v>-28.0766047661157</v>
      </c>
      <c r="K10" s="70">
        <f t="shared" si="3"/>
        <v>10</v>
      </c>
      <c r="L10" s="69">
        <f>VLOOKUP($A10,'Return Data'!$A$7:$R$328,18,0)</f>
        <v>-12.6229556906928</v>
      </c>
      <c r="M10" s="70">
        <f t="shared" si="4"/>
        <v>4</v>
      </c>
      <c r="N10" s="69">
        <f>VLOOKUP($A10,'Return Data'!$A$7:$R$328,15,0)</f>
        <v>-6.8188596362866001</v>
      </c>
      <c r="O10" s="70">
        <f t="shared" si="5"/>
        <v>5</v>
      </c>
      <c r="P10" s="69">
        <f>VLOOKUP($A10,'Return Data'!$A$7:$R$328,16,0)</f>
        <v>-1.5666322955329</v>
      </c>
      <c r="Q10" s="70">
        <f t="shared" si="6"/>
        <v>8</v>
      </c>
      <c r="R10" s="69">
        <f>VLOOKUP($A10,'Return Data'!$A$7:$R$328,17,0)</f>
        <v>60.1119978951061</v>
      </c>
      <c r="S10" s="71">
        <f t="shared" si="7"/>
        <v>3</v>
      </c>
    </row>
    <row r="11" spans="1:20" x14ac:dyDescent="0.25">
      <c r="A11" s="67" t="s">
        <v>33</v>
      </c>
      <c r="B11" s="68">
        <f>VLOOKUP($A11,'Return Data'!$A$7:$R$328,2,0)</f>
        <v>43916</v>
      </c>
      <c r="C11" s="69">
        <f>VLOOKUP($A11,'Return Data'!$A$7:$R$328,3,0)</f>
        <v>7.51</v>
      </c>
      <c r="D11" s="69">
        <f>VLOOKUP($A11,'Return Data'!$A$7:$R$328,11,0)</f>
        <v>-107.220584293755</v>
      </c>
      <c r="E11" s="70">
        <f t="shared" si="0"/>
        <v>6</v>
      </c>
      <c r="F11" s="69">
        <f>VLOOKUP($A11,'Return Data'!$A$7:$R$328,12,0)</f>
        <v>-53.610292146877498</v>
      </c>
      <c r="G11" s="70">
        <f t="shared" si="1"/>
        <v>8</v>
      </c>
      <c r="H11" s="69">
        <f>VLOOKUP($A11,'Return Data'!$A$7:$R$328,13,0)</f>
        <v>-37.842783881764298</v>
      </c>
      <c r="I11" s="70">
        <f t="shared" si="2"/>
        <v>7</v>
      </c>
      <c r="J11" s="69">
        <f>VLOOKUP($A11,'Return Data'!$A$7:$R$328,14,0)</f>
        <v>-27.294659183393101</v>
      </c>
      <c r="K11" s="70">
        <f t="shared" si="3"/>
        <v>8</v>
      </c>
      <c r="L11" s="69"/>
      <c r="M11" s="70"/>
      <c r="N11" s="69"/>
      <c r="O11" s="70"/>
      <c r="P11" s="69"/>
      <c r="Q11" s="70"/>
      <c r="R11" s="69">
        <f>VLOOKUP($A11,'Return Data'!$A$7:$R$328,17,0)</f>
        <v>-15.5625</v>
      </c>
      <c r="S11" s="71">
        <f t="shared" si="7"/>
        <v>15</v>
      </c>
    </row>
    <row r="12" spans="1:20" x14ac:dyDescent="0.25">
      <c r="A12" s="67" t="s">
        <v>34</v>
      </c>
      <c r="B12" s="68">
        <f>VLOOKUP($A12,'Return Data'!$A$7:$R$328,2,0)</f>
        <v>43916</v>
      </c>
      <c r="C12" s="69">
        <f>VLOOKUP($A12,'Return Data'!$A$7:$R$328,3,0)</f>
        <v>29.9</v>
      </c>
      <c r="D12" s="69">
        <f>VLOOKUP($A12,'Return Data'!$A$7:$R$328,11,0)</f>
        <v>-145.44217240870401</v>
      </c>
      <c r="E12" s="70">
        <f t="shared" si="0"/>
        <v>16</v>
      </c>
      <c r="F12" s="69">
        <f>VLOOKUP($A12,'Return Data'!$A$7:$R$328,12,0)</f>
        <v>-72.884375577583995</v>
      </c>
      <c r="G12" s="70">
        <f t="shared" si="1"/>
        <v>16</v>
      </c>
      <c r="H12" s="69">
        <f>VLOOKUP($A12,'Return Data'!$A$7:$R$328,13,0)</f>
        <v>-54.604431998087001</v>
      </c>
      <c r="I12" s="70">
        <f t="shared" si="2"/>
        <v>16</v>
      </c>
      <c r="J12" s="69">
        <f>VLOOKUP($A12,'Return Data'!$A$7:$R$328,14,0)</f>
        <v>-41.098569092483601</v>
      </c>
      <c r="K12" s="70">
        <f t="shared" si="3"/>
        <v>16</v>
      </c>
      <c r="L12" s="69">
        <f>VLOOKUP($A12,'Return Data'!$A$7:$R$328,18,0)</f>
        <v>-22.256100382932999</v>
      </c>
      <c r="M12" s="70">
        <f t="shared" si="4"/>
        <v>11</v>
      </c>
      <c r="N12" s="69">
        <f>VLOOKUP($A12,'Return Data'!$A$7:$R$328,15,0)</f>
        <v>-10.128582817777801</v>
      </c>
      <c r="O12" s="70">
        <f t="shared" si="5"/>
        <v>10</v>
      </c>
      <c r="P12" s="69">
        <f>VLOOKUP($A12,'Return Data'!$A$7:$R$328,16,0)</f>
        <v>-3.3860547951710398</v>
      </c>
      <c r="Q12" s="70">
        <f t="shared" si="6"/>
        <v>11</v>
      </c>
      <c r="R12" s="69">
        <f>VLOOKUP($A12,'Return Data'!$A$7:$R$328,17,0)</f>
        <v>16.500454338936802</v>
      </c>
      <c r="S12" s="71">
        <f t="shared" si="7"/>
        <v>10</v>
      </c>
    </row>
    <row r="13" spans="1:20" x14ac:dyDescent="0.25">
      <c r="A13" s="67" t="s">
        <v>35</v>
      </c>
      <c r="B13" s="68">
        <f>VLOOKUP($A13,'Return Data'!$A$7:$R$328,2,0)</f>
        <v>43916</v>
      </c>
      <c r="C13" s="69">
        <f>VLOOKUP($A13,'Return Data'!$A$7:$R$328,3,0)</f>
        <v>8.7118000000000002</v>
      </c>
      <c r="D13" s="69">
        <f>VLOOKUP($A13,'Return Data'!$A$7:$R$328,11,0)</f>
        <v>-103.073057878257</v>
      </c>
      <c r="E13" s="70">
        <f t="shared" si="0"/>
        <v>3</v>
      </c>
      <c r="F13" s="69">
        <f>VLOOKUP($A13,'Return Data'!$A$7:$R$328,12,0)</f>
        <v>-45.633090973576898</v>
      </c>
      <c r="G13" s="70">
        <f t="shared" si="1"/>
        <v>2</v>
      </c>
      <c r="H13" s="69">
        <f>VLOOKUP($A13,'Return Data'!$A$7:$R$328,13,0)</f>
        <v>-34.767970194141498</v>
      </c>
      <c r="I13" s="70">
        <f t="shared" si="2"/>
        <v>5</v>
      </c>
      <c r="J13" s="69">
        <f>VLOOKUP($A13,'Return Data'!$A$7:$R$328,14,0)</f>
        <v>-25.4208517695651</v>
      </c>
      <c r="K13" s="70">
        <f t="shared" si="3"/>
        <v>5</v>
      </c>
      <c r="L13" s="69">
        <f>VLOOKUP($A13,'Return Data'!$A$7:$R$328,18,0)</f>
        <v>-16.208512118087999</v>
      </c>
      <c r="M13" s="70">
        <f t="shared" si="4"/>
        <v>8</v>
      </c>
      <c r="N13" s="69">
        <f>VLOOKUP($A13,'Return Data'!$A$7:$R$328,15,0)</f>
        <v>-10.009213411395301</v>
      </c>
      <c r="O13" s="70">
        <f t="shared" si="5"/>
        <v>9</v>
      </c>
      <c r="P13" s="69"/>
      <c r="Q13" s="70"/>
      <c r="R13" s="69">
        <f>VLOOKUP($A13,'Return Data'!$A$7:$R$328,17,0)</f>
        <v>-2.8290794223826699</v>
      </c>
      <c r="S13" s="71">
        <f t="shared" si="7"/>
        <v>12</v>
      </c>
    </row>
    <row r="14" spans="1:20" x14ac:dyDescent="0.25">
      <c r="A14" s="67" t="s">
        <v>36</v>
      </c>
      <c r="B14" s="68">
        <f>VLOOKUP($A14,'Return Data'!$A$7:$R$328,2,0)</f>
        <v>43916</v>
      </c>
      <c r="C14" s="69">
        <f>VLOOKUP($A14,'Return Data'!$A$7:$R$328,3,0)</f>
        <v>24.832699999999999</v>
      </c>
      <c r="D14" s="69">
        <f>VLOOKUP($A14,'Return Data'!$A$7:$R$328,11,0)</f>
        <v>-102.516853090163</v>
      </c>
      <c r="E14" s="70">
        <f t="shared" si="0"/>
        <v>2</v>
      </c>
      <c r="F14" s="69">
        <f>VLOOKUP($A14,'Return Data'!$A$7:$R$328,12,0)</f>
        <v>-48.159360414374603</v>
      </c>
      <c r="G14" s="70">
        <f t="shared" si="1"/>
        <v>5</v>
      </c>
      <c r="H14" s="69">
        <f>VLOOKUP($A14,'Return Data'!$A$7:$R$328,13,0)</f>
        <v>-30.8745839590384</v>
      </c>
      <c r="I14" s="70">
        <f t="shared" si="2"/>
        <v>3</v>
      </c>
      <c r="J14" s="69">
        <f>VLOOKUP($A14,'Return Data'!$A$7:$R$328,14,0)</f>
        <v>-21.7569594362927</v>
      </c>
      <c r="K14" s="70">
        <f t="shared" si="3"/>
        <v>3</v>
      </c>
      <c r="L14" s="69">
        <f>VLOOKUP($A14,'Return Data'!$A$7:$R$328,18,0)</f>
        <v>-9.5437117724007106</v>
      </c>
      <c r="M14" s="70">
        <f t="shared" si="4"/>
        <v>2</v>
      </c>
      <c r="N14" s="69">
        <f>VLOOKUP($A14,'Return Data'!$A$7:$R$328,15,0)</f>
        <v>-3.0386423764416799</v>
      </c>
      <c r="O14" s="70">
        <f t="shared" si="5"/>
        <v>2</v>
      </c>
      <c r="P14" s="69">
        <f>VLOOKUP($A14,'Return Data'!$A$7:$R$328,16,0)</f>
        <v>3.8625772301998902</v>
      </c>
      <c r="Q14" s="70">
        <f t="shared" si="6"/>
        <v>1</v>
      </c>
      <c r="R14" s="69">
        <f>VLOOKUP($A14,'Return Data'!$A$7:$R$328,17,0)</f>
        <v>83.345591827727105</v>
      </c>
      <c r="S14" s="71">
        <f t="shared" si="7"/>
        <v>1</v>
      </c>
    </row>
    <row r="15" spans="1:20" x14ac:dyDescent="0.25">
      <c r="A15" s="67" t="s">
        <v>37</v>
      </c>
      <c r="B15" s="68">
        <f>VLOOKUP($A15,'Return Data'!$A$7:$R$328,2,0)</f>
        <v>43916</v>
      </c>
      <c r="C15" s="69">
        <f>VLOOKUP($A15,'Return Data'!$A$7:$R$328,3,0)</f>
        <v>24.978999999999999</v>
      </c>
      <c r="D15" s="69">
        <f>VLOOKUP($A15,'Return Data'!$A$7:$R$328,11,0)</f>
        <v>-121.37001675489</v>
      </c>
      <c r="E15" s="70">
        <f t="shared" si="0"/>
        <v>11</v>
      </c>
      <c r="F15" s="69">
        <f>VLOOKUP($A15,'Return Data'!$A$7:$R$328,12,0)</f>
        <v>-56.373869899167801</v>
      </c>
      <c r="G15" s="70">
        <f t="shared" si="1"/>
        <v>11</v>
      </c>
      <c r="H15" s="69">
        <f>VLOOKUP($A15,'Return Data'!$A$7:$R$328,13,0)</f>
        <v>-41.590594919251402</v>
      </c>
      <c r="I15" s="70">
        <f t="shared" si="2"/>
        <v>11</v>
      </c>
      <c r="J15" s="69">
        <f>VLOOKUP($A15,'Return Data'!$A$7:$R$328,14,0)</f>
        <v>-29.357421814701599</v>
      </c>
      <c r="K15" s="70">
        <f t="shared" si="3"/>
        <v>11</v>
      </c>
      <c r="L15" s="69">
        <f>VLOOKUP($A15,'Return Data'!$A$7:$R$328,18,0)</f>
        <v>-15.219473134421101</v>
      </c>
      <c r="M15" s="70">
        <f t="shared" si="4"/>
        <v>7</v>
      </c>
      <c r="N15" s="69">
        <f>VLOOKUP($A15,'Return Data'!$A$7:$R$328,15,0)</f>
        <v>-6.8473198787492899</v>
      </c>
      <c r="O15" s="70">
        <f t="shared" si="5"/>
        <v>6</v>
      </c>
      <c r="P15" s="69">
        <f>VLOOKUP($A15,'Return Data'!$A$7:$R$328,16,0)</f>
        <v>1.7312562544275201</v>
      </c>
      <c r="Q15" s="70">
        <f t="shared" si="6"/>
        <v>3</v>
      </c>
      <c r="R15" s="69">
        <f>VLOOKUP($A15,'Return Data'!$A$7:$R$328,17,0)</f>
        <v>14.657734584450401</v>
      </c>
      <c r="S15" s="71">
        <f t="shared" si="7"/>
        <v>11</v>
      </c>
    </row>
    <row r="16" spans="1:20" x14ac:dyDescent="0.25">
      <c r="A16" s="67" t="s">
        <v>38</v>
      </c>
      <c r="B16" s="68">
        <f>VLOOKUP($A16,'Return Data'!$A$7:$R$328,2,0)</f>
        <v>43916</v>
      </c>
      <c r="C16" s="69">
        <f>VLOOKUP($A16,'Return Data'!$A$7:$R$328,3,0)</f>
        <v>53.158799999999999</v>
      </c>
      <c r="D16" s="69">
        <f>VLOOKUP($A16,'Return Data'!$A$7:$R$328,11,0)</f>
        <v>-114.35996094502499</v>
      </c>
      <c r="E16" s="70">
        <f t="shared" si="0"/>
        <v>8</v>
      </c>
      <c r="F16" s="69">
        <f>VLOOKUP($A16,'Return Data'!$A$7:$R$328,12,0)</f>
        <v>-55.151133090715099</v>
      </c>
      <c r="G16" s="70">
        <f t="shared" si="1"/>
        <v>9</v>
      </c>
      <c r="H16" s="69">
        <f>VLOOKUP($A16,'Return Data'!$A$7:$R$328,13,0)</f>
        <v>-38.7688171187283</v>
      </c>
      <c r="I16" s="70">
        <f t="shared" si="2"/>
        <v>9</v>
      </c>
      <c r="J16" s="69">
        <f>VLOOKUP($A16,'Return Data'!$A$7:$R$328,14,0)</f>
        <v>-26.890647790544399</v>
      </c>
      <c r="K16" s="70">
        <f t="shared" si="3"/>
        <v>6</v>
      </c>
      <c r="L16" s="69">
        <f>VLOOKUP($A16,'Return Data'!$A$7:$R$328,18,0)</f>
        <v>-11.946552875720601</v>
      </c>
      <c r="M16" s="70">
        <f t="shared" si="4"/>
        <v>3</v>
      </c>
      <c r="N16" s="69">
        <f>VLOOKUP($A16,'Return Data'!$A$7:$R$328,15,0)</f>
        <v>-4.0541428979294896</v>
      </c>
      <c r="O16" s="70">
        <f t="shared" si="5"/>
        <v>3</v>
      </c>
      <c r="P16" s="69">
        <f>VLOOKUP($A16,'Return Data'!$A$7:$R$328,16,0)</f>
        <v>0.84439580149070104</v>
      </c>
      <c r="Q16" s="70">
        <f t="shared" si="6"/>
        <v>4</v>
      </c>
      <c r="R16" s="69">
        <f>VLOOKUP($A16,'Return Data'!$A$7:$R$328,17,0)</f>
        <v>29.1451655874191</v>
      </c>
      <c r="S16" s="71">
        <f t="shared" si="7"/>
        <v>6</v>
      </c>
    </row>
    <row r="17" spans="1:19" x14ac:dyDescent="0.25">
      <c r="A17" s="67" t="s">
        <v>39</v>
      </c>
      <c r="B17" s="68">
        <f>VLOOKUP($A17,'Return Data'!$A$7:$R$328,2,0)</f>
        <v>43916</v>
      </c>
      <c r="C17" s="69">
        <f>VLOOKUP($A17,'Return Data'!$A$7:$R$328,3,0)</f>
        <v>36.72</v>
      </c>
      <c r="D17" s="69">
        <f>VLOOKUP($A17,'Return Data'!$A$7:$R$328,11,0)</f>
        <v>-123.67656829890799</v>
      </c>
      <c r="E17" s="70">
        <f t="shared" si="0"/>
        <v>12</v>
      </c>
      <c r="F17" s="69">
        <f>VLOOKUP($A17,'Return Data'!$A$7:$R$328,12,0)</f>
        <v>-58.7124739667113</v>
      </c>
      <c r="G17" s="70">
        <f t="shared" si="1"/>
        <v>12</v>
      </c>
      <c r="H17" s="69">
        <f>VLOOKUP($A17,'Return Data'!$A$7:$R$328,13,0)</f>
        <v>-45.360873395419098</v>
      </c>
      <c r="I17" s="70">
        <f t="shared" si="2"/>
        <v>12</v>
      </c>
      <c r="J17" s="69">
        <f>VLOOKUP($A17,'Return Data'!$A$7:$R$328,14,0)</f>
        <v>-33.434827855003299</v>
      </c>
      <c r="K17" s="70">
        <f t="shared" si="3"/>
        <v>12</v>
      </c>
      <c r="L17" s="69">
        <f>VLOOKUP($A17,'Return Data'!$A$7:$R$328,18,0)</f>
        <v>-13.7395679358055</v>
      </c>
      <c r="M17" s="70">
        <f t="shared" si="4"/>
        <v>6</v>
      </c>
      <c r="N17" s="69">
        <f>VLOOKUP($A17,'Return Data'!$A$7:$R$328,15,0)</f>
        <v>-7.94242174704139</v>
      </c>
      <c r="O17" s="70">
        <f t="shared" si="5"/>
        <v>8</v>
      </c>
      <c r="P17" s="69">
        <f>VLOOKUP($A17,'Return Data'!$A$7:$R$328,16,0)</f>
        <v>-0.70844348173768701</v>
      </c>
      <c r="Q17" s="70">
        <f t="shared" si="6"/>
        <v>7</v>
      </c>
      <c r="R17" s="69">
        <f>VLOOKUP($A17,'Return Data'!$A$7:$R$328,17,0)</f>
        <v>18.310402166298999</v>
      </c>
      <c r="S17" s="71">
        <f t="shared" si="7"/>
        <v>8</v>
      </c>
    </row>
    <row r="18" spans="1:19" x14ac:dyDescent="0.25">
      <c r="A18" s="67" t="s">
        <v>40</v>
      </c>
      <c r="B18" s="68">
        <f>VLOOKUP($A18,'Return Data'!$A$7:$R$328,2,0)</f>
        <v>43916</v>
      </c>
      <c r="C18" s="69">
        <f>VLOOKUP($A18,'Return Data'!$A$7:$R$328,3,0)</f>
        <v>97.365899999999996</v>
      </c>
      <c r="D18" s="69">
        <f>VLOOKUP($A18,'Return Data'!$A$7:$R$328,11,0)</f>
        <v>-117.02450040797601</v>
      </c>
      <c r="E18" s="70">
        <f t="shared" si="0"/>
        <v>10</v>
      </c>
      <c r="F18" s="69">
        <f>VLOOKUP($A18,'Return Data'!$A$7:$R$328,12,0)</f>
        <v>-55.5751335054048</v>
      </c>
      <c r="G18" s="70">
        <f t="shared" si="1"/>
        <v>10</v>
      </c>
      <c r="H18" s="69">
        <f>VLOOKUP($A18,'Return Data'!$A$7:$R$328,13,0)</f>
        <v>-37.319822147849401</v>
      </c>
      <c r="I18" s="70">
        <f t="shared" si="2"/>
        <v>6</v>
      </c>
      <c r="J18" s="69">
        <f>VLOOKUP($A18,'Return Data'!$A$7:$R$328,14,0)</f>
        <v>-27.1815150875033</v>
      </c>
      <c r="K18" s="70">
        <f t="shared" si="3"/>
        <v>7</v>
      </c>
      <c r="L18" s="69">
        <f>VLOOKUP($A18,'Return Data'!$A$7:$R$328,18,0)</f>
        <v>-13.637496014137</v>
      </c>
      <c r="M18" s="70">
        <f t="shared" si="4"/>
        <v>5</v>
      </c>
      <c r="N18" s="69">
        <f>VLOOKUP($A18,'Return Data'!$A$7:$R$328,15,0)</f>
        <v>-5.0695136712398297</v>
      </c>
      <c r="O18" s="70">
        <f t="shared" si="5"/>
        <v>4</v>
      </c>
      <c r="P18" s="69">
        <f>VLOOKUP($A18,'Return Data'!$A$7:$R$328,16,0)</f>
        <v>2.1827432632319401</v>
      </c>
      <c r="Q18" s="70">
        <f t="shared" si="6"/>
        <v>2</v>
      </c>
      <c r="R18" s="69">
        <f>VLOOKUP($A18,'Return Data'!$A$7:$R$328,17,0)</f>
        <v>55.4680005218299</v>
      </c>
      <c r="S18" s="71">
        <f t="shared" si="7"/>
        <v>4</v>
      </c>
    </row>
    <row r="19" spans="1:19" x14ac:dyDescent="0.25">
      <c r="A19" s="67" t="s">
        <v>41</v>
      </c>
      <c r="B19" s="68">
        <f>VLOOKUP($A19,'Return Data'!$A$7:$R$328,2,0)</f>
        <v>43916</v>
      </c>
      <c r="C19" s="69">
        <f>VLOOKUP($A19,'Return Data'!$A$7:$R$328,3,0)</f>
        <v>7.7325999999999997</v>
      </c>
      <c r="D19" s="69">
        <f>VLOOKUP($A19,'Return Data'!$A$7:$R$328,11,0)</f>
        <v>-103.40370863958699</v>
      </c>
      <c r="E19" s="70">
        <f t="shared" si="0"/>
        <v>4</v>
      </c>
      <c r="F19" s="69">
        <f>VLOOKUP($A19,'Return Data'!$A$7:$R$328,12,0)</f>
        <v>-47.126482018347701</v>
      </c>
      <c r="G19" s="70">
        <f t="shared" si="1"/>
        <v>4</v>
      </c>
      <c r="H19" s="69">
        <f>VLOOKUP($A19,'Return Data'!$A$7:$R$328,13,0)</f>
        <v>-29.101893430996299</v>
      </c>
      <c r="I19" s="70">
        <f t="shared" si="2"/>
        <v>2</v>
      </c>
      <c r="J19" s="69">
        <f>VLOOKUP($A19,'Return Data'!$A$7:$R$328,14,0)</f>
        <v>-19.520915311061</v>
      </c>
      <c r="K19" s="70">
        <f t="shared" si="3"/>
        <v>2</v>
      </c>
      <c r="L19" s="69"/>
      <c r="M19" s="70"/>
      <c r="N19" s="69"/>
      <c r="O19" s="70"/>
      <c r="P19" s="69"/>
      <c r="Q19" s="70"/>
      <c r="R19" s="69">
        <f>VLOOKUP($A19,'Return Data'!$A$7:$R$328,17,0)</f>
        <v>-13.305482315112499</v>
      </c>
      <c r="S19" s="71">
        <f t="shared" si="7"/>
        <v>13</v>
      </c>
    </row>
    <row r="20" spans="1:19" x14ac:dyDescent="0.25">
      <c r="A20" s="67" t="s">
        <v>42</v>
      </c>
      <c r="B20" s="68">
        <f>VLOOKUP($A20,'Return Data'!$A$7:$R$328,2,0)</f>
        <v>43916</v>
      </c>
      <c r="C20" s="69">
        <f>VLOOKUP($A20,'Return Data'!$A$7:$R$328,3,0)</f>
        <v>7.6071</v>
      </c>
      <c r="D20" s="69">
        <f>VLOOKUP($A20,'Return Data'!$A$7:$R$328,11,0)</f>
        <v>-97.403288467198806</v>
      </c>
      <c r="E20" s="70">
        <f t="shared" si="0"/>
        <v>1</v>
      </c>
      <c r="F20" s="69">
        <f>VLOOKUP($A20,'Return Data'!$A$7:$R$328,12,0)</f>
        <v>-44.845821756651397</v>
      </c>
      <c r="G20" s="70">
        <f t="shared" si="1"/>
        <v>1</v>
      </c>
      <c r="H20" s="69">
        <f>VLOOKUP($A20,'Return Data'!$A$7:$R$328,13,0)</f>
        <v>-27.234418630924999</v>
      </c>
      <c r="I20" s="70">
        <f t="shared" si="2"/>
        <v>1</v>
      </c>
      <c r="J20" s="69">
        <f>VLOOKUP($A20,'Return Data'!$A$7:$R$328,14,0)</f>
        <v>-18.148227084631198</v>
      </c>
      <c r="K20" s="70">
        <f t="shared" si="3"/>
        <v>1</v>
      </c>
      <c r="L20" s="69"/>
      <c r="M20" s="70"/>
      <c r="N20" s="69"/>
      <c r="O20" s="70"/>
      <c r="P20" s="69"/>
      <c r="Q20" s="70"/>
      <c r="R20" s="69">
        <f>VLOOKUP($A20,'Return Data'!$A$7:$R$328,17,0)</f>
        <v>-14.5325873544093</v>
      </c>
      <c r="S20" s="71">
        <f t="shared" si="7"/>
        <v>14</v>
      </c>
    </row>
    <row r="21" spans="1:19" x14ac:dyDescent="0.25">
      <c r="A21" s="67" t="s">
        <v>43</v>
      </c>
      <c r="B21" s="68">
        <f>VLOOKUP($A21,'Return Data'!$A$7:$R$328,2,0)</f>
        <v>43916</v>
      </c>
      <c r="C21" s="69">
        <f>VLOOKUP($A21,'Return Data'!$A$7:$R$328,3,0)</f>
        <v>157.67449999999999</v>
      </c>
      <c r="D21" s="69">
        <f>VLOOKUP($A21,'Return Data'!$A$7:$R$328,11,0)</f>
        <v>-136.867736447845</v>
      </c>
      <c r="E21" s="70">
        <f t="shared" si="0"/>
        <v>15</v>
      </c>
      <c r="F21" s="69">
        <f>VLOOKUP($A21,'Return Data'!$A$7:$R$328,12,0)</f>
        <v>-65.693908538531502</v>
      </c>
      <c r="G21" s="70">
        <f t="shared" si="1"/>
        <v>15</v>
      </c>
      <c r="H21" s="69">
        <f>VLOOKUP($A21,'Return Data'!$A$7:$R$328,13,0)</f>
        <v>-49.913569037947603</v>
      </c>
      <c r="I21" s="70">
        <f t="shared" si="2"/>
        <v>15</v>
      </c>
      <c r="J21" s="69">
        <f>VLOOKUP($A21,'Return Data'!$A$7:$R$328,14,0)</f>
        <v>-37.925941265626399</v>
      </c>
      <c r="K21" s="70">
        <f t="shared" si="3"/>
        <v>14</v>
      </c>
      <c r="L21" s="69">
        <f>VLOOKUP($A21,'Return Data'!$A$7:$R$328,18,0)</f>
        <v>-19.2740801279216</v>
      </c>
      <c r="M21" s="70">
        <f t="shared" si="4"/>
        <v>10</v>
      </c>
      <c r="N21" s="69">
        <f>VLOOKUP($A21,'Return Data'!$A$7:$R$328,15,0)</f>
        <v>-10.130914038916099</v>
      </c>
      <c r="O21" s="70">
        <f t="shared" si="5"/>
        <v>11</v>
      </c>
      <c r="P21" s="69">
        <f>VLOOKUP($A21,'Return Data'!$A$7:$R$328,16,0)</f>
        <v>-2.4890497406282899</v>
      </c>
      <c r="Q21" s="70">
        <f t="shared" si="6"/>
        <v>9</v>
      </c>
      <c r="R21" s="69">
        <f>VLOOKUP($A21,'Return Data'!$A$7:$R$328,17,0)</f>
        <v>40.186936586186299</v>
      </c>
      <c r="S21" s="71">
        <f t="shared" si="7"/>
        <v>5</v>
      </c>
    </row>
    <row r="22" spans="1:19" x14ac:dyDescent="0.25">
      <c r="A22" s="67" t="s">
        <v>44</v>
      </c>
      <c r="B22" s="68">
        <f>VLOOKUP($A22,'Return Data'!$A$7:$R$328,2,0)</f>
        <v>43916</v>
      </c>
      <c r="C22" s="69">
        <f>VLOOKUP($A22,'Return Data'!$A$7:$R$328,3,0)</f>
        <v>7.61</v>
      </c>
      <c r="D22" s="69">
        <f>VLOOKUP($A22,'Return Data'!$A$7:$R$328,11,0)</f>
        <v>-115.297156027493</v>
      </c>
      <c r="E22" s="70">
        <f t="shared" si="0"/>
        <v>9</v>
      </c>
      <c r="F22" s="69">
        <f>VLOOKUP($A22,'Return Data'!$A$7:$R$328,12,0)</f>
        <v>-51.070379180075498</v>
      </c>
      <c r="G22" s="70">
        <f t="shared" si="1"/>
        <v>6</v>
      </c>
      <c r="H22" s="69">
        <f>VLOOKUP($A22,'Return Data'!$A$7:$R$328,13,0)</f>
        <v>-38.380914013369498</v>
      </c>
      <c r="I22" s="70">
        <f t="shared" si="2"/>
        <v>8</v>
      </c>
      <c r="J22" s="69">
        <f>VLOOKUP($A22,'Return Data'!$A$7:$R$328,14,0)</f>
        <v>-27.5860188244094</v>
      </c>
      <c r="K22" s="70">
        <f t="shared" si="3"/>
        <v>9</v>
      </c>
      <c r="L22" s="69"/>
      <c r="M22" s="70"/>
      <c r="N22" s="69"/>
      <c r="O22" s="70"/>
      <c r="P22" s="69"/>
      <c r="Q22" s="70"/>
      <c r="R22" s="69">
        <f>VLOOKUP($A22,'Return Data'!$A$7:$R$328,17,0)</f>
        <v>-18.288259958071301</v>
      </c>
      <c r="S22" s="71">
        <f t="shared" si="7"/>
        <v>16</v>
      </c>
    </row>
    <row r="23" spans="1:19" x14ac:dyDescent="0.25">
      <c r="A23" s="67" t="s">
        <v>45</v>
      </c>
      <c r="B23" s="68">
        <f>VLOOKUP($A23,'Return Data'!$A$7:$R$328,2,0)</f>
        <v>43916</v>
      </c>
      <c r="C23" s="69">
        <f>VLOOKUP($A23,'Return Data'!$A$7:$R$328,3,0)</f>
        <v>46.688499999999998</v>
      </c>
      <c r="D23" s="69">
        <f>VLOOKUP($A23,'Return Data'!$A$7:$R$328,11,0)</f>
        <v>-107.648155685075</v>
      </c>
      <c r="E23" s="70">
        <f t="shared" si="0"/>
        <v>7</v>
      </c>
      <c r="F23" s="69">
        <f>VLOOKUP($A23,'Return Data'!$A$7:$R$328,12,0)</f>
        <v>-47.106445487677099</v>
      </c>
      <c r="G23" s="70">
        <f t="shared" si="1"/>
        <v>3</v>
      </c>
      <c r="H23" s="69">
        <f>VLOOKUP($A23,'Return Data'!$A$7:$R$328,13,0)</f>
        <v>-31.9519513920104</v>
      </c>
      <c r="I23" s="70">
        <f t="shared" si="2"/>
        <v>4</v>
      </c>
      <c r="J23" s="69">
        <f>VLOOKUP($A23,'Return Data'!$A$7:$R$328,14,0)</f>
        <v>-23.215627683830899</v>
      </c>
      <c r="K23" s="70">
        <f t="shared" si="3"/>
        <v>4</v>
      </c>
      <c r="L23" s="69">
        <f>VLOOKUP($A23,'Return Data'!$A$7:$R$328,18,0)</f>
        <v>-8.8767211698480093</v>
      </c>
      <c r="M23" s="70">
        <f t="shared" si="4"/>
        <v>1</v>
      </c>
      <c r="N23" s="69">
        <f>VLOOKUP($A23,'Return Data'!$A$7:$R$328,15,0)</f>
        <v>-2.9169482131617901</v>
      </c>
      <c r="O23" s="70">
        <f t="shared" si="5"/>
        <v>1</v>
      </c>
      <c r="P23" s="69">
        <f>VLOOKUP($A23,'Return Data'!$A$7:$R$328,16,0)</f>
        <v>-0.67806540976105401</v>
      </c>
      <c r="Q23" s="70">
        <f t="shared" si="6"/>
        <v>6</v>
      </c>
      <c r="R23" s="69">
        <f>VLOOKUP($A23,'Return Data'!$A$7:$R$328,17,0)</f>
        <v>24.969797687861298</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-115.9062295541576</v>
      </c>
      <c r="E25" s="78"/>
      <c r="F25" s="79">
        <f>AVERAGE(F8:F23)</f>
        <v>-55.115663468148377</v>
      </c>
      <c r="G25" s="78"/>
      <c r="H25" s="79">
        <f>AVERAGE(H8:H23)</f>
        <v>-39.514260627028897</v>
      </c>
      <c r="I25" s="78"/>
      <c r="J25" s="79">
        <f>AVERAGE(J8:J23)</f>
        <v>-28.789975668991584</v>
      </c>
      <c r="K25" s="78"/>
      <c r="L25" s="79">
        <f>AVERAGE(L8:L23)</f>
        <v>-15.282669263824625</v>
      </c>
      <c r="M25" s="78"/>
      <c r="N25" s="79">
        <f>AVERAGE(N8:N23)</f>
        <v>-7.2002959524345291</v>
      </c>
      <c r="O25" s="78"/>
      <c r="P25" s="79">
        <f>AVERAGE(P8:P23)</f>
        <v>-0.30916058357677029</v>
      </c>
      <c r="Q25" s="78"/>
      <c r="R25" s="79">
        <f>AVERAGE(R8:R23)</f>
        <v>22.836830774166472</v>
      </c>
      <c r="S25" s="80"/>
    </row>
    <row r="26" spans="1:19" x14ac:dyDescent="0.25">
      <c r="A26" s="77" t="s">
        <v>28</v>
      </c>
      <c r="B26" s="78"/>
      <c r="C26" s="78"/>
      <c r="D26" s="79">
        <f>MIN(D8:D23)</f>
        <v>-145.44217240870401</v>
      </c>
      <c r="E26" s="78"/>
      <c r="F26" s="79">
        <f>MIN(F8:F23)</f>
        <v>-72.884375577583995</v>
      </c>
      <c r="G26" s="78"/>
      <c r="H26" s="79">
        <f>MIN(H8:H23)</f>
        <v>-54.604431998087001</v>
      </c>
      <c r="I26" s="78"/>
      <c r="J26" s="79">
        <f>MIN(J8:J23)</f>
        <v>-41.098569092483601</v>
      </c>
      <c r="K26" s="78"/>
      <c r="L26" s="79">
        <f>MIN(L8:L23)</f>
        <v>-23.701536361955899</v>
      </c>
      <c r="M26" s="78"/>
      <c r="N26" s="79">
        <f>MIN(N8:N23)</f>
        <v>-12.3368934444728</v>
      </c>
      <c r="O26" s="78"/>
      <c r="P26" s="79">
        <f>MIN(P8:P23)</f>
        <v>-3.3860547951710398</v>
      </c>
      <c r="Q26" s="78"/>
      <c r="R26" s="79">
        <f>MIN(R8:R23)</f>
        <v>-18.288259958071301</v>
      </c>
      <c r="S26" s="80"/>
    </row>
    <row r="27" spans="1:19" ht="15.75" thickBot="1" x14ac:dyDescent="0.3">
      <c r="A27" s="81" t="s">
        <v>29</v>
      </c>
      <c r="B27" s="82"/>
      <c r="C27" s="82"/>
      <c r="D27" s="83">
        <f>MAX(D8:D23)</f>
        <v>-97.403288467198806</v>
      </c>
      <c r="E27" s="82"/>
      <c r="F27" s="83">
        <f>MAX(F8:F23)</f>
        <v>-44.845821756651397</v>
      </c>
      <c r="G27" s="82"/>
      <c r="H27" s="83">
        <f>MAX(H8:H23)</f>
        <v>-27.234418630924999</v>
      </c>
      <c r="I27" s="82"/>
      <c r="J27" s="83">
        <f>MAX(J8:J23)</f>
        <v>-18.148227084631198</v>
      </c>
      <c r="K27" s="82"/>
      <c r="L27" s="83">
        <f>MAX(L8:L23)</f>
        <v>-8.8767211698480093</v>
      </c>
      <c r="M27" s="82"/>
      <c r="N27" s="83">
        <f>MAX(N8:N23)</f>
        <v>-2.9169482131617901</v>
      </c>
      <c r="O27" s="82"/>
      <c r="P27" s="83">
        <f>MAX(P8:P23)</f>
        <v>3.8625772301998902</v>
      </c>
      <c r="Q27" s="82"/>
      <c r="R27" s="83">
        <f>MAX(R8:R23)</f>
        <v>83.345591827727105</v>
      </c>
      <c r="S27" s="84"/>
    </row>
    <row r="29" spans="1:19" x14ac:dyDescent="0.25">
      <c r="A29" s="15" t="s">
        <v>342</v>
      </c>
    </row>
  </sheetData>
  <sheetProtection password="F4C3"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8"/>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345</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Data'!$A$7:$R$328,2,0)</f>
        <v>43916</v>
      </c>
      <c r="C8" s="69">
        <f>VLOOKUP($A8,'Return Data'!$A$7:$R$328,3,0)</f>
        <v>32.520000000000003</v>
      </c>
      <c r="D8" s="69">
        <f>VLOOKUP($A8,'Return Data'!$A$7:$R$328,11,0)</f>
        <v>-92.6634254844233</v>
      </c>
      <c r="E8" s="70">
        <f t="shared" ref="E8:E39" si="0">RANK(D8,D$8:D$72,0)</f>
        <v>14</v>
      </c>
      <c r="F8" s="69">
        <f>VLOOKUP($A8,'Return Data'!$A$7:$R$328,12,0)</f>
        <v>-38.9971064357985</v>
      </c>
      <c r="G8" s="70">
        <f t="shared" ref="G8:G29" si="1">RANK(F8,F$8:F$72,0)</f>
        <v>13</v>
      </c>
      <c r="H8" s="69">
        <f>VLOOKUP($A8,'Return Data'!$A$7:$R$328,13,0)</f>
        <v>-26.642335766423301</v>
      </c>
      <c r="I8" s="70">
        <f t="shared" ref="I8:I29" si="2">RANK(H8,H$8:H$72,0)</f>
        <v>14</v>
      </c>
      <c r="J8" s="69">
        <f>VLOOKUP($A8,'Return Data'!$A$7:$R$328,14,0)</f>
        <v>-21.200994985379499</v>
      </c>
      <c r="K8" s="70">
        <f t="shared" ref="K8:K29" si="3">RANK(J8,J$8:J$72,0)</f>
        <v>23</v>
      </c>
      <c r="L8" s="69">
        <f>VLOOKUP($A8,'Return Data'!$A$7:$R$328,18,0)</f>
        <v>-9.1229639602440802</v>
      </c>
      <c r="M8" s="70">
        <f t="shared" ref="M8:M13" si="4">RANK(L8,L$8:L$72,0)</f>
        <v>20</v>
      </c>
      <c r="N8" s="69">
        <f>VLOOKUP($A8,'Return Data'!$A$7:$R$328,15,0)</f>
        <v>-0.30385976830067901</v>
      </c>
      <c r="O8" s="70">
        <f>RANK(N8,N$8:N$72,0)</f>
        <v>14</v>
      </c>
      <c r="P8" s="69">
        <f>VLOOKUP($A8,'Return Data'!$A$7:$R$328,16,0)</f>
        <v>3.6555065154806798</v>
      </c>
      <c r="Q8" s="70">
        <f>RANK(P8,P$8:P$72,0)</f>
        <v>14</v>
      </c>
      <c r="R8" s="69">
        <f>VLOOKUP($A8,'Return Data'!$A$7:$R$328,17,0)</f>
        <v>15.213288365635499</v>
      </c>
      <c r="S8" s="71">
        <f t="shared" ref="S8:S39" si="5">RANK(R8,R$8:R$72,0)</f>
        <v>8</v>
      </c>
    </row>
    <row r="9" spans="1:20" x14ac:dyDescent="0.25">
      <c r="A9" s="67" t="s">
        <v>164</v>
      </c>
      <c r="B9" s="68">
        <f>VLOOKUP($A9,'Return Data'!$A$7:$R$328,2,0)</f>
        <v>43916</v>
      </c>
      <c r="C9" s="69">
        <f>VLOOKUP($A9,'Return Data'!$A$7:$R$328,3,0)</f>
        <v>26.44</v>
      </c>
      <c r="D9" s="69">
        <f>VLOOKUP($A9,'Return Data'!$A$7:$R$328,11,0)</f>
        <v>-90.282519356376298</v>
      </c>
      <c r="E9" s="70">
        <f t="shared" si="0"/>
        <v>12</v>
      </c>
      <c r="F9" s="69">
        <f>VLOOKUP($A9,'Return Data'!$A$7:$R$328,12,0)</f>
        <v>-37.344542192187603</v>
      </c>
      <c r="G9" s="70">
        <f t="shared" si="1"/>
        <v>9</v>
      </c>
      <c r="H9" s="69">
        <f>VLOOKUP($A9,'Return Data'!$A$7:$R$328,13,0)</f>
        <v>-25.104963414033101</v>
      </c>
      <c r="I9" s="70">
        <f t="shared" si="2"/>
        <v>11</v>
      </c>
      <c r="J9" s="69">
        <f>VLOOKUP($A9,'Return Data'!$A$7:$R$328,14,0)</f>
        <v>-19.848679734407401</v>
      </c>
      <c r="K9" s="70">
        <f t="shared" si="3"/>
        <v>19</v>
      </c>
      <c r="L9" s="69">
        <f>VLOOKUP($A9,'Return Data'!$A$7:$R$328,18,0)</f>
        <v>-8.1666047082885598</v>
      </c>
      <c r="M9" s="70">
        <f t="shared" si="4"/>
        <v>18</v>
      </c>
      <c r="N9" s="69">
        <f>VLOOKUP($A9,'Return Data'!$A$7:$R$328,15,0)</f>
        <v>0.57556815673115802</v>
      </c>
      <c r="O9" s="70">
        <f>RANK(N9,N$8:N$72,0)</f>
        <v>11</v>
      </c>
      <c r="P9" s="69">
        <f>VLOOKUP($A9,'Return Data'!$A$7:$R$328,16,0)</f>
        <v>4.4652592722611404</v>
      </c>
      <c r="Q9" s="70">
        <f>RANK(P9,P$8:P$72,0)</f>
        <v>9</v>
      </c>
      <c r="R9" s="69">
        <f>VLOOKUP($A9,'Return Data'!$A$7:$R$328,17,0)</f>
        <v>16.7070142856827</v>
      </c>
      <c r="S9" s="71">
        <f t="shared" si="5"/>
        <v>6</v>
      </c>
    </row>
    <row r="10" spans="1:20" x14ac:dyDescent="0.25">
      <c r="A10" s="67" t="s">
        <v>165</v>
      </c>
      <c r="B10" s="68">
        <f>VLOOKUP($A10,'Return Data'!$A$7:$R$328,2,0)</f>
        <v>43916</v>
      </c>
      <c r="C10" s="69">
        <f>VLOOKUP($A10,'Return Data'!$A$7:$R$328,3,0)</f>
        <v>42.250799999999998</v>
      </c>
      <c r="D10" s="69">
        <f>VLOOKUP($A10,'Return Data'!$A$7:$R$328,11,0)</f>
        <v>-82.426984572180203</v>
      </c>
      <c r="E10" s="70">
        <f t="shared" si="0"/>
        <v>7</v>
      </c>
      <c r="F10" s="69">
        <f>VLOOKUP($A10,'Return Data'!$A$7:$R$328,12,0)</f>
        <v>-34.292380074821097</v>
      </c>
      <c r="G10" s="70">
        <f t="shared" si="1"/>
        <v>6</v>
      </c>
      <c r="H10" s="69">
        <f>VLOOKUP($A10,'Return Data'!$A$7:$R$328,13,0)</f>
        <v>-19.023521874375099</v>
      </c>
      <c r="I10" s="70">
        <f t="shared" si="2"/>
        <v>5</v>
      </c>
      <c r="J10" s="69">
        <f>VLOOKUP($A10,'Return Data'!$A$7:$R$328,14,0)</f>
        <v>-8.7405427438666408</v>
      </c>
      <c r="K10" s="70">
        <f t="shared" si="3"/>
        <v>3</v>
      </c>
      <c r="L10" s="69">
        <f>VLOOKUP($A10,'Return Data'!$A$7:$R$328,18,0)</f>
        <v>-0.21006216689114601</v>
      </c>
      <c r="M10" s="70">
        <f t="shared" si="4"/>
        <v>2</v>
      </c>
      <c r="N10" s="69">
        <f>VLOOKUP($A10,'Return Data'!$A$7:$R$328,15,0)</f>
        <v>5.7326644631508401</v>
      </c>
      <c r="O10" s="70">
        <f>RANK(N10,N$8:N$72,0)</f>
        <v>2</v>
      </c>
      <c r="P10" s="69">
        <f>VLOOKUP($A10,'Return Data'!$A$7:$R$328,16,0)</f>
        <v>6.9136206831595999</v>
      </c>
      <c r="Q10" s="70">
        <f>RANK(P10,P$8:P$72,0)</f>
        <v>3</v>
      </c>
      <c r="R10" s="69">
        <f>VLOOKUP($A10,'Return Data'!$A$7:$R$328,17,0)</f>
        <v>25.330134416584801</v>
      </c>
      <c r="S10" s="71">
        <f t="shared" si="5"/>
        <v>1</v>
      </c>
    </row>
    <row r="11" spans="1:20" x14ac:dyDescent="0.25">
      <c r="A11" s="67" t="s">
        <v>166</v>
      </c>
      <c r="B11" s="68">
        <f>VLOOKUP($A11,'Return Data'!$A$7:$R$328,2,0)</f>
        <v>43916</v>
      </c>
      <c r="C11" s="69">
        <f>VLOOKUP($A11,'Return Data'!$A$7:$R$328,3,0)</f>
        <v>36.21</v>
      </c>
      <c r="D11" s="69">
        <f>VLOOKUP($A11,'Return Data'!$A$7:$R$328,11,0)</f>
        <v>-97.8882286815481</v>
      </c>
      <c r="E11" s="70">
        <f t="shared" si="0"/>
        <v>15</v>
      </c>
      <c r="F11" s="69">
        <f>VLOOKUP($A11,'Return Data'!$A$7:$R$328,12,0)</f>
        <v>-46.106753731168901</v>
      </c>
      <c r="G11" s="70">
        <f t="shared" si="1"/>
        <v>21</v>
      </c>
      <c r="H11" s="69">
        <f>VLOOKUP($A11,'Return Data'!$A$7:$R$328,13,0)</f>
        <v>-32.384026438493301</v>
      </c>
      <c r="I11" s="70">
        <f t="shared" si="2"/>
        <v>26</v>
      </c>
      <c r="J11" s="69">
        <f>VLOOKUP($A11,'Return Data'!$A$7:$R$328,14,0)</f>
        <v>-22.599339873903801</v>
      </c>
      <c r="K11" s="70">
        <f t="shared" si="3"/>
        <v>30</v>
      </c>
      <c r="L11" s="69">
        <f>VLOOKUP($A11,'Return Data'!$A$7:$R$328,18,0)</f>
        <v>-12.0036950340017</v>
      </c>
      <c r="M11" s="70">
        <f t="shared" si="4"/>
        <v>36</v>
      </c>
      <c r="N11" s="69">
        <f>VLOOKUP($A11,'Return Data'!$A$7:$R$328,15,0)</f>
        <v>-5.3400290324296797</v>
      </c>
      <c r="O11" s="70">
        <f>RANK(N11,N$8:N$72,0)</f>
        <v>36</v>
      </c>
      <c r="P11" s="69">
        <f>VLOOKUP($A11,'Return Data'!$A$7:$R$328,16,0)</f>
        <v>-0.65116990504149896</v>
      </c>
      <c r="Q11" s="70">
        <f>RANK(P11,P$8:P$72,0)</f>
        <v>32</v>
      </c>
      <c r="R11" s="69">
        <f>VLOOKUP($A11,'Return Data'!$A$7:$R$328,17,0)</f>
        <v>-1.9327297670699899</v>
      </c>
      <c r="S11" s="71">
        <f t="shared" si="5"/>
        <v>46</v>
      </c>
    </row>
    <row r="12" spans="1:20" x14ac:dyDescent="0.25">
      <c r="A12" s="67" t="s">
        <v>167</v>
      </c>
      <c r="B12" s="68">
        <f>VLOOKUP($A12,'Return Data'!$A$7:$R$328,2,0)</f>
        <v>43916</v>
      </c>
      <c r="C12" s="69">
        <f>VLOOKUP($A12,'Return Data'!$A$7:$R$328,3,0)</f>
        <v>34.344999999999999</v>
      </c>
      <c r="D12" s="69">
        <f>VLOOKUP($A12,'Return Data'!$A$7:$R$328,11,0)</f>
        <v>-82.363552689790495</v>
      </c>
      <c r="E12" s="70">
        <f t="shared" si="0"/>
        <v>6</v>
      </c>
      <c r="F12" s="69">
        <f>VLOOKUP($A12,'Return Data'!$A$7:$R$328,12,0)</f>
        <v>-35.507257634300302</v>
      </c>
      <c r="G12" s="70">
        <f t="shared" si="1"/>
        <v>8</v>
      </c>
      <c r="H12" s="69">
        <f>VLOOKUP($A12,'Return Data'!$A$7:$R$328,13,0)</f>
        <v>-21.289493072318098</v>
      </c>
      <c r="I12" s="70">
        <f t="shared" si="2"/>
        <v>9</v>
      </c>
      <c r="J12" s="69">
        <f>VLOOKUP($A12,'Return Data'!$A$7:$R$328,14,0)</f>
        <v>-11.0896422618952</v>
      </c>
      <c r="K12" s="70">
        <f t="shared" si="3"/>
        <v>4</v>
      </c>
      <c r="L12" s="69">
        <f>VLOOKUP($A12,'Return Data'!$A$7:$R$328,18,0)</f>
        <v>-3.2968190283248902</v>
      </c>
      <c r="M12" s="70">
        <f t="shared" si="4"/>
        <v>4</v>
      </c>
      <c r="N12" s="69">
        <f>VLOOKUP($A12,'Return Data'!$A$7:$R$328,15,0)</f>
        <v>1.8698514907947299</v>
      </c>
      <c r="O12" s="70">
        <f>RANK(N12,N$8:N$72,0)</f>
        <v>7</v>
      </c>
      <c r="P12" s="69">
        <f>VLOOKUP($A12,'Return Data'!$A$7:$R$328,16,0)</f>
        <v>3.0030391719962601</v>
      </c>
      <c r="Q12" s="70">
        <f>RANK(P12,P$8:P$72,0)</f>
        <v>16</v>
      </c>
      <c r="R12" s="69">
        <f>VLOOKUP($A12,'Return Data'!$A$7:$R$328,17,0)</f>
        <v>14.0538598467057</v>
      </c>
      <c r="S12" s="71">
        <f t="shared" si="5"/>
        <v>11</v>
      </c>
    </row>
    <row r="13" spans="1:20" x14ac:dyDescent="0.25">
      <c r="A13" s="67" t="s">
        <v>168</v>
      </c>
      <c r="B13" s="68">
        <f>VLOOKUP($A13,'Return Data'!$A$7:$R$328,2,0)</f>
        <v>43916</v>
      </c>
      <c r="C13" s="69">
        <f>VLOOKUP($A13,'Return Data'!$A$7:$R$328,3,0)</f>
        <v>7.54</v>
      </c>
      <c r="D13" s="69">
        <f>VLOOKUP($A13,'Return Data'!$A$7:$R$328,11,0)</f>
        <v>-69.851834912075901</v>
      </c>
      <c r="E13" s="70">
        <f t="shared" si="0"/>
        <v>1</v>
      </c>
      <c r="F13" s="69">
        <f>VLOOKUP($A13,'Return Data'!$A$7:$R$328,12,0)</f>
        <v>-27.337210326901101</v>
      </c>
      <c r="G13" s="70">
        <f t="shared" si="1"/>
        <v>2</v>
      </c>
      <c r="H13" s="69">
        <f>VLOOKUP($A13,'Return Data'!$A$7:$R$328,13,0)</f>
        <v>-15.598557240294699</v>
      </c>
      <c r="I13" s="70">
        <f t="shared" si="2"/>
        <v>2</v>
      </c>
      <c r="J13" s="69">
        <f>VLOOKUP($A13,'Return Data'!$A$7:$R$328,14,0)</f>
        <v>-11.574385486133799</v>
      </c>
      <c r="K13" s="70">
        <f t="shared" si="3"/>
        <v>5</v>
      </c>
      <c r="L13" s="69">
        <f>VLOOKUP($A13,'Return Data'!$A$7:$R$328,18,0)</f>
        <v>-11.118789400200299</v>
      </c>
      <c r="M13" s="70">
        <f t="shared" si="4"/>
        <v>32</v>
      </c>
      <c r="N13" s="69"/>
      <c r="O13" s="70"/>
      <c r="P13" s="69"/>
      <c r="Q13" s="70"/>
      <c r="R13" s="69">
        <f>VLOOKUP($A13,'Return Data'!$A$7:$R$328,17,0)</f>
        <v>-11.721932114882501</v>
      </c>
      <c r="S13" s="71">
        <f t="shared" si="5"/>
        <v>56</v>
      </c>
    </row>
    <row r="14" spans="1:20" x14ac:dyDescent="0.25">
      <c r="A14" s="67" t="s">
        <v>169</v>
      </c>
      <c r="B14" s="68">
        <f>VLOOKUP($A14,'Return Data'!$A$7:$R$328,2,0)</f>
        <v>43916</v>
      </c>
      <c r="C14" s="69">
        <f>VLOOKUP($A14,'Return Data'!$A$7:$R$328,3,0)</f>
        <v>9.15</v>
      </c>
      <c r="D14" s="69">
        <f>VLOOKUP($A14,'Return Data'!$A$7:$R$328,11,0)</f>
        <v>-83.620099623559796</v>
      </c>
      <c r="E14" s="70">
        <f t="shared" si="0"/>
        <v>8</v>
      </c>
      <c r="F14" s="69">
        <f>VLOOKUP($A14,'Return Data'!$A$7:$R$328,12,0)</f>
        <v>-34.783644539742099</v>
      </c>
      <c r="G14" s="70">
        <f t="shared" si="1"/>
        <v>7</v>
      </c>
      <c r="H14" s="69">
        <f>VLOOKUP($A14,'Return Data'!$A$7:$R$328,13,0)</f>
        <v>-19.403381790672501</v>
      </c>
      <c r="I14" s="70">
        <f t="shared" si="2"/>
        <v>7</v>
      </c>
      <c r="J14" s="69">
        <f>VLOOKUP($A14,'Return Data'!$A$7:$R$328,14,0)</f>
        <v>-14.3666262836929</v>
      </c>
      <c r="K14" s="70">
        <f t="shared" si="3"/>
        <v>9</v>
      </c>
      <c r="L14" s="69"/>
      <c r="M14" s="70"/>
      <c r="N14" s="69"/>
      <c r="O14" s="70"/>
      <c r="P14" s="69"/>
      <c r="Q14" s="70"/>
      <c r="R14" s="69">
        <f>VLOOKUP($A14,'Return Data'!$A$7:$R$328,17,0)</f>
        <v>-5.9208015267175496</v>
      </c>
      <c r="S14" s="71">
        <f t="shared" si="5"/>
        <v>47</v>
      </c>
    </row>
    <row r="15" spans="1:20" x14ac:dyDescent="0.25">
      <c r="A15" s="67" t="s">
        <v>170</v>
      </c>
      <c r="B15" s="68">
        <f>VLOOKUP($A15,'Return Data'!$A$7:$R$328,2,0)</f>
        <v>43916</v>
      </c>
      <c r="C15" s="69">
        <f>VLOOKUP($A15,'Return Data'!$A$7:$R$328,3,0)</f>
        <v>49.6</v>
      </c>
      <c r="D15" s="69">
        <f>VLOOKUP($A15,'Return Data'!$A$7:$R$328,11,0)</f>
        <v>-73.131451469730393</v>
      </c>
      <c r="E15" s="70">
        <f t="shared" si="0"/>
        <v>2</v>
      </c>
      <c r="F15" s="69">
        <f>VLOOKUP($A15,'Return Data'!$A$7:$R$328,12,0)</f>
        <v>-27.101277101277098</v>
      </c>
      <c r="G15" s="70">
        <f t="shared" si="1"/>
        <v>1</v>
      </c>
      <c r="H15" s="69">
        <f>VLOOKUP($A15,'Return Data'!$A$7:$R$328,13,0)</f>
        <v>-14.3967306200507</v>
      </c>
      <c r="I15" s="70">
        <f t="shared" si="2"/>
        <v>1</v>
      </c>
      <c r="J15" s="69">
        <f>VLOOKUP($A15,'Return Data'!$A$7:$R$328,14,0)</f>
        <v>-7.4767183764315899</v>
      </c>
      <c r="K15" s="70">
        <f t="shared" si="3"/>
        <v>2</v>
      </c>
      <c r="L15" s="69">
        <f>VLOOKUP($A15,'Return Data'!$A$7:$R$328,18,0)</f>
        <v>-7.24619228899323</v>
      </c>
      <c r="M15" s="70">
        <f t="shared" ref="M15:M24" si="6">RANK(L15,L$8:L$72,0)</f>
        <v>12</v>
      </c>
      <c r="N15" s="69">
        <f>VLOOKUP($A15,'Return Data'!$A$7:$R$328,15,0)</f>
        <v>4.10351777245564</v>
      </c>
      <c r="O15" s="70">
        <f t="shared" ref="O15:O24" si="7">RANK(N15,N$8:N$72,0)</f>
        <v>3</v>
      </c>
      <c r="P15" s="69">
        <f>VLOOKUP($A15,'Return Data'!$A$7:$R$328,16,0)</f>
        <v>5.5411847440762196</v>
      </c>
      <c r="Q15" s="70">
        <f>RANK(P15,P$8:P$72,0)</f>
        <v>5</v>
      </c>
      <c r="R15" s="69">
        <f>VLOOKUP($A15,'Return Data'!$A$7:$R$328,17,0)</f>
        <v>15.499319962336401</v>
      </c>
      <c r="S15" s="71">
        <f t="shared" si="5"/>
        <v>7</v>
      </c>
    </row>
    <row r="16" spans="1:20" x14ac:dyDescent="0.25">
      <c r="A16" s="67" t="s">
        <v>171</v>
      </c>
      <c r="B16" s="68">
        <f>VLOOKUP($A16,'Return Data'!$A$7:$R$328,2,0)</f>
        <v>43916</v>
      </c>
      <c r="C16" s="69">
        <f>VLOOKUP($A16,'Return Data'!$A$7:$R$328,3,0)</f>
        <v>56.76</v>
      </c>
      <c r="D16" s="69">
        <f>VLOOKUP($A16,'Return Data'!$A$7:$R$328,11,0)</f>
        <v>-82.331418231726303</v>
      </c>
      <c r="E16" s="70">
        <f t="shared" si="0"/>
        <v>5</v>
      </c>
      <c r="F16" s="69">
        <f>VLOOKUP($A16,'Return Data'!$A$7:$R$328,12,0)</f>
        <v>-33.860523719946798</v>
      </c>
      <c r="G16" s="70">
        <f t="shared" si="1"/>
        <v>4</v>
      </c>
      <c r="H16" s="69">
        <f>VLOOKUP($A16,'Return Data'!$A$7:$R$328,13,0)</f>
        <v>-24.839959031185899</v>
      </c>
      <c r="I16" s="70">
        <f t="shared" si="2"/>
        <v>10</v>
      </c>
      <c r="J16" s="69">
        <f>VLOOKUP($A16,'Return Data'!$A$7:$R$328,14,0)</f>
        <v>-15.355158676828401</v>
      </c>
      <c r="K16" s="70">
        <f t="shared" si="3"/>
        <v>10</v>
      </c>
      <c r="L16" s="69">
        <f>VLOOKUP($A16,'Return Data'!$A$7:$R$328,18,0)</f>
        <v>-1.8794193491823401</v>
      </c>
      <c r="M16" s="70">
        <f t="shared" si="6"/>
        <v>3</v>
      </c>
      <c r="N16" s="69">
        <f>VLOOKUP($A16,'Return Data'!$A$7:$R$328,15,0)</f>
        <v>3.39522874776734</v>
      </c>
      <c r="O16" s="70">
        <f t="shared" si="7"/>
        <v>4</v>
      </c>
      <c r="P16" s="69">
        <f>VLOOKUP($A16,'Return Data'!$A$7:$R$328,16,0)</f>
        <v>4.4028292495437098</v>
      </c>
      <c r="Q16" s="70">
        <f>RANK(P16,P$8:P$72,0)</f>
        <v>10</v>
      </c>
      <c r="R16" s="69">
        <f>VLOOKUP($A16,'Return Data'!$A$7:$R$328,17,0)</f>
        <v>12.4417090999024</v>
      </c>
      <c r="S16" s="71">
        <f t="shared" si="5"/>
        <v>13</v>
      </c>
    </row>
    <row r="17" spans="1:19" x14ac:dyDescent="0.25">
      <c r="A17" s="67" t="s">
        <v>172</v>
      </c>
      <c r="B17" s="68">
        <f>VLOOKUP($A17,'Return Data'!$A$7:$R$328,2,0)</f>
        <v>43916</v>
      </c>
      <c r="C17" s="69">
        <f>VLOOKUP($A17,'Return Data'!$A$7:$R$328,3,0)</f>
        <v>38.822000000000003</v>
      </c>
      <c r="D17" s="69">
        <f>VLOOKUP($A17,'Return Data'!$A$7:$R$328,11,0)</f>
        <v>-112.50335030822799</v>
      </c>
      <c r="E17" s="70">
        <f t="shared" si="0"/>
        <v>41</v>
      </c>
      <c r="F17" s="69">
        <f>VLOOKUP($A17,'Return Data'!$A$7:$R$328,12,0)</f>
        <v>-51.731078524472601</v>
      </c>
      <c r="G17" s="70">
        <f t="shared" si="1"/>
        <v>41</v>
      </c>
      <c r="H17" s="69">
        <f>VLOOKUP($A17,'Return Data'!$A$7:$R$328,13,0)</f>
        <v>-32.474514688897699</v>
      </c>
      <c r="I17" s="70">
        <f t="shared" si="2"/>
        <v>27</v>
      </c>
      <c r="J17" s="69">
        <f>VLOOKUP($A17,'Return Data'!$A$7:$R$328,14,0)</f>
        <v>-21.983946715824999</v>
      </c>
      <c r="K17" s="70">
        <f t="shared" si="3"/>
        <v>28</v>
      </c>
      <c r="L17" s="69">
        <f>VLOOKUP($A17,'Return Data'!$A$7:$R$328,18,0)</f>
        <v>-7.8125601447179802</v>
      </c>
      <c r="M17" s="70">
        <f t="shared" si="6"/>
        <v>15</v>
      </c>
      <c r="N17" s="69">
        <f>VLOOKUP($A17,'Return Data'!$A$7:$R$328,15,0)</f>
        <v>-1.9186915309388599</v>
      </c>
      <c r="O17" s="70">
        <f t="shared" si="7"/>
        <v>17</v>
      </c>
      <c r="P17" s="69">
        <f>VLOOKUP($A17,'Return Data'!$A$7:$R$328,16,0)</f>
        <v>4.6547477282976599</v>
      </c>
      <c r="Q17" s="70">
        <f>RANK(P17,P$8:P$72,0)</f>
        <v>8</v>
      </c>
      <c r="R17" s="69">
        <f>VLOOKUP($A17,'Return Data'!$A$7:$R$328,17,0)</f>
        <v>14.517368063461801</v>
      </c>
      <c r="S17" s="71">
        <f t="shared" si="5"/>
        <v>10</v>
      </c>
    </row>
    <row r="18" spans="1:19" x14ac:dyDescent="0.25">
      <c r="A18" s="67" t="s">
        <v>173</v>
      </c>
      <c r="B18" s="68">
        <f>VLOOKUP($A18,'Return Data'!$A$7:$R$328,2,0)</f>
        <v>43916</v>
      </c>
      <c r="C18" s="69">
        <f>VLOOKUP($A18,'Return Data'!$A$7:$R$328,3,0)</f>
        <v>38.54</v>
      </c>
      <c r="D18" s="69">
        <f>VLOOKUP($A18,'Return Data'!$A$7:$R$328,11,0)</f>
        <v>-102.444502946821</v>
      </c>
      <c r="E18" s="70">
        <f t="shared" si="0"/>
        <v>23</v>
      </c>
      <c r="F18" s="69">
        <f>VLOOKUP($A18,'Return Data'!$A$7:$R$328,12,0)</f>
        <v>-46.857348259217403</v>
      </c>
      <c r="G18" s="70">
        <f t="shared" si="1"/>
        <v>23</v>
      </c>
      <c r="H18" s="69">
        <f>VLOOKUP($A18,'Return Data'!$A$7:$R$328,13,0)</f>
        <v>-31.347033947398899</v>
      </c>
      <c r="I18" s="70">
        <f t="shared" si="2"/>
        <v>22</v>
      </c>
      <c r="J18" s="69">
        <f>VLOOKUP($A18,'Return Data'!$A$7:$R$328,14,0)</f>
        <v>-20.918698339815201</v>
      </c>
      <c r="K18" s="70">
        <f t="shared" si="3"/>
        <v>22</v>
      </c>
      <c r="L18" s="69">
        <f>VLOOKUP($A18,'Return Data'!$A$7:$R$328,18,0)</f>
        <v>-9.6645177874358605</v>
      </c>
      <c r="M18" s="70">
        <f t="shared" si="6"/>
        <v>21</v>
      </c>
      <c r="N18" s="69">
        <f>VLOOKUP($A18,'Return Data'!$A$7:$R$328,15,0)</f>
        <v>-2.3412299870746902</v>
      </c>
      <c r="O18" s="70">
        <f t="shared" si="7"/>
        <v>19</v>
      </c>
      <c r="P18" s="69">
        <f>VLOOKUP($A18,'Return Data'!$A$7:$R$328,16,0)</f>
        <v>1.3149306615128999</v>
      </c>
      <c r="Q18" s="70">
        <f>RANK(P18,P$8:P$72,0)</f>
        <v>24</v>
      </c>
      <c r="R18" s="69">
        <f>VLOOKUP($A18,'Return Data'!$A$7:$R$328,17,0)</f>
        <v>10.6936213854926</v>
      </c>
      <c r="S18" s="71">
        <f t="shared" si="5"/>
        <v>19</v>
      </c>
    </row>
    <row r="19" spans="1:19" x14ac:dyDescent="0.25">
      <c r="A19" s="85" t="s">
        <v>174</v>
      </c>
      <c r="B19" s="68">
        <f>VLOOKUP($A19,'Return Data'!$A$7:$R$328,2,0)</f>
        <v>43916</v>
      </c>
      <c r="C19" s="69">
        <f>VLOOKUP($A19,'Return Data'!$A$7:$R$328,3,0)</f>
        <v>11.3789</v>
      </c>
      <c r="D19" s="69">
        <f>VLOOKUP($A19,'Return Data'!$A$7:$R$328,11,0)</f>
        <v>-112.757831667155</v>
      </c>
      <c r="E19" s="70">
        <f t="shared" si="0"/>
        <v>42</v>
      </c>
      <c r="F19" s="69">
        <f>VLOOKUP($A19,'Return Data'!$A$7:$R$328,12,0)</f>
        <v>-53.512244419519497</v>
      </c>
      <c r="G19" s="70">
        <f t="shared" si="1"/>
        <v>45</v>
      </c>
      <c r="H19" s="69">
        <f>VLOOKUP($A19,'Return Data'!$A$7:$R$328,13,0)</f>
        <v>-34.691470309737298</v>
      </c>
      <c r="I19" s="70">
        <f t="shared" si="2"/>
        <v>31</v>
      </c>
      <c r="J19" s="69">
        <f>VLOOKUP($A19,'Return Data'!$A$7:$R$328,14,0)</f>
        <v>-24.217672463632798</v>
      </c>
      <c r="K19" s="70">
        <f t="shared" si="3"/>
        <v>34</v>
      </c>
      <c r="L19" s="69">
        <f>VLOOKUP($A19,'Return Data'!$A$7:$R$328,18,0)</f>
        <v>-8.0014078971078604</v>
      </c>
      <c r="M19" s="70">
        <f t="shared" si="6"/>
        <v>16</v>
      </c>
      <c r="N19" s="69">
        <f>VLOOKUP($A19,'Return Data'!$A$7:$R$328,15,0)</f>
        <v>-3.0810842143314399</v>
      </c>
      <c r="O19" s="70">
        <f t="shared" si="7"/>
        <v>22</v>
      </c>
      <c r="P19" s="69"/>
      <c r="Q19" s="70"/>
      <c r="R19" s="69">
        <f>VLOOKUP($A19,'Return Data'!$A$7:$R$328,17,0)</f>
        <v>3.2512822997416002</v>
      </c>
      <c r="S19" s="71">
        <f t="shared" si="5"/>
        <v>37</v>
      </c>
    </row>
    <row r="20" spans="1:19" x14ac:dyDescent="0.25">
      <c r="A20" s="67" t="s">
        <v>175</v>
      </c>
      <c r="B20" s="68">
        <f>VLOOKUP($A20,'Return Data'!$A$7:$R$328,2,0)</f>
        <v>43916</v>
      </c>
      <c r="C20" s="69">
        <f>VLOOKUP($A20,'Return Data'!$A$7:$R$328,3,0)</f>
        <v>415.9128</v>
      </c>
      <c r="D20" s="69">
        <f>VLOOKUP($A20,'Return Data'!$A$7:$R$328,11,0)</f>
        <v>-126.46517144948299</v>
      </c>
      <c r="E20" s="70">
        <f t="shared" si="0"/>
        <v>61</v>
      </c>
      <c r="F20" s="69">
        <f>VLOOKUP($A20,'Return Data'!$A$7:$R$328,12,0)</f>
        <v>-60.820315641837901</v>
      </c>
      <c r="G20" s="70">
        <f t="shared" si="1"/>
        <v>53</v>
      </c>
      <c r="H20" s="69">
        <f>VLOOKUP($A20,'Return Data'!$A$7:$R$328,13,0)</f>
        <v>-42.268764513225499</v>
      </c>
      <c r="I20" s="70">
        <f t="shared" si="2"/>
        <v>50</v>
      </c>
      <c r="J20" s="69">
        <f>VLOOKUP($A20,'Return Data'!$A$7:$R$328,14,0)</f>
        <v>-30.4874772778136</v>
      </c>
      <c r="K20" s="70">
        <f t="shared" si="3"/>
        <v>48</v>
      </c>
      <c r="L20" s="69">
        <f>VLOOKUP($A20,'Return Data'!$A$7:$R$328,18,0)</f>
        <v>-12.290189555494599</v>
      </c>
      <c r="M20" s="70">
        <f t="shared" si="6"/>
        <v>38</v>
      </c>
      <c r="N20" s="69">
        <f>VLOOKUP($A20,'Return Data'!$A$7:$R$328,15,0)</f>
        <v>-5.6927661296028296</v>
      </c>
      <c r="O20" s="70">
        <f t="shared" si="7"/>
        <v>38</v>
      </c>
      <c r="P20" s="69">
        <f>VLOOKUP($A20,'Return Data'!$A$7:$R$328,16,0)</f>
        <v>-0.38269937929631498</v>
      </c>
      <c r="Q20" s="70">
        <f>RANK(P20,P$8:P$72,0)</f>
        <v>29</v>
      </c>
      <c r="R20" s="69">
        <f>VLOOKUP($A20,'Return Data'!$A$7:$R$328,17,0)</f>
        <v>9.8699465321538096</v>
      </c>
      <c r="S20" s="71">
        <f t="shared" si="5"/>
        <v>24</v>
      </c>
    </row>
    <row r="21" spans="1:19" x14ac:dyDescent="0.25">
      <c r="A21" s="67" t="s">
        <v>176</v>
      </c>
      <c r="B21" s="68">
        <f>VLOOKUP($A21,'Return Data'!$A$7:$R$328,2,0)</f>
        <v>43916</v>
      </c>
      <c r="C21" s="69">
        <f>VLOOKUP($A21,'Return Data'!$A$7:$R$328,3,0)</f>
        <v>267.94499999999999</v>
      </c>
      <c r="D21" s="69">
        <f>VLOOKUP($A21,'Return Data'!$A$7:$R$328,11,0)</f>
        <v>-123.25304282642099</v>
      </c>
      <c r="E21" s="70">
        <f t="shared" si="0"/>
        <v>55</v>
      </c>
      <c r="F21" s="69">
        <f>VLOOKUP($A21,'Return Data'!$A$7:$R$328,12,0)</f>
        <v>-56.526597904586701</v>
      </c>
      <c r="G21" s="70">
        <f t="shared" si="1"/>
        <v>50</v>
      </c>
      <c r="H21" s="69">
        <f>VLOOKUP($A21,'Return Data'!$A$7:$R$328,13,0)</f>
        <v>-40.3009981559781</v>
      </c>
      <c r="I21" s="70">
        <f t="shared" si="2"/>
        <v>49</v>
      </c>
      <c r="J21" s="69">
        <f>VLOOKUP($A21,'Return Data'!$A$7:$R$328,14,0)</f>
        <v>-27.699403147442499</v>
      </c>
      <c r="K21" s="70">
        <f t="shared" si="3"/>
        <v>45</v>
      </c>
      <c r="L21" s="69">
        <f>VLOOKUP($A21,'Return Data'!$A$7:$R$328,18,0)</f>
        <v>-10.5102897902681</v>
      </c>
      <c r="M21" s="70">
        <f t="shared" si="6"/>
        <v>26</v>
      </c>
      <c r="N21" s="69">
        <f>VLOOKUP($A21,'Return Data'!$A$7:$R$328,15,0)</f>
        <v>-3.2126001964272799</v>
      </c>
      <c r="O21" s="70">
        <f t="shared" si="7"/>
        <v>23</v>
      </c>
      <c r="P21" s="69">
        <f>VLOOKUP($A21,'Return Data'!$A$7:$R$328,16,0)</f>
        <v>2.79998503631976</v>
      </c>
      <c r="Q21" s="70">
        <f>RANK(P21,P$8:P$72,0)</f>
        <v>19</v>
      </c>
      <c r="R21" s="69">
        <f>VLOOKUP($A21,'Return Data'!$A$7:$R$328,17,0)</f>
        <v>11.402627121227001</v>
      </c>
      <c r="S21" s="71">
        <f t="shared" si="5"/>
        <v>17</v>
      </c>
    </row>
    <row r="22" spans="1:19" x14ac:dyDescent="0.25">
      <c r="A22" s="67" t="s">
        <v>177</v>
      </c>
      <c r="B22" s="68">
        <f>VLOOKUP($A22,'Return Data'!$A$7:$R$328,2,0)</f>
        <v>43916</v>
      </c>
      <c r="C22" s="69">
        <f>VLOOKUP($A22,'Return Data'!$A$7:$R$328,3,0)</f>
        <v>361.548</v>
      </c>
      <c r="D22" s="69">
        <f>VLOOKUP($A22,'Return Data'!$A$7:$R$328,11,0)</f>
        <v>-130.15193621055499</v>
      </c>
      <c r="E22" s="70">
        <f t="shared" si="0"/>
        <v>62</v>
      </c>
      <c r="F22" s="69">
        <f>VLOOKUP($A22,'Return Data'!$A$7:$R$328,12,0)</f>
        <v>-62.333185304973298</v>
      </c>
      <c r="G22" s="70">
        <f t="shared" si="1"/>
        <v>58</v>
      </c>
      <c r="H22" s="69">
        <f>VLOOKUP($A22,'Return Data'!$A$7:$R$328,13,0)</f>
        <v>-46.687601951724297</v>
      </c>
      <c r="I22" s="70">
        <f t="shared" si="2"/>
        <v>57</v>
      </c>
      <c r="J22" s="69">
        <f>VLOOKUP($A22,'Return Data'!$A$7:$R$328,14,0)</f>
        <v>-33.565791407585301</v>
      </c>
      <c r="K22" s="70">
        <f t="shared" si="3"/>
        <v>55</v>
      </c>
      <c r="L22" s="69">
        <f>VLOOKUP($A22,'Return Data'!$A$7:$R$328,18,0)</f>
        <v>-14.966472735848701</v>
      </c>
      <c r="M22" s="70">
        <f t="shared" si="6"/>
        <v>45</v>
      </c>
      <c r="N22" s="69">
        <f>VLOOKUP($A22,'Return Data'!$A$7:$R$328,15,0)</f>
        <v>-7.7962217890621499</v>
      </c>
      <c r="O22" s="70">
        <f t="shared" si="7"/>
        <v>44</v>
      </c>
      <c r="P22" s="69">
        <f>VLOOKUP($A22,'Return Data'!$A$7:$R$328,16,0)</f>
        <v>-1.65587654600306</v>
      </c>
      <c r="Q22" s="70">
        <f>RANK(P22,P$8:P$72,0)</f>
        <v>35</v>
      </c>
      <c r="R22" s="69">
        <f>VLOOKUP($A22,'Return Data'!$A$7:$R$328,17,0)</f>
        <v>6.65725135137534</v>
      </c>
      <c r="S22" s="71">
        <f t="shared" si="5"/>
        <v>33</v>
      </c>
    </row>
    <row r="23" spans="1:19" x14ac:dyDescent="0.25">
      <c r="A23" s="67" t="s">
        <v>178</v>
      </c>
      <c r="B23" s="68">
        <f>VLOOKUP($A23,'Return Data'!$A$7:$R$328,2,0)</f>
        <v>43916</v>
      </c>
      <c r="C23" s="69">
        <f>VLOOKUP($A23,'Return Data'!$A$7:$R$328,3,0)</f>
        <v>29.411999999999999</v>
      </c>
      <c r="D23" s="69">
        <f>VLOOKUP($A23,'Return Data'!$A$7:$R$328,11,0)</f>
        <v>-106.152444967371</v>
      </c>
      <c r="E23" s="70">
        <f t="shared" si="0"/>
        <v>28</v>
      </c>
      <c r="F23" s="69">
        <f>VLOOKUP($A23,'Return Data'!$A$7:$R$328,12,0)</f>
        <v>-47.871091917253402</v>
      </c>
      <c r="G23" s="70">
        <f t="shared" si="1"/>
        <v>27</v>
      </c>
      <c r="H23" s="69">
        <f>VLOOKUP($A23,'Return Data'!$A$7:$R$328,13,0)</f>
        <v>-33.104574082799097</v>
      </c>
      <c r="I23" s="70">
        <f t="shared" si="2"/>
        <v>29</v>
      </c>
      <c r="J23" s="69">
        <f>VLOOKUP($A23,'Return Data'!$A$7:$R$328,14,0)</f>
        <v>-22.9132227901287</v>
      </c>
      <c r="K23" s="70">
        <f t="shared" si="3"/>
        <v>31</v>
      </c>
      <c r="L23" s="69">
        <f>VLOOKUP($A23,'Return Data'!$A$7:$R$328,18,0)</f>
        <v>-11.075434196859799</v>
      </c>
      <c r="M23" s="70">
        <f t="shared" si="6"/>
        <v>29</v>
      </c>
      <c r="N23" s="69">
        <f>VLOOKUP($A23,'Return Data'!$A$7:$R$328,15,0)</f>
        <v>-4.0950048354763497</v>
      </c>
      <c r="O23" s="70">
        <f t="shared" si="7"/>
        <v>28</v>
      </c>
      <c r="P23" s="69">
        <f>VLOOKUP($A23,'Return Data'!$A$7:$R$328,16,0)</f>
        <v>1.9677555623604699</v>
      </c>
      <c r="Q23" s="70">
        <f>RANK(P23,P$8:P$72,0)</f>
        <v>21</v>
      </c>
      <c r="R23" s="69">
        <f>VLOOKUP($A23,'Return Data'!$A$7:$R$328,17,0)</f>
        <v>10.1475668497143</v>
      </c>
      <c r="S23" s="71">
        <f t="shared" si="5"/>
        <v>22</v>
      </c>
    </row>
    <row r="24" spans="1:19" x14ac:dyDescent="0.25">
      <c r="A24" s="67" t="s">
        <v>179</v>
      </c>
      <c r="B24" s="68">
        <f>VLOOKUP($A24,'Return Data'!$A$7:$R$328,2,0)</f>
        <v>43916</v>
      </c>
      <c r="C24" s="69">
        <f>VLOOKUP($A24,'Return Data'!$A$7:$R$328,3,0)</f>
        <v>291.63</v>
      </c>
      <c r="D24" s="69">
        <f>VLOOKUP($A24,'Return Data'!$A$7:$R$328,11,0)</f>
        <v>-119.732455262727</v>
      </c>
      <c r="E24" s="70">
        <f t="shared" si="0"/>
        <v>47</v>
      </c>
      <c r="F24" s="69">
        <f>VLOOKUP($A24,'Return Data'!$A$7:$R$328,12,0)</f>
        <v>-51.300372376239402</v>
      </c>
      <c r="G24" s="70">
        <f t="shared" si="1"/>
        <v>39</v>
      </c>
      <c r="H24" s="69">
        <f>VLOOKUP($A24,'Return Data'!$A$7:$R$328,13,0)</f>
        <v>-38.999184839609903</v>
      </c>
      <c r="I24" s="70">
        <f t="shared" si="2"/>
        <v>46</v>
      </c>
      <c r="J24" s="69">
        <f>VLOOKUP($A24,'Return Data'!$A$7:$R$328,14,0)</f>
        <v>-26.616369540670402</v>
      </c>
      <c r="K24" s="70">
        <f t="shared" si="3"/>
        <v>44</v>
      </c>
      <c r="L24" s="69">
        <f>VLOOKUP($A24,'Return Data'!$A$7:$R$328,18,0)</f>
        <v>-9.8414274631730994</v>
      </c>
      <c r="M24" s="70">
        <f t="shared" si="6"/>
        <v>23</v>
      </c>
      <c r="N24" s="69">
        <f>VLOOKUP($A24,'Return Data'!$A$7:$R$328,15,0)</f>
        <v>-3.9963316256967998</v>
      </c>
      <c r="O24" s="70">
        <f t="shared" si="7"/>
        <v>27</v>
      </c>
      <c r="P24" s="69">
        <f>VLOOKUP($A24,'Return Data'!$A$7:$R$328,16,0)</f>
        <v>1.5391043875582899</v>
      </c>
      <c r="Q24" s="70">
        <f>RANK(P24,P$8:P$72,0)</f>
        <v>23</v>
      </c>
      <c r="R24" s="69">
        <f>VLOOKUP($A24,'Return Data'!$A$7:$R$328,17,0)</f>
        <v>11.5204330521254</v>
      </c>
      <c r="S24" s="71">
        <f t="shared" si="5"/>
        <v>16</v>
      </c>
    </row>
    <row r="25" spans="1:19" x14ac:dyDescent="0.25">
      <c r="A25" s="67" t="s">
        <v>180</v>
      </c>
      <c r="B25" s="68">
        <f>VLOOKUP($A25,'Return Data'!$A$7:$R$328,2,0)</f>
        <v>43916</v>
      </c>
      <c r="C25" s="69">
        <f>VLOOKUP($A25,'Return Data'!$A$7:$R$328,3,0)</f>
        <v>8.14</v>
      </c>
      <c r="D25" s="69">
        <f>VLOOKUP($A25,'Return Data'!$A$7:$R$328,11,0)</f>
        <v>-122.757464189689</v>
      </c>
      <c r="E25" s="70">
        <f t="shared" si="0"/>
        <v>52</v>
      </c>
      <c r="F25" s="69">
        <f>VLOOKUP($A25,'Return Data'!$A$7:$R$328,12,0)</f>
        <v>-55.4407814407814</v>
      </c>
      <c r="G25" s="70">
        <f t="shared" si="1"/>
        <v>47</v>
      </c>
      <c r="H25" s="69">
        <f>VLOOKUP($A25,'Return Data'!$A$7:$R$328,13,0)</f>
        <v>-36.567911836267399</v>
      </c>
      <c r="I25" s="70">
        <f t="shared" si="2"/>
        <v>37</v>
      </c>
      <c r="J25" s="69">
        <f>VLOOKUP($A25,'Return Data'!$A$7:$R$328,14,0)</f>
        <v>-24.0014068999266</v>
      </c>
      <c r="K25" s="70">
        <f t="shared" si="3"/>
        <v>33</v>
      </c>
      <c r="L25" s="69"/>
      <c r="M25" s="70"/>
      <c r="N25" s="69"/>
      <c r="O25" s="70"/>
      <c r="P25" s="69"/>
      <c r="Q25" s="70"/>
      <c r="R25" s="69">
        <f>VLOOKUP($A25,'Return Data'!$A$7:$R$328,17,0)</f>
        <v>-9.2493188010899203</v>
      </c>
      <c r="S25" s="71">
        <f t="shared" si="5"/>
        <v>50</v>
      </c>
    </row>
    <row r="26" spans="1:19" x14ac:dyDescent="0.25">
      <c r="A26" s="67" t="s">
        <v>181</v>
      </c>
      <c r="B26" s="68">
        <f>VLOOKUP($A26,'Return Data'!$A$7:$R$328,2,0)</f>
        <v>43916</v>
      </c>
      <c r="C26" s="69">
        <f>VLOOKUP($A26,'Return Data'!$A$7:$R$328,3,0)</f>
        <v>23.67</v>
      </c>
      <c r="D26" s="69">
        <f>VLOOKUP($A26,'Return Data'!$A$7:$R$328,11,0)</f>
        <v>-85.158435574408998</v>
      </c>
      <c r="E26" s="70">
        <f t="shared" si="0"/>
        <v>9</v>
      </c>
      <c r="F26" s="69">
        <f>VLOOKUP($A26,'Return Data'!$A$7:$R$328,12,0)</f>
        <v>-38.424945955683597</v>
      </c>
      <c r="G26" s="70">
        <f t="shared" si="1"/>
        <v>12</v>
      </c>
      <c r="H26" s="69">
        <f>VLOOKUP($A26,'Return Data'!$A$7:$R$328,13,0)</f>
        <v>-18.218227411394501</v>
      </c>
      <c r="I26" s="70">
        <f t="shared" si="2"/>
        <v>4</v>
      </c>
      <c r="J26" s="69">
        <f>VLOOKUP($A26,'Return Data'!$A$7:$R$328,14,0)</f>
        <v>-13.764183571533801</v>
      </c>
      <c r="K26" s="70">
        <f t="shared" si="3"/>
        <v>8</v>
      </c>
      <c r="L26" s="69">
        <f>VLOOKUP($A26,'Return Data'!$A$7:$R$328,18,0)</f>
        <v>-5.6332128053620201</v>
      </c>
      <c r="M26" s="70">
        <f>RANK(L26,L$8:L$72,0)</f>
        <v>8</v>
      </c>
      <c r="N26" s="69">
        <f>VLOOKUP($A26,'Return Data'!$A$7:$R$328,15,0)</f>
        <v>0.87934855931387101</v>
      </c>
      <c r="O26" s="70">
        <f>RANK(N26,N$8:N$72,0)</f>
        <v>9</v>
      </c>
      <c r="P26" s="69">
        <f>VLOOKUP($A26,'Return Data'!$A$7:$R$328,16,0)</f>
        <v>2.9439380902767001</v>
      </c>
      <c r="Q26" s="70">
        <f>RANK(P26,P$8:P$72,0)</f>
        <v>17</v>
      </c>
      <c r="R26" s="69">
        <f>VLOOKUP($A26,'Return Data'!$A$7:$R$328,17,0)</f>
        <v>20.885516952699898</v>
      </c>
      <c r="S26" s="71">
        <f t="shared" si="5"/>
        <v>4</v>
      </c>
    </row>
    <row r="27" spans="1:19" x14ac:dyDescent="0.25">
      <c r="A27" s="67" t="s">
        <v>182</v>
      </c>
      <c r="B27" s="68">
        <f>VLOOKUP($A27,'Return Data'!$A$7:$R$328,2,0)</f>
        <v>43916</v>
      </c>
      <c r="C27" s="69">
        <f>VLOOKUP($A27,'Return Data'!$A$7:$R$328,3,0)</f>
        <v>40.36</v>
      </c>
      <c r="D27" s="69">
        <f>VLOOKUP($A27,'Return Data'!$A$7:$R$328,11,0)</f>
        <v>-125.599383598022</v>
      </c>
      <c r="E27" s="70">
        <f t="shared" si="0"/>
        <v>58</v>
      </c>
      <c r="F27" s="69">
        <f>VLOOKUP($A27,'Return Data'!$A$7:$R$328,12,0)</f>
        <v>-61.879314791769801</v>
      </c>
      <c r="G27" s="70">
        <f t="shared" si="1"/>
        <v>57</v>
      </c>
      <c r="H27" s="69">
        <f>VLOOKUP($A27,'Return Data'!$A$7:$R$328,13,0)</f>
        <v>-45.189030540298901</v>
      </c>
      <c r="I27" s="70">
        <f t="shared" si="2"/>
        <v>53</v>
      </c>
      <c r="J27" s="69">
        <f>VLOOKUP($A27,'Return Data'!$A$7:$R$328,14,0)</f>
        <v>-32.057430334299802</v>
      </c>
      <c r="K27" s="70">
        <f t="shared" si="3"/>
        <v>50</v>
      </c>
      <c r="L27" s="69">
        <f>VLOOKUP($A27,'Return Data'!$A$7:$R$328,18,0)</f>
        <v>-15.787732191585601</v>
      </c>
      <c r="M27" s="70">
        <f>RANK(L27,L$8:L$72,0)</f>
        <v>46</v>
      </c>
      <c r="N27" s="69">
        <f>VLOOKUP($A27,'Return Data'!$A$7:$R$328,15,0)</f>
        <v>-4.68395761933703</v>
      </c>
      <c r="O27" s="70">
        <f>RANK(N27,N$8:N$72,0)</f>
        <v>32</v>
      </c>
      <c r="P27" s="69">
        <f>VLOOKUP($A27,'Return Data'!$A$7:$R$328,16,0)</f>
        <v>8.2908255915392498E-2</v>
      </c>
      <c r="Q27" s="70">
        <f>RANK(P27,P$8:P$72,0)</f>
        <v>26</v>
      </c>
      <c r="R27" s="69">
        <f>VLOOKUP($A27,'Return Data'!$A$7:$R$328,17,0)</f>
        <v>11.179871405816799</v>
      </c>
      <c r="S27" s="71">
        <f t="shared" si="5"/>
        <v>18</v>
      </c>
    </row>
    <row r="28" spans="1:19" x14ac:dyDescent="0.25">
      <c r="A28" s="67" t="s">
        <v>183</v>
      </c>
      <c r="B28" s="68">
        <f>VLOOKUP($A28,'Return Data'!$A$7:$R$328,2,0)</f>
        <v>43916</v>
      </c>
      <c r="C28" s="69">
        <f>VLOOKUP($A28,'Return Data'!$A$7:$R$328,3,0)</f>
        <v>7.55</v>
      </c>
      <c r="D28" s="69">
        <f>VLOOKUP($A28,'Return Data'!$A$7:$R$328,11,0)</f>
        <v>-105.943276995909</v>
      </c>
      <c r="E28" s="70">
        <f t="shared" si="0"/>
        <v>27</v>
      </c>
      <c r="F28" s="69">
        <f>VLOOKUP($A28,'Return Data'!$A$7:$R$328,12,0)</f>
        <v>-47.913528004253799</v>
      </c>
      <c r="G28" s="70">
        <f t="shared" si="1"/>
        <v>28</v>
      </c>
      <c r="H28" s="69">
        <f>VLOOKUP($A28,'Return Data'!$A$7:$R$328,13,0)</f>
        <v>-32.737335657043701</v>
      </c>
      <c r="I28" s="70">
        <f t="shared" si="2"/>
        <v>28</v>
      </c>
      <c r="J28" s="69">
        <f>VLOOKUP($A28,'Return Data'!$A$7:$R$328,14,0)</f>
        <v>-21.540155139052001</v>
      </c>
      <c r="K28" s="70">
        <f t="shared" si="3"/>
        <v>26</v>
      </c>
      <c r="L28" s="69">
        <f>VLOOKUP($A28,'Return Data'!$A$7:$R$328,18,0)</f>
        <v>-10.8254196207094</v>
      </c>
      <c r="M28" s="70">
        <f>RANK(L28,L$8:L$72,0)</f>
        <v>28</v>
      </c>
      <c r="N28" s="69"/>
      <c r="O28" s="70"/>
      <c r="P28" s="69"/>
      <c r="Q28" s="70"/>
      <c r="R28" s="69">
        <f>VLOOKUP($A28,'Return Data'!$A$7:$R$328,17,0)</f>
        <v>-10.9188034188034</v>
      </c>
      <c r="S28" s="71">
        <f t="shared" si="5"/>
        <v>55</v>
      </c>
    </row>
    <row r="29" spans="1:19" x14ac:dyDescent="0.25">
      <c r="A29" s="67" t="s">
        <v>184</v>
      </c>
      <c r="B29" s="68">
        <f>VLOOKUP($A29,'Return Data'!$A$7:$R$328,2,0)</f>
        <v>43916</v>
      </c>
      <c r="C29" s="69">
        <f>VLOOKUP($A29,'Return Data'!$A$7:$R$328,3,0)</f>
        <v>45.76</v>
      </c>
      <c r="D29" s="69">
        <f>VLOOKUP($A29,'Return Data'!$A$7:$R$328,11,0)</f>
        <v>-89.269378260203993</v>
      </c>
      <c r="E29" s="70">
        <f t="shared" si="0"/>
        <v>10</v>
      </c>
      <c r="F29" s="69">
        <f>VLOOKUP($A29,'Return Data'!$A$7:$R$328,12,0)</f>
        <v>-38.237054774019803</v>
      </c>
      <c r="G29" s="70">
        <f t="shared" si="1"/>
        <v>10</v>
      </c>
      <c r="H29" s="69">
        <f>VLOOKUP($A29,'Return Data'!$A$7:$R$328,13,0)</f>
        <v>-25.550668175852898</v>
      </c>
      <c r="I29" s="70">
        <f t="shared" si="2"/>
        <v>12</v>
      </c>
      <c r="J29" s="69">
        <f>VLOOKUP($A29,'Return Data'!$A$7:$R$328,14,0)</f>
        <v>-17.2489652250432</v>
      </c>
      <c r="K29" s="70">
        <f t="shared" si="3"/>
        <v>12</v>
      </c>
      <c r="L29" s="69">
        <f>VLOOKUP($A29,'Return Data'!$A$7:$R$328,18,0)</f>
        <v>-4.9715446432272703</v>
      </c>
      <c r="M29" s="70">
        <f>RANK(L29,L$8:L$72,0)</f>
        <v>5</v>
      </c>
      <c r="N29" s="69">
        <f>VLOOKUP($A29,'Return Data'!$A$7:$R$328,15,0)</f>
        <v>2.1336891599949199</v>
      </c>
      <c r="O29" s="70">
        <f>RANK(N29,N$8:N$72,0)</f>
        <v>6</v>
      </c>
      <c r="P29" s="69">
        <f>VLOOKUP($A29,'Return Data'!$A$7:$R$328,16,0)</f>
        <v>5.1786945586881004</v>
      </c>
      <c r="Q29" s="70">
        <f>RANK(P29,P$8:P$72,0)</f>
        <v>7</v>
      </c>
      <c r="R29" s="69">
        <f>VLOOKUP($A29,'Return Data'!$A$7:$R$328,17,0)</f>
        <v>18.217325036147699</v>
      </c>
      <c r="S29" s="71">
        <f t="shared" si="5"/>
        <v>5</v>
      </c>
    </row>
    <row r="30" spans="1:19" x14ac:dyDescent="0.25">
      <c r="A30" s="67" t="s">
        <v>185</v>
      </c>
      <c r="B30" s="68">
        <f>VLOOKUP($A30,'Return Data'!$A$7:$R$328,2,0)</f>
        <v>43916</v>
      </c>
      <c r="C30" s="69">
        <f>VLOOKUP($A30,'Return Data'!$A$7:$R$328,3,0)</f>
        <v>7.3902000000000001</v>
      </c>
      <c r="D30" s="69">
        <f>VLOOKUP($A30,'Return Data'!$A$7:$R$328,11,0)</f>
        <v>-117.741564429262</v>
      </c>
      <c r="E30" s="70">
        <f t="shared" si="0"/>
        <v>45</v>
      </c>
      <c r="F30" s="69"/>
      <c r="G30" s="70"/>
      <c r="H30" s="69"/>
      <c r="I30" s="70"/>
      <c r="J30" s="69"/>
      <c r="K30" s="70"/>
      <c r="L30" s="69"/>
      <c r="M30" s="70"/>
      <c r="N30" s="69"/>
      <c r="O30" s="70"/>
      <c r="P30" s="69"/>
      <c r="Q30" s="70"/>
      <c r="R30" s="69">
        <f>VLOOKUP($A30,'Return Data'!$A$7:$R$328,17,0)</f>
        <v>-59.5360625</v>
      </c>
      <c r="S30" s="71">
        <f t="shared" si="5"/>
        <v>65</v>
      </c>
    </row>
    <row r="31" spans="1:19" x14ac:dyDescent="0.25">
      <c r="A31" s="67" t="s">
        <v>186</v>
      </c>
      <c r="B31" s="68">
        <f>VLOOKUP($A31,'Return Data'!$A$7:$R$328,2,0)</f>
        <v>43916</v>
      </c>
      <c r="C31" s="69">
        <f>VLOOKUP($A31,'Return Data'!$A$7:$R$328,3,0)</f>
        <v>14.8239</v>
      </c>
      <c r="D31" s="69">
        <f>VLOOKUP($A31,'Return Data'!$A$7:$R$328,11,0)</f>
        <v>-101.829728211983</v>
      </c>
      <c r="E31" s="70">
        <f t="shared" si="0"/>
        <v>21</v>
      </c>
      <c r="F31" s="69">
        <f>VLOOKUP($A31,'Return Data'!$A$7:$R$328,12,0)</f>
        <v>-48.311917136232701</v>
      </c>
      <c r="G31" s="70">
        <f t="shared" ref="G31:G72" si="8">RANK(F31,F$8:F$72,0)</f>
        <v>30</v>
      </c>
      <c r="H31" s="69">
        <f>VLOOKUP($A31,'Return Data'!$A$7:$R$328,13,0)</f>
        <v>-28.578735875087801</v>
      </c>
      <c r="I31" s="70">
        <f t="shared" ref="I31:I38" si="9">RANK(H31,H$8:H$72,0)</f>
        <v>17</v>
      </c>
      <c r="J31" s="69">
        <f>VLOOKUP($A31,'Return Data'!$A$7:$R$328,14,0)</f>
        <v>-17.655607288365001</v>
      </c>
      <c r="K31" s="70">
        <f t="shared" ref="K31:K38" si="10">RANK(J31,J$8:J$72,0)</f>
        <v>13</v>
      </c>
      <c r="L31" s="69">
        <f>VLOOKUP($A31,'Return Data'!$A$7:$R$328,18,0)</f>
        <v>-5.9783782961788203</v>
      </c>
      <c r="M31" s="70">
        <f t="shared" ref="M31:M38" si="11">RANK(L31,L$8:L$72,0)</f>
        <v>10</v>
      </c>
      <c r="N31" s="69">
        <f>VLOOKUP($A31,'Return Data'!$A$7:$R$328,15,0)</f>
        <v>0.61879529092643604</v>
      </c>
      <c r="O31" s="70">
        <f t="shared" ref="O31:O38" si="12">RANK(N31,N$8:N$72,0)</f>
        <v>10</v>
      </c>
      <c r="P31" s="69">
        <f>VLOOKUP($A31,'Return Data'!$A$7:$R$328,16,0)</f>
        <v>5.60507366623058</v>
      </c>
      <c r="Q31" s="70">
        <f>RANK(P31,P$8:P$72,0)</f>
        <v>4</v>
      </c>
      <c r="R31" s="69">
        <f>VLOOKUP($A31,'Return Data'!$A$7:$R$328,17,0)</f>
        <v>14.848025379748799</v>
      </c>
      <c r="S31" s="71">
        <f t="shared" si="5"/>
        <v>9</v>
      </c>
    </row>
    <row r="32" spans="1:19" x14ac:dyDescent="0.25">
      <c r="A32" s="67" t="s">
        <v>187</v>
      </c>
      <c r="B32" s="68">
        <f>VLOOKUP($A32,'Return Data'!$A$7:$R$328,2,0)</f>
        <v>43916</v>
      </c>
      <c r="C32" s="69">
        <f>VLOOKUP($A32,'Return Data'!$A$7:$R$328,3,0)</f>
        <v>37.542000000000002</v>
      </c>
      <c r="D32" s="69">
        <f>VLOOKUP($A32,'Return Data'!$A$7:$R$328,11,0)</f>
        <v>-104.037252942362</v>
      </c>
      <c r="E32" s="70">
        <f t="shared" si="0"/>
        <v>25</v>
      </c>
      <c r="F32" s="69">
        <f>VLOOKUP($A32,'Return Data'!$A$7:$R$328,12,0)</f>
        <v>-45.145151661416499</v>
      </c>
      <c r="G32" s="70">
        <f t="shared" si="8"/>
        <v>20</v>
      </c>
      <c r="H32" s="69">
        <f>VLOOKUP($A32,'Return Data'!$A$7:$R$328,13,0)</f>
        <v>-32.117400663661201</v>
      </c>
      <c r="I32" s="70">
        <f t="shared" si="9"/>
        <v>25</v>
      </c>
      <c r="J32" s="69">
        <f>VLOOKUP($A32,'Return Data'!$A$7:$R$328,14,0)</f>
        <v>-19.4483999254327</v>
      </c>
      <c r="K32" s="70">
        <f t="shared" si="10"/>
        <v>17</v>
      </c>
      <c r="L32" s="69">
        <f>VLOOKUP($A32,'Return Data'!$A$7:$R$328,18,0)</f>
        <v>-5.8519281645869103</v>
      </c>
      <c r="M32" s="70">
        <f t="shared" si="11"/>
        <v>9</v>
      </c>
      <c r="N32" s="69">
        <f>VLOOKUP($A32,'Return Data'!$A$7:$R$328,15,0)</f>
        <v>-1.19508916113534</v>
      </c>
      <c r="O32" s="70">
        <f t="shared" si="12"/>
        <v>15</v>
      </c>
      <c r="P32" s="69">
        <f>VLOOKUP($A32,'Return Data'!$A$7:$R$328,16,0)</f>
        <v>3.82443467178472</v>
      </c>
      <c r="Q32" s="70">
        <f>RANK(P32,P$8:P$72,0)</f>
        <v>12</v>
      </c>
      <c r="R32" s="69">
        <f>VLOOKUP($A32,'Return Data'!$A$7:$R$328,17,0)</f>
        <v>11.7109240210275</v>
      </c>
      <c r="S32" s="71">
        <f t="shared" si="5"/>
        <v>14</v>
      </c>
    </row>
    <row r="33" spans="1:19" x14ac:dyDescent="0.25">
      <c r="A33" s="67" t="s">
        <v>188</v>
      </c>
      <c r="B33" s="68">
        <f>VLOOKUP($A33,'Return Data'!$A$7:$R$328,2,0)</f>
        <v>43916</v>
      </c>
      <c r="C33" s="69">
        <f>VLOOKUP($A33,'Return Data'!$A$7:$R$328,3,0)</f>
        <v>40.951999999999998</v>
      </c>
      <c r="D33" s="69">
        <f>VLOOKUP($A33,'Return Data'!$A$7:$R$328,11,0)</f>
        <v>-115.899015732332</v>
      </c>
      <c r="E33" s="70">
        <f t="shared" si="0"/>
        <v>44</v>
      </c>
      <c r="F33" s="69">
        <f>VLOOKUP($A33,'Return Data'!$A$7:$R$328,12,0)</f>
        <v>-52.012571816521799</v>
      </c>
      <c r="G33" s="70">
        <f t="shared" si="8"/>
        <v>43</v>
      </c>
      <c r="H33" s="69">
        <f>VLOOKUP($A33,'Return Data'!$A$7:$R$328,13,0)</f>
        <v>-37.189911427951401</v>
      </c>
      <c r="I33" s="70">
        <f t="shared" si="9"/>
        <v>41</v>
      </c>
      <c r="J33" s="69">
        <f>VLOOKUP($A33,'Return Data'!$A$7:$R$328,14,0)</f>
        <v>-25.587957945142499</v>
      </c>
      <c r="K33" s="70">
        <f t="shared" si="10"/>
        <v>37</v>
      </c>
      <c r="L33" s="69">
        <f>VLOOKUP($A33,'Return Data'!$A$7:$R$328,18,0)</f>
        <v>-13.3827434930416</v>
      </c>
      <c r="M33" s="70">
        <f t="shared" si="11"/>
        <v>43</v>
      </c>
      <c r="N33" s="69">
        <f>VLOOKUP($A33,'Return Data'!$A$7:$R$328,15,0)</f>
        <v>-4.1842856682405696</v>
      </c>
      <c r="O33" s="70">
        <f t="shared" si="12"/>
        <v>30</v>
      </c>
      <c r="P33" s="69">
        <f>VLOOKUP($A33,'Return Data'!$A$7:$R$328,16,0)</f>
        <v>2.1111914144419499</v>
      </c>
      <c r="Q33" s="70">
        <f>RANK(P33,P$8:P$72,0)</f>
        <v>20</v>
      </c>
      <c r="R33" s="69">
        <f>VLOOKUP($A33,'Return Data'!$A$7:$R$328,17,0)</f>
        <v>10.106848681517199</v>
      </c>
      <c r="S33" s="71">
        <f t="shared" si="5"/>
        <v>23</v>
      </c>
    </row>
    <row r="34" spans="1:19" x14ac:dyDescent="0.25">
      <c r="A34" s="67" t="s">
        <v>189</v>
      </c>
      <c r="B34" s="68">
        <f>VLOOKUP($A34,'Return Data'!$A$7:$R$328,2,0)</f>
        <v>43916</v>
      </c>
      <c r="C34" s="69">
        <f>VLOOKUP($A34,'Return Data'!$A$7:$R$328,3,0)</f>
        <v>58.048999999999999</v>
      </c>
      <c r="D34" s="69">
        <f>VLOOKUP($A34,'Return Data'!$A$7:$R$328,11,0)</f>
        <v>-101.596710987851</v>
      </c>
      <c r="E34" s="70">
        <f t="shared" si="0"/>
        <v>19</v>
      </c>
      <c r="F34" s="69">
        <f>VLOOKUP($A34,'Return Data'!$A$7:$R$328,12,0)</f>
        <v>-44.689695136722598</v>
      </c>
      <c r="G34" s="70">
        <f t="shared" si="8"/>
        <v>19</v>
      </c>
      <c r="H34" s="69">
        <f>VLOOKUP($A34,'Return Data'!$A$7:$R$328,13,0)</f>
        <v>-26.0448496322567</v>
      </c>
      <c r="I34" s="70">
        <f t="shared" si="9"/>
        <v>13</v>
      </c>
      <c r="J34" s="69">
        <f>VLOOKUP($A34,'Return Data'!$A$7:$R$328,14,0)</f>
        <v>-16.0729144880044</v>
      </c>
      <c r="K34" s="70">
        <f t="shared" si="10"/>
        <v>11</v>
      </c>
      <c r="L34" s="69">
        <f>VLOOKUP($A34,'Return Data'!$A$7:$R$328,18,0)</f>
        <v>-5.3936707394674901</v>
      </c>
      <c r="M34" s="70">
        <f t="shared" si="11"/>
        <v>7</v>
      </c>
      <c r="N34" s="69">
        <f>VLOOKUP($A34,'Return Data'!$A$7:$R$328,15,0)</f>
        <v>1.6518639224599201</v>
      </c>
      <c r="O34" s="70">
        <f t="shared" si="12"/>
        <v>8</v>
      </c>
      <c r="P34" s="69">
        <f>VLOOKUP($A34,'Return Data'!$A$7:$R$328,16,0)</f>
        <v>2.91697420346678</v>
      </c>
      <c r="Q34" s="70">
        <f>RANK(P34,P$8:P$72,0)</f>
        <v>18</v>
      </c>
      <c r="R34" s="69">
        <f>VLOOKUP($A34,'Return Data'!$A$7:$R$328,17,0)</f>
        <v>12.9226193189148</v>
      </c>
      <c r="S34" s="71">
        <f t="shared" si="5"/>
        <v>12</v>
      </c>
    </row>
    <row r="35" spans="1:19" x14ac:dyDescent="0.25">
      <c r="A35" s="67" t="s">
        <v>190</v>
      </c>
      <c r="B35" s="68">
        <f>VLOOKUP($A35,'Return Data'!$A$7:$R$328,2,0)</f>
        <v>43916</v>
      </c>
      <c r="C35" s="69">
        <f>VLOOKUP($A35,'Return Data'!$A$7:$R$328,3,0)</f>
        <v>9.4219000000000008</v>
      </c>
      <c r="D35" s="69">
        <f>VLOOKUP($A35,'Return Data'!$A$7:$R$328,11,0)</f>
        <v>-101.931404303931</v>
      </c>
      <c r="E35" s="70">
        <f t="shared" si="0"/>
        <v>22</v>
      </c>
      <c r="F35" s="69">
        <f>VLOOKUP($A35,'Return Data'!$A$7:$R$328,12,0)</f>
        <v>-47.672681283118202</v>
      </c>
      <c r="G35" s="70">
        <f t="shared" si="8"/>
        <v>25</v>
      </c>
      <c r="H35" s="69">
        <f>VLOOKUP($A35,'Return Data'!$A$7:$R$328,13,0)</f>
        <v>-31.168790590981001</v>
      </c>
      <c r="I35" s="70">
        <f t="shared" si="9"/>
        <v>21</v>
      </c>
      <c r="J35" s="69">
        <f>VLOOKUP($A35,'Return Data'!$A$7:$R$328,14,0)</f>
        <v>-21.547946923226501</v>
      </c>
      <c r="K35" s="70">
        <f t="shared" si="10"/>
        <v>27</v>
      </c>
      <c r="L35" s="69">
        <f>VLOOKUP($A35,'Return Data'!$A$7:$R$328,18,0)</f>
        <v>-9.9085840687726794</v>
      </c>
      <c r="M35" s="70">
        <f t="shared" si="11"/>
        <v>24</v>
      </c>
      <c r="N35" s="69">
        <f>VLOOKUP($A35,'Return Data'!$A$7:$R$328,15,0)</f>
        <v>-4.7083559140728104</v>
      </c>
      <c r="O35" s="70">
        <f t="shared" si="12"/>
        <v>33</v>
      </c>
      <c r="P35" s="69"/>
      <c r="Q35" s="70"/>
      <c r="R35" s="69">
        <f>VLOOKUP($A35,'Return Data'!$A$7:$R$328,17,0)</f>
        <v>-1.6813266932270901</v>
      </c>
      <c r="S35" s="71">
        <f t="shared" si="5"/>
        <v>45</v>
      </c>
    </row>
    <row r="36" spans="1:19" x14ac:dyDescent="0.25">
      <c r="A36" s="67" t="s">
        <v>191</v>
      </c>
      <c r="B36" s="68">
        <f>VLOOKUP($A36,'Return Data'!$A$7:$R$328,2,0)</f>
        <v>43916</v>
      </c>
      <c r="C36" s="69">
        <f>VLOOKUP($A36,'Return Data'!$A$7:$R$328,3,0)</f>
        <v>14.497999999999999</v>
      </c>
      <c r="D36" s="69">
        <f>VLOOKUP($A36,'Return Data'!$A$7:$R$328,11,0)</f>
        <v>-109.642813081065</v>
      </c>
      <c r="E36" s="70">
        <f t="shared" si="0"/>
        <v>35</v>
      </c>
      <c r="F36" s="69">
        <f>VLOOKUP($A36,'Return Data'!$A$7:$R$328,12,0)</f>
        <v>-46.864481255833901</v>
      </c>
      <c r="G36" s="70">
        <f t="shared" si="8"/>
        <v>24</v>
      </c>
      <c r="H36" s="69">
        <f>VLOOKUP($A36,'Return Data'!$A$7:$R$328,13,0)</f>
        <v>-31.521339757346901</v>
      </c>
      <c r="I36" s="70">
        <f t="shared" si="9"/>
        <v>23</v>
      </c>
      <c r="J36" s="69">
        <f>VLOOKUP($A36,'Return Data'!$A$7:$R$328,14,0)</f>
        <v>-20.2282991423947</v>
      </c>
      <c r="K36" s="70">
        <f t="shared" si="10"/>
        <v>20</v>
      </c>
      <c r="L36" s="69">
        <f>VLOOKUP($A36,'Return Data'!$A$7:$R$328,18,0)</f>
        <v>-4.98230872892539</v>
      </c>
      <c r="M36" s="70">
        <f t="shared" si="11"/>
        <v>6</v>
      </c>
      <c r="N36" s="69">
        <f>VLOOKUP($A36,'Return Data'!$A$7:$R$328,15,0)</f>
        <v>2.4442475262147298</v>
      </c>
      <c r="O36" s="70">
        <f t="shared" si="12"/>
        <v>5</v>
      </c>
      <c r="P36" s="69"/>
      <c r="Q36" s="70"/>
      <c r="R36" s="69">
        <f>VLOOKUP($A36,'Return Data'!$A$7:$R$328,17,0)</f>
        <v>10.592064516129</v>
      </c>
      <c r="S36" s="71">
        <f t="shared" si="5"/>
        <v>21</v>
      </c>
    </row>
    <row r="37" spans="1:19" x14ac:dyDescent="0.25">
      <c r="A37" s="67" t="s">
        <v>192</v>
      </c>
      <c r="B37" s="68">
        <f>VLOOKUP($A37,'Return Data'!$A$7:$R$328,2,0)</f>
        <v>43916</v>
      </c>
      <c r="C37" s="69">
        <f>VLOOKUP($A37,'Return Data'!$A$7:$R$328,3,0)</f>
        <v>14.51</v>
      </c>
      <c r="D37" s="69">
        <f>VLOOKUP($A37,'Return Data'!$A$7:$R$328,11,0)</f>
        <v>-110.036159234729</v>
      </c>
      <c r="E37" s="70">
        <f t="shared" si="0"/>
        <v>36</v>
      </c>
      <c r="F37" s="69">
        <f>VLOOKUP($A37,'Return Data'!$A$7:$R$328,12,0)</f>
        <v>-48.004786126110098</v>
      </c>
      <c r="G37" s="70">
        <f t="shared" si="8"/>
        <v>29</v>
      </c>
      <c r="H37" s="69">
        <f>VLOOKUP($A37,'Return Data'!$A$7:$R$328,13,0)</f>
        <v>-27.781648567627499</v>
      </c>
      <c r="I37" s="70">
        <f t="shared" si="9"/>
        <v>15</v>
      </c>
      <c r="J37" s="69">
        <f>VLOOKUP($A37,'Return Data'!$A$7:$R$328,14,0)</f>
        <v>-18.954939956167902</v>
      </c>
      <c r="K37" s="70">
        <f t="shared" si="10"/>
        <v>15</v>
      </c>
      <c r="L37" s="69">
        <f>VLOOKUP($A37,'Return Data'!$A$7:$R$328,18,0)</f>
        <v>-10.6010797318323</v>
      </c>
      <c r="M37" s="70">
        <f t="shared" si="11"/>
        <v>27</v>
      </c>
      <c r="N37" s="69">
        <f>VLOOKUP($A37,'Return Data'!$A$7:$R$328,15,0)</f>
        <v>-1.2808782033723001</v>
      </c>
      <c r="O37" s="70">
        <f t="shared" si="12"/>
        <v>16</v>
      </c>
      <c r="P37" s="69">
        <f>VLOOKUP($A37,'Return Data'!$A$7:$R$328,16,0)</f>
        <v>7.4344520425183198</v>
      </c>
      <c r="Q37" s="70">
        <f>RANK(P37,P$8:P$72,0)</f>
        <v>2</v>
      </c>
      <c r="R37" s="69">
        <f>VLOOKUP($A37,'Return Data'!$A$7:$R$328,17,0)</f>
        <v>8.7051824431517701</v>
      </c>
      <c r="S37" s="71">
        <f t="shared" si="5"/>
        <v>28</v>
      </c>
    </row>
    <row r="38" spans="1:19" x14ac:dyDescent="0.25">
      <c r="A38" s="67" t="s">
        <v>193</v>
      </c>
      <c r="B38" s="68">
        <f>VLOOKUP($A38,'Return Data'!$A$7:$R$328,2,0)</f>
        <v>43916</v>
      </c>
      <c r="C38" s="69">
        <f>VLOOKUP($A38,'Return Data'!$A$7:$R$328,3,0)</f>
        <v>38.183300000000003</v>
      </c>
      <c r="D38" s="69">
        <f>VLOOKUP($A38,'Return Data'!$A$7:$R$328,11,0)</f>
        <v>-135.01553382317499</v>
      </c>
      <c r="E38" s="70">
        <f t="shared" si="0"/>
        <v>65</v>
      </c>
      <c r="F38" s="69">
        <f>VLOOKUP($A38,'Return Data'!$A$7:$R$328,12,0)</f>
        <v>-59.100951360077701</v>
      </c>
      <c r="G38" s="70">
        <f t="shared" si="8"/>
        <v>52</v>
      </c>
      <c r="H38" s="69">
        <f>VLOOKUP($A38,'Return Data'!$A$7:$R$328,13,0)</f>
        <v>-46.606044419965798</v>
      </c>
      <c r="I38" s="70">
        <f t="shared" si="9"/>
        <v>56</v>
      </c>
      <c r="J38" s="69">
        <f>VLOOKUP($A38,'Return Data'!$A$7:$R$328,14,0)</f>
        <v>-33.478047653473602</v>
      </c>
      <c r="K38" s="70">
        <f t="shared" si="10"/>
        <v>54</v>
      </c>
      <c r="L38" s="69">
        <f>VLOOKUP($A38,'Return Data'!$A$7:$R$328,18,0)</f>
        <v>-18.480705080786301</v>
      </c>
      <c r="M38" s="70">
        <f t="shared" si="11"/>
        <v>50</v>
      </c>
      <c r="N38" s="69">
        <f>VLOOKUP($A38,'Return Data'!$A$7:$R$328,15,0)</f>
        <v>-10.3718803475178</v>
      </c>
      <c r="O38" s="70">
        <f t="shared" si="12"/>
        <v>46</v>
      </c>
      <c r="P38" s="69">
        <f>VLOOKUP($A38,'Return Data'!$A$7:$R$328,16,0)</f>
        <v>-4.0893559294593897</v>
      </c>
      <c r="Q38" s="70">
        <f>RANK(P38,P$8:P$72,0)</f>
        <v>36</v>
      </c>
      <c r="R38" s="69">
        <f>VLOOKUP($A38,'Return Data'!$A$7:$R$328,17,0)</f>
        <v>7.4614947916452401</v>
      </c>
      <c r="S38" s="71">
        <f t="shared" si="5"/>
        <v>30</v>
      </c>
    </row>
    <row r="39" spans="1:19" x14ac:dyDescent="0.25">
      <c r="A39" s="67" t="s">
        <v>194</v>
      </c>
      <c r="B39" s="68">
        <f>VLOOKUP($A39,'Return Data'!$A$7:$R$328,2,0)</f>
        <v>43916</v>
      </c>
      <c r="C39" s="69">
        <f>VLOOKUP($A39,'Return Data'!$A$7:$R$328,3,0)</f>
        <v>8.3887999999999998</v>
      </c>
      <c r="D39" s="69">
        <f>VLOOKUP($A39,'Return Data'!$A$7:$R$328,11,0)</f>
        <v>-90.170899552137101</v>
      </c>
      <c r="E39" s="70">
        <f t="shared" si="0"/>
        <v>11</v>
      </c>
      <c r="F39" s="69">
        <f>VLOOKUP($A39,'Return Data'!$A$7:$R$328,12,0)</f>
        <v>-40.718060286458197</v>
      </c>
      <c r="G39" s="70">
        <f t="shared" si="8"/>
        <v>14</v>
      </c>
      <c r="H39" s="69"/>
      <c r="I39" s="70"/>
      <c r="J39" s="69"/>
      <c r="K39" s="70"/>
      <c r="L39" s="69"/>
      <c r="M39" s="70"/>
      <c r="N39" s="69"/>
      <c r="O39" s="70"/>
      <c r="P39" s="69"/>
      <c r="Q39" s="70"/>
      <c r="R39" s="69">
        <f>VLOOKUP($A39,'Return Data'!$A$7:$R$328,17,0)</f>
        <v>-23.906016260162598</v>
      </c>
      <c r="S39" s="71">
        <f t="shared" si="5"/>
        <v>64</v>
      </c>
    </row>
    <row r="40" spans="1:19" x14ac:dyDescent="0.25">
      <c r="A40" s="67" t="s">
        <v>195</v>
      </c>
      <c r="B40" s="68">
        <f>VLOOKUP($A40,'Return Data'!$A$7:$R$328,2,0)</f>
        <v>43916</v>
      </c>
      <c r="C40" s="69">
        <f>VLOOKUP($A40,'Return Data'!$A$7:$R$328,3,0)</f>
        <v>11.1</v>
      </c>
      <c r="D40" s="69">
        <f>VLOOKUP($A40,'Return Data'!$A$7:$R$328,11,0)</f>
        <v>-110.86436379787099</v>
      </c>
      <c r="E40" s="70">
        <f t="shared" ref="E40:E71" si="13">RANK(D40,D$8:D$72,0)</f>
        <v>38</v>
      </c>
      <c r="F40" s="69">
        <f>VLOOKUP($A40,'Return Data'!$A$7:$R$328,12,0)</f>
        <v>-53.417996412047998</v>
      </c>
      <c r="G40" s="70">
        <f t="shared" si="8"/>
        <v>44</v>
      </c>
      <c r="H40" s="69">
        <f>VLOOKUP($A40,'Return Data'!$A$7:$R$328,13,0)</f>
        <v>-37.444215423017297</v>
      </c>
      <c r="I40" s="70">
        <f t="shared" ref="I40:I72" si="14">RANK(H40,H$8:H$72,0)</f>
        <v>42</v>
      </c>
      <c r="J40" s="69">
        <f>VLOOKUP($A40,'Return Data'!$A$7:$R$328,14,0)</f>
        <v>-25.032632021415498</v>
      </c>
      <c r="K40" s="70">
        <f t="shared" ref="K40:K72" si="15">RANK(J40,J$8:J$72,0)</f>
        <v>36</v>
      </c>
      <c r="L40" s="69">
        <f>VLOOKUP($A40,'Return Data'!$A$7:$R$328,18,0)</f>
        <v>-9.7401019196487493</v>
      </c>
      <c r="M40" s="70">
        <f t="shared" ref="M40:M50" si="16">RANK(L40,L$8:L$72,0)</f>
        <v>22</v>
      </c>
      <c r="N40" s="69">
        <f>VLOOKUP($A40,'Return Data'!$A$7:$R$328,15,0)</f>
        <v>-2.7472941034788998</v>
      </c>
      <c r="O40" s="70">
        <f t="shared" ref="O40:O49" si="17">RANK(N40,N$8:N$72,0)</f>
        <v>21</v>
      </c>
      <c r="P40" s="69"/>
      <c r="Q40" s="70"/>
      <c r="R40" s="69">
        <f>VLOOKUP($A40,'Return Data'!$A$7:$R$328,17,0)</f>
        <v>2.5622208040842298</v>
      </c>
      <c r="S40" s="71">
        <f t="shared" ref="S40:S71" si="18">RANK(R40,R$8:R$72,0)</f>
        <v>39</v>
      </c>
    </row>
    <row r="41" spans="1:19" x14ac:dyDescent="0.25">
      <c r="A41" s="67" t="s">
        <v>196</v>
      </c>
      <c r="B41" s="68">
        <f>VLOOKUP($A41,'Return Data'!$A$7:$R$328,2,0)</f>
        <v>43916</v>
      </c>
      <c r="C41" s="69">
        <f>VLOOKUP($A41,'Return Data'!$A$7:$R$328,3,0)</f>
        <v>147.02000000000001</v>
      </c>
      <c r="D41" s="69">
        <f>VLOOKUP($A41,'Return Data'!$A$7:$R$328,11,0)</f>
        <v>-106.50150668635</v>
      </c>
      <c r="E41" s="70">
        <f t="shared" si="13"/>
        <v>29</v>
      </c>
      <c r="F41" s="69">
        <f>VLOOKUP($A41,'Return Data'!$A$7:$R$328,12,0)</f>
        <v>-49.275630736304898</v>
      </c>
      <c r="G41" s="70">
        <f t="shared" si="8"/>
        <v>34</v>
      </c>
      <c r="H41" s="69">
        <f>VLOOKUP($A41,'Return Data'!$A$7:$R$328,13,0)</f>
        <v>-36.967239194307503</v>
      </c>
      <c r="I41" s="70">
        <f t="shared" si="14"/>
        <v>38</v>
      </c>
      <c r="J41" s="69">
        <f>VLOOKUP($A41,'Return Data'!$A$7:$R$328,14,0)</f>
        <v>-26.450597231245901</v>
      </c>
      <c r="K41" s="70">
        <f t="shared" si="15"/>
        <v>43</v>
      </c>
      <c r="L41" s="69">
        <f>VLOOKUP($A41,'Return Data'!$A$7:$R$328,18,0)</f>
        <v>-12.5597942424117</v>
      </c>
      <c r="M41" s="70">
        <f t="shared" si="16"/>
        <v>40</v>
      </c>
      <c r="N41" s="69">
        <f>VLOOKUP($A41,'Return Data'!$A$7:$R$328,15,0)</f>
        <v>-5.6492320767166397</v>
      </c>
      <c r="O41" s="70">
        <f t="shared" si="17"/>
        <v>37</v>
      </c>
      <c r="P41" s="69">
        <f>VLOOKUP($A41,'Return Data'!$A$7:$R$328,16,0)</f>
        <v>-0.83838787847919605</v>
      </c>
      <c r="Q41" s="70">
        <f t="shared" ref="Q41:Q47" si="19">RANK(P41,P$8:P$72,0)</f>
        <v>33</v>
      </c>
      <c r="R41" s="69">
        <f>VLOOKUP($A41,'Return Data'!$A$7:$R$328,17,0)</f>
        <v>6.1293372867011398</v>
      </c>
      <c r="S41" s="71">
        <f t="shared" si="18"/>
        <v>34</v>
      </c>
    </row>
    <row r="42" spans="1:19" x14ac:dyDescent="0.25">
      <c r="A42" s="67" t="s">
        <v>197</v>
      </c>
      <c r="B42" s="68">
        <f>VLOOKUP($A42,'Return Data'!$A$7:$R$328,2,0)</f>
        <v>43916</v>
      </c>
      <c r="C42" s="69">
        <f>VLOOKUP($A42,'Return Data'!$A$7:$R$328,3,0)</f>
        <v>158.22</v>
      </c>
      <c r="D42" s="69">
        <f>VLOOKUP($A42,'Return Data'!$A$7:$R$328,11,0)</f>
        <v>-104.09011122728501</v>
      </c>
      <c r="E42" s="70">
        <f t="shared" si="13"/>
        <v>26</v>
      </c>
      <c r="F42" s="69">
        <f>VLOOKUP($A42,'Return Data'!$A$7:$R$328,12,0)</f>
        <v>-47.842707848001602</v>
      </c>
      <c r="G42" s="70">
        <f t="shared" si="8"/>
        <v>26</v>
      </c>
      <c r="H42" s="69">
        <f>VLOOKUP($A42,'Return Data'!$A$7:$R$328,13,0)</f>
        <v>-35.9223886510906</v>
      </c>
      <c r="I42" s="70">
        <f t="shared" si="14"/>
        <v>34</v>
      </c>
      <c r="J42" s="69">
        <f>VLOOKUP($A42,'Return Data'!$A$7:$R$328,14,0)</f>
        <v>-25.595836365946901</v>
      </c>
      <c r="K42" s="70">
        <f t="shared" si="15"/>
        <v>38</v>
      </c>
      <c r="L42" s="69">
        <f>VLOOKUP($A42,'Return Data'!$A$7:$R$328,18,0)</f>
        <v>-12.164233501697501</v>
      </c>
      <c r="M42" s="70">
        <f t="shared" si="16"/>
        <v>37</v>
      </c>
      <c r="N42" s="69">
        <f>VLOOKUP($A42,'Return Data'!$A$7:$R$328,15,0)</f>
        <v>-3.55557262209852</v>
      </c>
      <c r="O42" s="70">
        <f t="shared" si="17"/>
        <v>25</v>
      </c>
      <c r="P42" s="69">
        <f>VLOOKUP($A42,'Return Data'!$A$7:$R$328,16,0)</f>
        <v>3.0088472045044501</v>
      </c>
      <c r="Q42" s="70">
        <f t="shared" si="19"/>
        <v>15</v>
      </c>
      <c r="R42" s="69">
        <f>VLOOKUP($A42,'Return Data'!$A$7:$R$328,17,0)</f>
        <v>11.6980102585295</v>
      </c>
      <c r="S42" s="71">
        <f t="shared" si="18"/>
        <v>15</v>
      </c>
    </row>
    <row r="43" spans="1:19" x14ac:dyDescent="0.25">
      <c r="A43" s="67" t="s">
        <v>198</v>
      </c>
      <c r="B43" s="68">
        <f>VLOOKUP($A43,'Return Data'!$A$7:$R$328,2,0)</f>
        <v>43916</v>
      </c>
      <c r="C43" s="69">
        <f>VLOOKUP($A43,'Return Data'!$A$7:$R$328,3,0)</f>
        <v>69.208200000000005</v>
      </c>
      <c r="D43" s="69">
        <f>VLOOKUP($A43,'Return Data'!$A$7:$R$328,11,0)</f>
        <v>-111.642489870799</v>
      </c>
      <c r="E43" s="70">
        <f t="shared" si="13"/>
        <v>39</v>
      </c>
      <c r="F43" s="69">
        <f>VLOOKUP($A43,'Return Data'!$A$7:$R$328,12,0)</f>
        <v>-51.4897255270429</v>
      </c>
      <c r="G43" s="70">
        <f t="shared" si="8"/>
        <v>40</v>
      </c>
      <c r="H43" s="69">
        <f>VLOOKUP($A43,'Return Data'!$A$7:$R$328,13,0)</f>
        <v>-37.123933491727101</v>
      </c>
      <c r="I43" s="70">
        <f t="shared" si="14"/>
        <v>40</v>
      </c>
      <c r="J43" s="69">
        <f>VLOOKUP($A43,'Return Data'!$A$7:$R$328,14,0)</f>
        <v>-25.722124006343499</v>
      </c>
      <c r="K43" s="70">
        <f t="shared" si="15"/>
        <v>40</v>
      </c>
      <c r="L43" s="69">
        <f>VLOOKUP($A43,'Return Data'!$A$7:$R$328,18,0)</f>
        <v>-11.115902563078</v>
      </c>
      <c r="M43" s="70">
        <f t="shared" si="16"/>
        <v>31</v>
      </c>
      <c r="N43" s="69">
        <f>VLOOKUP($A43,'Return Data'!$A$7:$R$328,15,0)</f>
        <v>-3.97113825709613</v>
      </c>
      <c r="O43" s="70">
        <f t="shared" si="17"/>
        <v>26</v>
      </c>
      <c r="P43" s="69">
        <f>VLOOKUP($A43,'Return Data'!$A$7:$R$328,16,0)</f>
        <v>4.0597237840844898</v>
      </c>
      <c r="Q43" s="70">
        <f t="shared" si="19"/>
        <v>11</v>
      </c>
      <c r="R43" s="69">
        <f>VLOOKUP($A43,'Return Data'!$A$7:$R$328,17,0)</f>
        <v>10.6339574699744</v>
      </c>
      <c r="S43" s="71">
        <f t="shared" si="18"/>
        <v>20</v>
      </c>
    </row>
    <row r="44" spans="1:19" x14ac:dyDescent="0.25">
      <c r="A44" s="67" t="s">
        <v>199</v>
      </c>
      <c r="B44" s="68">
        <f>VLOOKUP($A44,'Return Data'!$A$7:$R$328,2,0)</f>
        <v>43916</v>
      </c>
      <c r="C44" s="69">
        <f>VLOOKUP($A44,'Return Data'!$A$7:$R$328,3,0)</f>
        <v>36.99</v>
      </c>
      <c r="D44" s="69">
        <f>VLOOKUP($A44,'Return Data'!$A$7:$R$328,11,0)</f>
        <v>-121.109311522597</v>
      </c>
      <c r="E44" s="70">
        <f t="shared" si="13"/>
        <v>50</v>
      </c>
      <c r="F44" s="69">
        <f>VLOOKUP($A44,'Return Data'!$A$7:$R$328,12,0)</f>
        <v>-57.283243986604298</v>
      </c>
      <c r="G44" s="70">
        <f t="shared" si="8"/>
        <v>51</v>
      </c>
      <c r="H44" s="69">
        <f>VLOOKUP($A44,'Return Data'!$A$7:$R$328,13,0)</f>
        <v>-44.363860584731299</v>
      </c>
      <c r="I44" s="70">
        <f t="shared" si="14"/>
        <v>52</v>
      </c>
      <c r="J44" s="69">
        <f>VLOOKUP($A44,'Return Data'!$A$7:$R$328,14,0)</f>
        <v>-32.558286469340402</v>
      </c>
      <c r="K44" s="70">
        <f t="shared" si="15"/>
        <v>51</v>
      </c>
      <c r="L44" s="69">
        <f>VLOOKUP($A44,'Return Data'!$A$7:$R$328,18,0)</f>
        <v>-13.1686645551422</v>
      </c>
      <c r="M44" s="70">
        <f t="shared" si="16"/>
        <v>41</v>
      </c>
      <c r="N44" s="69">
        <f>VLOOKUP($A44,'Return Data'!$A$7:$R$328,15,0)</f>
        <v>-7.4962128493103002</v>
      </c>
      <c r="O44" s="70">
        <f t="shared" si="17"/>
        <v>42</v>
      </c>
      <c r="P44" s="69">
        <f>VLOOKUP($A44,'Return Data'!$A$7:$R$328,16,0)</f>
        <v>-0.26118655364597798</v>
      </c>
      <c r="Q44" s="70">
        <f t="shared" si="19"/>
        <v>28</v>
      </c>
      <c r="R44" s="69">
        <f>VLOOKUP($A44,'Return Data'!$A$7:$R$328,17,0)</f>
        <v>23.963390902456801</v>
      </c>
      <c r="S44" s="71">
        <f t="shared" si="18"/>
        <v>2</v>
      </c>
    </row>
    <row r="45" spans="1:19" x14ac:dyDescent="0.25">
      <c r="A45" s="67" t="s">
        <v>200</v>
      </c>
      <c r="B45" s="68">
        <f>VLOOKUP($A45,'Return Data'!$A$7:$R$328,2,0)</f>
        <v>43916</v>
      </c>
      <c r="C45" s="69">
        <f>VLOOKUP($A45,'Return Data'!$A$7:$R$328,3,0)</f>
        <v>56.843200000000003</v>
      </c>
      <c r="D45" s="69">
        <f>VLOOKUP($A45,'Return Data'!$A$7:$R$328,11,0)</f>
        <v>-126.068170233412</v>
      </c>
      <c r="E45" s="70">
        <f t="shared" si="13"/>
        <v>60</v>
      </c>
      <c r="F45" s="69">
        <f>VLOOKUP($A45,'Return Data'!$A$7:$R$328,12,0)</f>
        <v>-56.3447417390448</v>
      </c>
      <c r="G45" s="70">
        <f t="shared" si="8"/>
        <v>49</v>
      </c>
      <c r="H45" s="69">
        <f>VLOOKUP($A45,'Return Data'!$A$7:$R$328,13,0)</f>
        <v>-38.1906521951096</v>
      </c>
      <c r="I45" s="70">
        <f t="shared" si="14"/>
        <v>43</v>
      </c>
      <c r="J45" s="69">
        <f>VLOOKUP($A45,'Return Data'!$A$7:$R$328,14,0)</f>
        <v>-27.742884096922101</v>
      </c>
      <c r="K45" s="70">
        <f t="shared" si="15"/>
        <v>47</v>
      </c>
      <c r="L45" s="69">
        <f>VLOOKUP($A45,'Return Data'!$A$7:$R$328,18,0)</f>
        <v>-12.4260742816461</v>
      </c>
      <c r="M45" s="70">
        <f t="shared" si="16"/>
        <v>39</v>
      </c>
      <c r="N45" s="69">
        <f>VLOOKUP($A45,'Return Data'!$A$7:$R$328,15,0)</f>
        <v>-6.3929727681346904</v>
      </c>
      <c r="O45" s="70">
        <f t="shared" si="17"/>
        <v>41</v>
      </c>
      <c r="P45" s="69">
        <f>VLOOKUP($A45,'Return Data'!$A$7:$R$328,16,0)</f>
        <v>-0.41074009242380899</v>
      </c>
      <c r="Q45" s="70">
        <f t="shared" si="19"/>
        <v>30</v>
      </c>
      <c r="R45" s="69">
        <f>VLOOKUP($A45,'Return Data'!$A$7:$R$328,17,0)</f>
        <v>5.1496610200679296</v>
      </c>
      <c r="S45" s="71">
        <f t="shared" si="18"/>
        <v>35</v>
      </c>
    </row>
    <row r="46" spans="1:19" x14ac:dyDescent="0.25">
      <c r="A46" s="67" t="s">
        <v>372</v>
      </c>
      <c r="B46" s="68">
        <f>VLOOKUP($A46,'Return Data'!$A$7:$R$328,2,0)</f>
        <v>43916</v>
      </c>
      <c r="C46" s="69">
        <f>VLOOKUP($A46,'Return Data'!$A$7:$R$328,3,0)</f>
        <v>107.8835</v>
      </c>
      <c r="D46" s="69">
        <f>VLOOKUP($A46,'Return Data'!$A$7:$R$328,11,0)</f>
        <v>-109.17686783800001</v>
      </c>
      <c r="E46" s="70">
        <f t="shared" si="13"/>
        <v>33</v>
      </c>
      <c r="F46" s="69">
        <f>VLOOKUP($A46,'Return Data'!$A$7:$R$328,12,0)</f>
        <v>-50.476053173229303</v>
      </c>
      <c r="G46" s="70">
        <f t="shared" si="8"/>
        <v>37</v>
      </c>
      <c r="H46" s="69">
        <f>VLOOKUP($A46,'Return Data'!$A$7:$R$328,13,0)</f>
        <v>-37.003724688400297</v>
      </c>
      <c r="I46" s="70">
        <f t="shared" si="14"/>
        <v>39</v>
      </c>
      <c r="J46" s="69">
        <f>VLOOKUP($A46,'Return Data'!$A$7:$R$328,14,0)</f>
        <v>-26.4444348043519</v>
      </c>
      <c r="K46" s="70">
        <f t="shared" si="15"/>
        <v>42</v>
      </c>
      <c r="L46" s="69">
        <f>VLOOKUP($A46,'Return Data'!$A$7:$R$328,18,0)</f>
        <v>-11.8587396902702</v>
      </c>
      <c r="M46" s="70">
        <f t="shared" si="16"/>
        <v>35</v>
      </c>
      <c r="N46" s="69">
        <f>VLOOKUP($A46,'Return Data'!$A$7:$R$328,15,0)</f>
        <v>-5.3038738263038896</v>
      </c>
      <c r="O46" s="70">
        <f t="shared" si="17"/>
        <v>35</v>
      </c>
      <c r="P46" s="69">
        <f>VLOOKUP($A46,'Return Data'!$A$7:$R$328,16,0)</f>
        <v>-0.96844290686678602</v>
      </c>
      <c r="Q46" s="70">
        <f t="shared" si="19"/>
        <v>34</v>
      </c>
      <c r="R46" s="69">
        <f>VLOOKUP($A46,'Return Data'!$A$7:$R$328,17,0)</f>
        <v>8.2488431055660296</v>
      </c>
      <c r="S46" s="71">
        <f t="shared" si="18"/>
        <v>29</v>
      </c>
    </row>
    <row r="47" spans="1:19" x14ac:dyDescent="0.25">
      <c r="A47" s="67" t="s">
        <v>201</v>
      </c>
      <c r="B47" s="68">
        <f>VLOOKUP($A47,'Return Data'!$A$7:$R$328,2,0)</f>
        <v>43916</v>
      </c>
      <c r="C47" s="69">
        <f>VLOOKUP($A47,'Return Data'!$A$7:$R$328,3,0)</f>
        <v>9.9004999999999992</v>
      </c>
      <c r="D47" s="69">
        <f>VLOOKUP($A47,'Return Data'!$A$7:$R$328,11,0)</f>
        <v>-120.744517228685</v>
      </c>
      <c r="E47" s="70">
        <f t="shared" si="13"/>
        <v>49</v>
      </c>
      <c r="F47" s="69">
        <f>VLOOKUP($A47,'Return Data'!$A$7:$R$328,12,0)</f>
        <v>-54.883764370735101</v>
      </c>
      <c r="G47" s="70">
        <f t="shared" si="8"/>
        <v>46</v>
      </c>
      <c r="H47" s="69">
        <f>VLOOKUP($A47,'Return Data'!$A$7:$R$328,13,0)</f>
        <v>-38.533165255036401</v>
      </c>
      <c r="I47" s="70">
        <f t="shared" si="14"/>
        <v>45</v>
      </c>
      <c r="J47" s="69">
        <f>VLOOKUP($A47,'Return Data'!$A$7:$R$328,14,0)</f>
        <v>-25.6390464091951</v>
      </c>
      <c r="K47" s="70">
        <f t="shared" si="15"/>
        <v>39</v>
      </c>
      <c r="L47" s="69">
        <f>VLOOKUP($A47,'Return Data'!$A$7:$R$328,18,0)</f>
        <v>-13.4014576908701</v>
      </c>
      <c r="M47" s="70">
        <f t="shared" si="16"/>
        <v>44</v>
      </c>
      <c r="N47" s="69">
        <f>VLOOKUP($A47,'Return Data'!$A$7:$R$328,15,0)</f>
        <v>-6.02310258243606</v>
      </c>
      <c r="O47" s="70">
        <f t="shared" si="17"/>
        <v>40</v>
      </c>
      <c r="P47" s="69">
        <f>VLOOKUP($A47,'Return Data'!$A$7:$R$328,16,0)</f>
        <v>1.6358281114645601E-2</v>
      </c>
      <c r="Q47" s="70">
        <f t="shared" si="19"/>
        <v>27</v>
      </c>
      <c r="R47" s="69">
        <f>VLOOKUP($A47,'Return Data'!$A$7:$R$328,17,0)</f>
        <v>-0.121666261765528</v>
      </c>
      <c r="S47" s="71">
        <f t="shared" si="18"/>
        <v>43</v>
      </c>
    </row>
    <row r="48" spans="1:19" x14ac:dyDescent="0.25">
      <c r="A48" s="67" t="s">
        <v>202</v>
      </c>
      <c r="B48" s="68">
        <f>VLOOKUP($A48,'Return Data'!$A$7:$R$328,2,0)</f>
        <v>43916</v>
      </c>
      <c r="C48" s="69">
        <f>VLOOKUP($A48,'Return Data'!$A$7:$R$328,3,0)</f>
        <v>10.664199999999999</v>
      </c>
      <c r="D48" s="69">
        <f>VLOOKUP($A48,'Return Data'!$A$7:$R$328,11,0)</f>
        <v>-109.530296428315</v>
      </c>
      <c r="E48" s="70">
        <f t="shared" si="13"/>
        <v>34</v>
      </c>
      <c r="F48" s="69">
        <f>VLOOKUP($A48,'Return Data'!$A$7:$R$328,12,0)</f>
        <v>-48.642393901290099</v>
      </c>
      <c r="G48" s="70">
        <f t="shared" si="8"/>
        <v>32</v>
      </c>
      <c r="H48" s="69">
        <f>VLOOKUP($A48,'Return Data'!$A$7:$R$328,13,0)</f>
        <v>-34.977357892681198</v>
      </c>
      <c r="I48" s="70">
        <f t="shared" si="14"/>
        <v>32</v>
      </c>
      <c r="J48" s="69">
        <f>VLOOKUP($A48,'Return Data'!$A$7:$R$328,14,0)</f>
        <v>-22.520677606894701</v>
      </c>
      <c r="K48" s="70">
        <f t="shared" si="15"/>
        <v>29</v>
      </c>
      <c r="L48" s="69">
        <f>VLOOKUP($A48,'Return Data'!$A$7:$R$328,18,0)</f>
        <v>-11.413876354621401</v>
      </c>
      <c r="M48" s="70">
        <f t="shared" si="16"/>
        <v>34</v>
      </c>
      <c r="N48" s="69">
        <f>VLOOKUP($A48,'Return Data'!$A$7:$R$328,15,0)</f>
        <v>-4.4509118652007196</v>
      </c>
      <c r="O48" s="70">
        <f t="shared" si="17"/>
        <v>31</v>
      </c>
      <c r="P48" s="69"/>
      <c r="Q48" s="70"/>
      <c r="R48" s="69">
        <f>VLOOKUP($A48,'Return Data'!$A$7:$R$328,17,0)</f>
        <v>1.2795020127449399</v>
      </c>
      <c r="S48" s="71">
        <f t="shared" si="18"/>
        <v>40</v>
      </c>
    </row>
    <row r="49" spans="1:19" x14ac:dyDescent="0.25">
      <c r="A49" s="67" t="s">
        <v>203</v>
      </c>
      <c r="B49" s="68">
        <f>VLOOKUP($A49,'Return Data'!$A$7:$R$328,2,0)</f>
        <v>43916</v>
      </c>
      <c r="C49" s="69">
        <f>VLOOKUP($A49,'Return Data'!$A$7:$R$328,3,0)</f>
        <v>10.504099999999999</v>
      </c>
      <c r="D49" s="69">
        <f>VLOOKUP($A49,'Return Data'!$A$7:$R$328,11,0)</f>
        <v>-110.283855919749</v>
      </c>
      <c r="E49" s="70">
        <f t="shared" si="13"/>
        <v>37</v>
      </c>
      <c r="F49" s="69">
        <f>VLOOKUP($A49,'Return Data'!$A$7:$R$328,12,0)</f>
        <v>-49.434231829876097</v>
      </c>
      <c r="G49" s="70">
        <f t="shared" si="8"/>
        <v>35</v>
      </c>
      <c r="H49" s="69">
        <f>VLOOKUP($A49,'Return Data'!$A$7:$R$328,13,0)</f>
        <v>-36.082728607531799</v>
      </c>
      <c r="I49" s="70">
        <f t="shared" si="14"/>
        <v>35</v>
      </c>
      <c r="J49" s="69">
        <f>VLOOKUP($A49,'Return Data'!$A$7:$R$328,14,0)</f>
        <v>-23.078253454864299</v>
      </c>
      <c r="K49" s="70">
        <f t="shared" si="15"/>
        <v>32</v>
      </c>
      <c r="L49" s="69">
        <f>VLOOKUP($A49,'Return Data'!$A$7:$R$328,18,0)</f>
        <v>-11.082185687909099</v>
      </c>
      <c r="M49" s="70">
        <f t="shared" si="16"/>
        <v>30</v>
      </c>
      <c r="N49" s="69">
        <f>VLOOKUP($A49,'Return Data'!$A$7:$R$328,15,0)</f>
        <v>-3.4240636351038498</v>
      </c>
      <c r="O49" s="70">
        <f t="shared" si="17"/>
        <v>24</v>
      </c>
      <c r="P49" s="69"/>
      <c r="Q49" s="70"/>
      <c r="R49" s="69">
        <f>VLOOKUP($A49,'Return Data'!$A$7:$R$328,17,0)</f>
        <v>1.2637122252747199</v>
      </c>
      <c r="S49" s="71">
        <f t="shared" si="18"/>
        <v>41</v>
      </c>
    </row>
    <row r="50" spans="1:19" x14ac:dyDescent="0.25">
      <c r="A50" s="67" t="s">
        <v>204</v>
      </c>
      <c r="B50" s="68">
        <f>VLOOKUP($A50,'Return Data'!$A$7:$R$328,2,0)</f>
        <v>43916</v>
      </c>
      <c r="C50" s="69">
        <f>VLOOKUP($A50,'Return Data'!$A$7:$R$328,3,0)</f>
        <v>11.102399999999999</v>
      </c>
      <c r="D50" s="69">
        <f>VLOOKUP($A50,'Return Data'!$A$7:$R$328,11,0)</f>
        <v>-91.098174363054298</v>
      </c>
      <c r="E50" s="70">
        <f t="shared" si="13"/>
        <v>13</v>
      </c>
      <c r="F50" s="69">
        <f>VLOOKUP($A50,'Return Data'!$A$7:$R$328,12,0)</f>
        <v>-38.319019520931398</v>
      </c>
      <c r="G50" s="70">
        <f t="shared" si="8"/>
        <v>11</v>
      </c>
      <c r="H50" s="69">
        <f>VLOOKUP($A50,'Return Data'!$A$7:$R$328,13,0)</f>
        <v>-21.081901044304001</v>
      </c>
      <c r="I50" s="70">
        <f t="shared" si="14"/>
        <v>8</v>
      </c>
      <c r="J50" s="69">
        <f>VLOOKUP($A50,'Return Data'!$A$7:$R$328,14,0)</f>
        <v>-11.583212549574</v>
      </c>
      <c r="K50" s="70">
        <f t="shared" si="15"/>
        <v>6</v>
      </c>
      <c r="L50" s="69">
        <f>VLOOKUP($A50,'Return Data'!$A$7:$R$328,18,0)</f>
        <v>-6.1860904689796099</v>
      </c>
      <c r="M50" s="70">
        <f t="shared" si="16"/>
        <v>11</v>
      </c>
      <c r="N50" s="86"/>
      <c r="O50" s="70"/>
      <c r="P50" s="69"/>
      <c r="Q50" s="70"/>
      <c r="R50" s="69">
        <f>VLOOKUP($A50,'Return Data'!$A$7:$R$328,17,0)</f>
        <v>3.6881393217231899</v>
      </c>
      <c r="S50" s="71">
        <f t="shared" si="18"/>
        <v>36</v>
      </c>
    </row>
    <row r="51" spans="1:19" x14ac:dyDescent="0.25">
      <c r="A51" s="67" t="s">
        <v>205</v>
      </c>
      <c r="B51" s="68">
        <f>VLOOKUP($A51,'Return Data'!$A$7:$R$328,2,0)</f>
        <v>43916</v>
      </c>
      <c r="C51" s="69">
        <f>VLOOKUP($A51,'Return Data'!$A$7:$R$328,3,0)</f>
        <v>8.1225000000000005</v>
      </c>
      <c r="D51" s="69">
        <f>VLOOKUP($A51,'Return Data'!$A$7:$R$328,11,0)</f>
        <v>-101.359654036024</v>
      </c>
      <c r="E51" s="70">
        <f t="shared" si="13"/>
        <v>18</v>
      </c>
      <c r="F51" s="69">
        <f>VLOOKUP($A51,'Return Data'!$A$7:$R$328,12,0)</f>
        <v>-44.249036800850298</v>
      </c>
      <c r="G51" s="70">
        <f t="shared" si="8"/>
        <v>17</v>
      </c>
      <c r="H51" s="69">
        <f>VLOOKUP($A51,'Return Data'!$A$7:$R$328,13,0)</f>
        <v>-30.220801200132001</v>
      </c>
      <c r="I51" s="70">
        <f t="shared" si="14"/>
        <v>20</v>
      </c>
      <c r="J51" s="69">
        <f>VLOOKUP($A51,'Return Data'!$A$7:$R$328,14,0)</f>
        <v>-18.740709259798599</v>
      </c>
      <c r="K51" s="70">
        <f t="shared" si="15"/>
        <v>14</v>
      </c>
      <c r="L51" s="69"/>
      <c r="M51" s="70"/>
      <c r="N51" s="69"/>
      <c r="O51" s="70"/>
      <c r="P51" s="69"/>
      <c r="Q51" s="70"/>
      <c r="R51" s="69">
        <f>VLOOKUP($A51,'Return Data'!$A$7:$R$328,17,0)</f>
        <v>-9.3874999999999993</v>
      </c>
      <c r="S51" s="71">
        <f t="shared" si="18"/>
        <v>51</v>
      </c>
    </row>
    <row r="52" spans="1:19" x14ac:dyDescent="0.25">
      <c r="A52" s="67" t="s">
        <v>206</v>
      </c>
      <c r="B52" s="68">
        <f>VLOOKUP($A52,'Return Data'!$A$7:$R$328,2,0)</f>
        <v>43916</v>
      </c>
      <c r="C52" s="69">
        <f>VLOOKUP($A52,'Return Data'!$A$7:$R$328,3,0)</f>
        <v>8.2951999999999995</v>
      </c>
      <c r="D52" s="69">
        <f>VLOOKUP($A52,'Return Data'!$A$7:$R$328,11,0)</f>
        <v>-103.483121824729</v>
      </c>
      <c r="E52" s="70">
        <f t="shared" si="13"/>
        <v>24</v>
      </c>
      <c r="F52" s="69">
        <f>VLOOKUP($A52,'Return Data'!$A$7:$R$328,12,0)</f>
        <v>-46.635178377494697</v>
      </c>
      <c r="G52" s="70">
        <f t="shared" si="8"/>
        <v>22</v>
      </c>
      <c r="H52" s="69">
        <f>VLOOKUP($A52,'Return Data'!$A$7:$R$328,13,0)</f>
        <v>-32.092752208687301</v>
      </c>
      <c r="I52" s="70">
        <f t="shared" si="14"/>
        <v>24</v>
      </c>
      <c r="J52" s="69">
        <f>VLOOKUP($A52,'Return Data'!$A$7:$R$328,14,0)</f>
        <v>-19.292197557815701</v>
      </c>
      <c r="K52" s="70">
        <f t="shared" si="15"/>
        <v>16</v>
      </c>
      <c r="L52" s="69"/>
      <c r="M52" s="70"/>
      <c r="N52" s="69"/>
      <c r="O52" s="70"/>
      <c r="P52" s="69"/>
      <c r="Q52" s="70"/>
      <c r="R52" s="69">
        <f>VLOOKUP($A52,'Return Data'!$A$7:$R$328,17,0)</f>
        <v>-10.0688025889968</v>
      </c>
      <c r="S52" s="71">
        <f t="shared" si="18"/>
        <v>52</v>
      </c>
    </row>
    <row r="53" spans="1:19" x14ac:dyDescent="0.25">
      <c r="A53" s="67" t="s">
        <v>207</v>
      </c>
      <c r="B53" s="68">
        <f>VLOOKUP($A53,'Return Data'!$A$7:$R$328,2,0)</f>
        <v>43916</v>
      </c>
      <c r="C53" s="69">
        <f>VLOOKUP($A53,'Return Data'!$A$7:$R$328,3,0)</f>
        <v>23.0016</v>
      </c>
      <c r="D53" s="69">
        <f>VLOOKUP($A53,'Return Data'!$A$7:$R$328,11,0)</f>
        <v>-76.568360144700804</v>
      </c>
      <c r="E53" s="70">
        <f t="shared" si="13"/>
        <v>3</v>
      </c>
      <c r="F53" s="69">
        <f>VLOOKUP($A53,'Return Data'!$A$7:$R$328,12,0)</f>
        <v>-28.9957752303369</v>
      </c>
      <c r="G53" s="70">
        <f t="shared" si="8"/>
        <v>3</v>
      </c>
      <c r="H53" s="69">
        <f>VLOOKUP($A53,'Return Data'!$A$7:$R$328,13,0)</f>
        <v>-16.448725241682499</v>
      </c>
      <c r="I53" s="70">
        <f t="shared" si="14"/>
        <v>3</v>
      </c>
      <c r="J53" s="69">
        <f>VLOOKUP($A53,'Return Data'!$A$7:$R$328,14,0)</f>
        <v>-3.29278218506182</v>
      </c>
      <c r="K53" s="70">
        <f t="shared" si="15"/>
        <v>1</v>
      </c>
      <c r="L53" s="69">
        <f>VLOOKUP($A53,'Return Data'!$A$7:$R$328,18,0)</f>
        <v>2.6932291979943401E-2</v>
      </c>
      <c r="M53" s="70">
        <f>RANK(L53,L$8:L$72,0)</f>
        <v>1</v>
      </c>
      <c r="N53" s="69">
        <f>VLOOKUP($A53,'Return Data'!$A$7:$R$328,15,0)</f>
        <v>6.7216326875360703</v>
      </c>
      <c r="O53" s="70">
        <f>RANK(N53,N$8:N$72,0)</f>
        <v>1</v>
      </c>
      <c r="P53" s="69">
        <f>VLOOKUP($A53,'Return Data'!$A$7:$R$328,16,0)</f>
        <v>9.1043136281065706</v>
      </c>
      <c r="Q53" s="70">
        <f>RANK(P53,P$8:P$72,0)</f>
        <v>1</v>
      </c>
      <c r="R53" s="69">
        <f>VLOOKUP($A53,'Return Data'!$A$7:$R$328,17,0)</f>
        <v>21.669333333333299</v>
      </c>
      <c r="S53" s="71">
        <f t="shared" si="18"/>
        <v>3</v>
      </c>
    </row>
    <row r="54" spans="1:19" x14ac:dyDescent="0.25">
      <c r="A54" s="67" t="s">
        <v>208</v>
      </c>
      <c r="B54" s="68">
        <f>VLOOKUP($A54,'Return Data'!$A$7:$R$328,2,0)</f>
        <v>43916</v>
      </c>
      <c r="C54" s="69">
        <f>VLOOKUP($A54,'Return Data'!$A$7:$R$328,3,0)</f>
        <v>9.0673999999999992</v>
      </c>
      <c r="D54" s="69">
        <f>VLOOKUP($A54,'Return Data'!$A$7:$R$328,11,0)</f>
        <v>-79.937842505948296</v>
      </c>
      <c r="E54" s="70">
        <f t="shared" si="13"/>
        <v>4</v>
      </c>
      <c r="F54" s="69">
        <f>VLOOKUP($A54,'Return Data'!$A$7:$R$328,12,0)</f>
        <v>-34.127251194462097</v>
      </c>
      <c r="G54" s="70">
        <f t="shared" si="8"/>
        <v>5</v>
      </c>
      <c r="H54" s="69">
        <f>VLOOKUP($A54,'Return Data'!$A$7:$R$328,13,0)</f>
        <v>-19.150641169239702</v>
      </c>
      <c r="I54" s="70">
        <f t="shared" si="14"/>
        <v>6</v>
      </c>
      <c r="J54" s="69">
        <f>VLOOKUP($A54,'Return Data'!$A$7:$R$328,14,0)</f>
        <v>-12.538684830109201</v>
      </c>
      <c r="K54" s="70">
        <f t="shared" si="15"/>
        <v>7</v>
      </c>
      <c r="L54" s="69"/>
      <c r="M54" s="70"/>
      <c r="N54" s="69"/>
      <c r="O54" s="70"/>
      <c r="P54" s="69"/>
      <c r="Q54" s="70"/>
      <c r="R54" s="69">
        <f>VLOOKUP($A54,'Return Data'!$A$7:$R$328,17,0)</f>
        <v>-7.9905868544601004</v>
      </c>
      <c r="S54" s="71">
        <f t="shared" si="18"/>
        <v>48</v>
      </c>
    </row>
    <row r="55" spans="1:19" x14ac:dyDescent="0.25">
      <c r="A55" s="67" t="s">
        <v>209</v>
      </c>
      <c r="B55" s="68">
        <f>VLOOKUP($A55,'Return Data'!$A$7:$R$328,2,0)</f>
        <v>43916</v>
      </c>
      <c r="C55" s="69">
        <f>VLOOKUP($A55,'Return Data'!$A$7:$R$328,3,0)</f>
        <v>73.938100000000006</v>
      </c>
      <c r="D55" s="69">
        <f>VLOOKUP($A55,'Return Data'!$A$7:$R$328,11,0)</f>
        <v>-118.46663470943</v>
      </c>
      <c r="E55" s="70">
        <f t="shared" si="13"/>
        <v>46</v>
      </c>
      <c r="F55" s="69">
        <f>VLOOKUP($A55,'Return Data'!$A$7:$R$328,12,0)</f>
        <v>-55.525965019574599</v>
      </c>
      <c r="G55" s="70">
        <f t="shared" si="8"/>
        <v>48</v>
      </c>
      <c r="H55" s="69">
        <f>VLOOKUP($A55,'Return Data'!$A$7:$R$328,13,0)</f>
        <v>-39.637529712127403</v>
      </c>
      <c r="I55" s="70">
        <f t="shared" si="14"/>
        <v>47</v>
      </c>
      <c r="J55" s="69">
        <f>VLOOKUP($A55,'Return Data'!$A$7:$R$328,14,0)</f>
        <v>-27.738144659059699</v>
      </c>
      <c r="K55" s="70">
        <f t="shared" si="15"/>
        <v>46</v>
      </c>
      <c r="L55" s="69">
        <f>VLOOKUP($A55,'Return Data'!$A$7:$R$328,18,0)</f>
        <v>-13.364098685874501</v>
      </c>
      <c r="M55" s="70">
        <f t="shared" ref="M55:M61" si="20">RANK(L55,L$8:L$72,0)</f>
        <v>42</v>
      </c>
      <c r="N55" s="69">
        <f>VLOOKUP($A55,'Return Data'!$A$7:$R$328,15,0)</f>
        <v>-5.9749836224525197</v>
      </c>
      <c r="O55" s="70">
        <f>RANK(N55,N$8:N$72,0)</f>
        <v>39</v>
      </c>
      <c r="P55" s="69">
        <f>VLOOKUP($A55,'Return Data'!$A$7:$R$328,16,0)</f>
        <v>0.54076410743366998</v>
      </c>
      <c r="Q55" s="70">
        <f>RANK(P55,P$8:P$72,0)</f>
        <v>25</v>
      </c>
      <c r="R55" s="69">
        <f>VLOOKUP($A55,'Return Data'!$A$7:$R$328,17,0)</f>
        <v>7.1666883534260997</v>
      </c>
      <c r="S55" s="71">
        <f t="shared" si="18"/>
        <v>32</v>
      </c>
    </row>
    <row r="56" spans="1:19" x14ac:dyDescent="0.25">
      <c r="A56" s="67" t="s">
        <v>210</v>
      </c>
      <c r="B56" s="68">
        <f>VLOOKUP($A56,'Return Data'!$A$7:$R$328,2,0)</f>
        <v>43916</v>
      </c>
      <c r="C56" s="69">
        <f>VLOOKUP($A56,'Return Data'!$A$7:$R$328,3,0)</f>
        <v>6.4294000000000002</v>
      </c>
      <c r="D56" s="69">
        <f>VLOOKUP($A56,'Return Data'!$A$7:$R$328,11,0)</f>
        <v>-121.593863952747</v>
      </c>
      <c r="E56" s="70">
        <f t="shared" si="13"/>
        <v>51</v>
      </c>
      <c r="F56" s="69">
        <f>VLOOKUP($A56,'Return Data'!$A$7:$R$328,12,0)</f>
        <v>-66.294370754919299</v>
      </c>
      <c r="G56" s="70">
        <f t="shared" si="8"/>
        <v>61</v>
      </c>
      <c r="H56" s="69">
        <f>VLOOKUP($A56,'Return Data'!$A$7:$R$328,13,0)</f>
        <v>-50.454444661049301</v>
      </c>
      <c r="I56" s="70">
        <f t="shared" si="14"/>
        <v>62</v>
      </c>
      <c r="J56" s="69">
        <f>VLOOKUP($A56,'Return Data'!$A$7:$R$328,14,0)</f>
        <v>-40.4890397121085</v>
      </c>
      <c r="K56" s="70">
        <f t="shared" si="15"/>
        <v>60</v>
      </c>
      <c r="L56" s="69">
        <f>VLOOKUP($A56,'Return Data'!$A$7:$R$328,18,0)</f>
        <v>-24.766772133360199</v>
      </c>
      <c r="M56" s="70">
        <f t="shared" si="20"/>
        <v>54</v>
      </c>
      <c r="N56" s="69">
        <f>VLOOKUP($A56,'Return Data'!$A$7:$R$328,15,0)</f>
        <v>-14.115874672697201</v>
      </c>
      <c r="O56" s="70">
        <f>RANK(N56,N$8:N$72,0)</f>
        <v>47</v>
      </c>
      <c r="P56" s="69"/>
      <c r="Q56" s="70"/>
      <c r="R56" s="69">
        <f>VLOOKUP($A56,'Return Data'!$A$7:$R$328,17,0)</f>
        <v>-10.6476225490196</v>
      </c>
      <c r="S56" s="71">
        <f t="shared" si="18"/>
        <v>53</v>
      </c>
    </row>
    <row r="57" spans="1:19" x14ac:dyDescent="0.25">
      <c r="A57" s="67" t="s">
        <v>211</v>
      </c>
      <c r="B57" s="68">
        <f>VLOOKUP($A57,'Return Data'!$A$7:$R$328,2,0)</f>
        <v>43916</v>
      </c>
      <c r="C57" s="69">
        <f>VLOOKUP($A57,'Return Data'!$A$7:$R$328,3,0)</f>
        <v>5.4287999999999998</v>
      </c>
      <c r="D57" s="69">
        <f>VLOOKUP($A57,'Return Data'!$A$7:$R$328,11,0)</f>
        <v>-124.557662302138</v>
      </c>
      <c r="E57" s="70">
        <f t="shared" si="13"/>
        <v>56</v>
      </c>
      <c r="F57" s="69">
        <f>VLOOKUP($A57,'Return Data'!$A$7:$R$328,12,0)</f>
        <v>-66.989229105720099</v>
      </c>
      <c r="G57" s="70">
        <f t="shared" si="8"/>
        <v>62</v>
      </c>
      <c r="H57" s="69">
        <f>VLOOKUP($A57,'Return Data'!$A$7:$R$328,13,0)</f>
        <v>-50.247797356828201</v>
      </c>
      <c r="I57" s="70">
        <f t="shared" si="14"/>
        <v>60</v>
      </c>
      <c r="J57" s="69">
        <f>VLOOKUP($A57,'Return Data'!$A$7:$R$328,14,0)</f>
        <v>-40.582944222107997</v>
      </c>
      <c r="K57" s="70">
        <f t="shared" si="15"/>
        <v>61</v>
      </c>
      <c r="L57" s="69">
        <f>VLOOKUP($A57,'Return Data'!$A$7:$R$328,18,0)</f>
        <v>-24.6623156405456</v>
      </c>
      <c r="M57" s="70">
        <f t="shared" si="20"/>
        <v>53</v>
      </c>
      <c r="N57" s="69"/>
      <c r="O57" s="70"/>
      <c r="P57" s="69"/>
      <c r="Q57" s="70"/>
      <c r="R57" s="69">
        <f>VLOOKUP($A57,'Return Data'!$A$7:$R$328,17,0)</f>
        <v>-15.195701275045501</v>
      </c>
      <c r="S57" s="71">
        <f t="shared" si="18"/>
        <v>57</v>
      </c>
    </row>
    <row r="58" spans="1:19" x14ac:dyDescent="0.25">
      <c r="A58" s="67" t="s">
        <v>212</v>
      </c>
      <c r="B58" s="68">
        <f>VLOOKUP($A58,'Return Data'!$A$7:$R$328,2,0)</f>
        <v>43916</v>
      </c>
      <c r="C58" s="69">
        <f>VLOOKUP($A58,'Return Data'!$A$7:$R$328,3,0)</f>
        <v>5.2664999999999997</v>
      </c>
      <c r="D58" s="69">
        <f>VLOOKUP($A58,'Return Data'!$A$7:$R$328,11,0)</f>
        <v>-125.68626695277599</v>
      </c>
      <c r="E58" s="70">
        <f t="shared" si="13"/>
        <v>59</v>
      </c>
      <c r="F58" s="69">
        <f>VLOOKUP($A58,'Return Data'!$A$7:$R$328,12,0)</f>
        <v>-67.050072254455699</v>
      </c>
      <c r="G58" s="70">
        <f t="shared" si="8"/>
        <v>63</v>
      </c>
      <c r="H58" s="69">
        <f>VLOOKUP($A58,'Return Data'!$A$7:$R$328,13,0)</f>
        <v>-50.349690953943401</v>
      </c>
      <c r="I58" s="70">
        <f t="shared" si="14"/>
        <v>61</v>
      </c>
      <c r="J58" s="69">
        <f>VLOOKUP($A58,'Return Data'!$A$7:$R$328,14,0)</f>
        <v>-41.011173320871002</v>
      </c>
      <c r="K58" s="70">
        <f t="shared" si="15"/>
        <v>62</v>
      </c>
      <c r="L58" s="69">
        <f>VLOOKUP($A58,'Return Data'!$A$7:$R$328,18,0)</f>
        <v>-24.186833477322399</v>
      </c>
      <c r="M58" s="70">
        <f t="shared" si="20"/>
        <v>52</v>
      </c>
      <c r="N58" s="69"/>
      <c r="O58" s="70"/>
      <c r="P58" s="69"/>
      <c r="Q58" s="70"/>
      <c r="R58" s="69">
        <f>VLOOKUP($A58,'Return Data'!$A$7:$R$328,17,0)</f>
        <v>-17.364095477386901</v>
      </c>
      <c r="S58" s="71">
        <f t="shared" si="18"/>
        <v>58</v>
      </c>
    </row>
    <row r="59" spans="1:19" x14ac:dyDescent="0.25">
      <c r="A59" s="67" t="s">
        <v>213</v>
      </c>
      <c r="B59" s="68">
        <f>VLOOKUP($A59,'Return Data'!$A$7:$R$328,2,0)</f>
        <v>43916</v>
      </c>
      <c r="C59" s="69">
        <f>VLOOKUP($A59,'Return Data'!$A$7:$R$328,3,0)</f>
        <v>4.9131999999999998</v>
      </c>
      <c r="D59" s="69">
        <f>VLOOKUP($A59,'Return Data'!$A$7:$R$328,11,0)</f>
        <v>-132.15232784247701</v>
      </c>
      <c r="E59" s="70">
        <f t="shared" si="13"/>
        <v>64</v>
      </c>
      <c r="F59" s="69">
        <f>VLOOKUP($A59,'Return Data'!$A$7:$R$328,12,0)</f>
        <v>-70.940437548350801</v>
      </c>
      <c r="G59" s="70">
        <f t="shared" si="8"/>
        <v>64</v>
      </c>
      <c r="H59" s="69">
        <f>VLOOKUP($A59,'Return Data'!$A$7:$R$328,13,0)</f>
        <v>-52.391790407781002</v>
      </c>
      <c r="I59" s="70">
        <f t="shared" si="14"/>
        <v>63</v>
      </c>
      <c r="J59" s="69">
        <f>VLOOKUP($A59,'Return Data'!$A$7:$R$328,14,0)</f>
        <v>-42.334205046463097</v>
      </c>
      <c r="K59" s="70">
        <f t="shared" si="15"/>
        <v>63</v>
      </c>
      <c r="L59" s="69">
        <f>VLOOKUP($A59,'Return Data'!$A$7:$R$328,18,0)</f>
        <v>-24.959701136723201</v>
      </c>
      <c r="M59" s="70">
        <f t="shared" si="20"/>
        <v>55</v>
      </c>
      <c r="N59" s="69"/>
      <c r="O59" s="70"/>
      <c r="P59" s="69"/>
      <c r="Q59" s="70"/>
      <c r="R59" s="69">
        <f>VLOOKUP($A59,'Return Data'!$A$7:$R$328,17,0)</f>
        <v>-20.4030989010989</v>
      </c>
      <c r="S59" s="71">
        <f t="shared" si="18"/>
        <v>61</v>
      </c>
    </row>
    <row r="60" spans="1:19" x14ac:dyDescent="0.25">
      <c r="A60" s="67" t="s">
        <v>214</v>
      </c>
      <c r="B60" s="68">
        <f>VLOOKUP($A60,'Return Data'!$A$7:$R$328,2,0)</f>
        <v>43916</v>
      </c>
      <c r="C60" s="69">
        <f>VLOOKUP($A60,'Return Data'!$A$7:$R$328,3,0)</f>
        <v>10.113899999999999</v>
      </c>
      <c r="D60" s="69">
        <f>VLOOKUP($A60,'Return Data'!$A$7:$R$328,11,0)</f>
        <v>-114.40814662369399</v>
      </c>
      <c r="E60" s="70">
        <f t="shared" si="13"/>
        <v>43</v>
      </c>
      <c r="F60" s="69">
        <f>VLOOKUP($A60,'Return Data'!$A$7:$R$328,12,0)</f>
        <v>-50.716242456840703</v>
      </c>
      <c r="G60" s="70">
        <f t="shared" si="8"/>
        <v>38</v>
      </c>
      <c r="H60" s="69">
        <f>VLOOKUP($A60,'Return Data'!$A$7:$R$328,13,0)</f>
        <v>-36.439622595708599</v>
      </c>
      <c r="I60" s="70">
        <f t="shared" si="14"/>
        <v>36</v>
      </c>
      <c r="J60" s="69">
        <f>VLOOKUP($A60,'Return Data'!$A$7:$R$328,14,0)</f>
        <v>-26.305898994932701</v>
      </c>
      <c r="K60" s="70">
        <f t="shared" si="15"/>
        <v>41</v>
      </c>
      <c r="L60" s="69">
        <f>VLOOKUP($A60,'Return Data'!$A$7:$R$328,18,0)</f>
        <v>-11.154104039122901</v>
      </c>
      <c r="M60" s="70">
        <f t="shared" si="20"/>
        <v>33</v>
      </c>
      <c r="N60" s="69">
        <f>VLOOKUP($A60,'Return Data'!$A$7:$R$328,15,0)</f>
        <v>-4.8227154675821398</v>
      </c>
      <c r="O60" s="70">
        <f>RANK(N60,N$8:N$72,0)</f>
        <v>34</v>
      </c>
      <c r="P60" s="69"/>
      <c r="Q60" s="70"/>
      <c r="R60" s="69">
        <f>VLOOKUP($A60,'Return Data'!$A$7:$R$328,17,0)</f>
        <v>0.22755062944718099</v>
      </c>
      <c r="S60" s="71">
        <f t="shared" si="18"/>
        <v>42</v>
      </c>
    </row>
    <row r="61" spans="1:19" x14ac:dyDescent="0.25">
      <c r="A61" s="67" t="s">
        <v>215</v>
      </c>
      <c r="B61" s="68">
        <f>VLOOKUP($A61,'Return Data'!$A$7:$R$328,2,0)</f>
        <v>43916</v>
      </c>
      <c r="C61" s="69">
        <f>VLOOKUP($A61,'Return Data'!$A$7:$R$328,3,0)</f>
        <v>11.0976</v>
      </c>
      <c r="D61" s="69">
        <f>VLOOKUP($A61,'Return Data'!$A$7:$R$328,11,0)</f>
        <v>-112.447523424905</v>
      </c>
      <c r="E61" s="70">
        <f t="shared" si="13"/>
        <v>40</v>
      </c>
      <c r="F61" s="69">
        <f>VLOOKUP($A61,'Return Data'!$A$7:$R$328,12,0)</f>
        <v>-49.135563631546297</v>
      </c>
      <c r="G61" s="70">
        <f t="shared" si="8"/>
        <v>33</v>
      </c>
      <c r="H61" s="69">
        <f>VLOOKUP($A61,'Return Data'!$A$7:$R$328,13,0)</f>
        <v>-35.297362754220103</v>
      </c>
      <c r="I61" s="70">
        <f t="shared" si="14"/>
        <v>33</v>
      </c>
      <c r="J61" s="69">
        <f>VLOOKUP($A61,'Return Data'!$A$7:$R$328,14,0)</f>
        <v>-24.680131925386199</v>
      </c>
      <c r="K61" s="70">
        <f t="shared" si="15"/>
        <v>35</v>
      </c>
      <c r="L61" s="69">
        <f>VLOOKUP($A61,'Return Data'!$A$7:$R$328,18,0)</f>
        <v>-10.3769620838822</v>
      </c>
      <c r="M61" s="70">
        <f t="shared" si="20"/>
        <v>25</v>
      </c>
      <c r="N61" s="69">
        <f>VLOOKUP($A61,'Return Data'!$A$7:$R$328,15,0)</f>
        <v>-4.1718508084447903</v>
      </c>
      <c r="O61" s="70">
        <f>RANK(N61,N$8:N$72,0)</f>
        <v>29</v>
      </c>
      <c r="P61" s="69"/>
      <c r="Q61" s="70"/>
      <c r="R61" s="69">
        <f>VLOOKUP($A61,'Return Data'!$A$7:$R$328,17,0)</f>
        <v>2.7327694406548502</v>
      </c>
      <c r="S61" s="71">
        <f t="shared" si="18"/>
        <v>38</v>
      </c>
    </row>
    <row r="62" spans="1:19" x14ac:dyDescent="0.25">
      <c r="A62" s="67" t="s">
        <v>216</v>
      </c>
      <c r="B62" s="68">
        <f>VLOOKUP($A62,'Return Data'!$A$7:$R$328,2,0)</f>
        <v>43916</v>
      </c>
      <c r="C62" s="69">
        <f>VLOOKUP($A62,'Return Data'!$A$7:$R$328,3,0)</f>
        <v>5.4534000000000002</v>
      </c>
      <c r="D62" s="69">
        <f>VLOOKUP($A62,'Return Data'!$A$7:$R$328,11,0)</f>
        <v>-123.050298458342</v>
      </c>
      <c r="E62" s="70">
        <f t="shared" si="13"/>
        <v>54</v>
      </c>
      <c r="F62" s="69">
        <f>VLOOKUP($A62,'Return Data'!$A$7:$R$328,12,0)</f>
        <v>-63.9355335880268</v>
      </c>
      <c r="G62" s="70">
        <f t="shared" si="8"/>
        <v>59</v>
      </c>
      <c r="H62" s="69">
        <f>VLOOKUP($A62,'Return Data'!$A$7:$R$328,13,0)</f>
        <v>-47.774344149063502</v>
      </c>
      <c r="I62" s="70">
        <f t="shared" si="14"/>
        <v>58</v>
      </c>
      <c r="J62" s="69">
        <f>VLOOKUP($A62,'Return Data'!$A$7:$R$328,14,0)</f>
        <v>-37.169981956031101</v>
      </c>
      <c r="K62" s="70">
        <f t="shared" si="15"/>
        <v>59</v>
      </c>
      <c r="L62" s="69"/>
      <c r="M62" s="70"/>
      <c r="N62" s="69"/>
      <c r="O62" s="70"/>
      <c r="P62" s="69"/>
      <c r="Q62" s="70"/>
      <c r="R62" s="69">
        <f>VLOOKUP($A62,'Return Data'!$A$7:$R$328,17,0)</f>
        <v>-22.7641838134431</v>
      </c>
      <c r="S62" s="71">
        <f t="shared" si="18"/>
        <v>63</v>
      </c>
    </row>
    <row r="63" spans="1:19" x14ac:dyDescent="0.25">
      <c r="A63" s="67" t="s">
        <v>217</v>
      </c>
      <c r="B63" s="68">
        <f>VLOOKUP($A63,'Return Data'!$A$7:$R$328,2,0)</f>
        <v>43916</v>
      </c>
      <c r="C63" s="69">
        <f>VLOOKUP($A63,'Return Data'!$A$7:$R$328,3,0)</f>
        <v>6.3464999999999998</v>
      </c>
      <c r="D63" s="69">
        <f>VLOOKUP($A63,'Return Data'!$A$7:$R$328,11,0)</f>
        <v>-119.87281364304501</v>
      </c>
      <c r="E63" s="70">
        <f t="shared" si="13"/>
        <v>48</v>
      </c>
      <c r="F63" s="69">
        <f>VLOOKUP($A63,'Return Data'!$A$7:$R$328,12,0)</f>
        <v>-61.469836506715701</v>
      </c>
      <c r="G63" s="70">
        <f t="shared" si="8"/>
        <v>56</v>
      </c>
      <c r="H63" s="69">
        <f>VLOOKUP($A63,'Return Data'!$A$7:$R$328,13,0)</f>
        <v>-46.375544555056699</v>
      </c>
      <c r="I63" s="70">
        <f t="shared" si="14"/>
        <v>55</v>
      </c>
      <c r="J63" s="69">
        <f>VLOOKUP($A63,'Return Data'!$A$7:$R$328,14,0)</f>
        <v>-35.790056092199798</v>
      </c>
      <c r="K63" s="70">
        <f t="shared" si="15"/>
        <v>58</v>
      </c>
      <c r="L63" s="69"/>
      <c r="M63" s="70"/>
      <c r="N63" s="69"/>
      <c r="O63" s="70"/>
      <c r="P63" s="69"/>
      <c r="Q63" s="70"/>
      <c r="R63" s="69">
        <f>VLOOKUP($A63,'Return Data'!$A$7:$R$328,17,0)</f>
        <v>-20.967413522012599</v>
      </c>
      <c r="S63" s="71">
        <f t="shared" si="18"/>
        <v>62</v>
      </c>
    </row>
    <row r="64" spans="1:19" x14ac:dyDescent="0.25">
      <c r="A64" s="67" t="s">
        <v>218</v>
      </c>
      <c r="B64" s="68">
        <f>VLOOKUP($A64,'Return Data'!$A$7:$R$328,2,0)</f>
        <v>43916</v>
      </c>
      <c r="C64" s="69">
        <f>VLOOKUP($A64,'Return Data'!$A$7:$R$328,3,0)</f>
        <v>14.9245</v>
      </c>
      <c r="D64" s="69">
        <f>VLOOKUP($A64,'Return Data'!$A$7:$R$328,11,0)</f>
        <v>-108.012562036367</v>
      </c>
      <c r="E64" s="70">
        <f t="shared" si="13"/>
        <v>31</v>
      </c>
      <c r="F64" s="69">
        <f>VLOOKUP($A64,'Return Data'!$A$7:$R$328,12,0)</f>
        <v>-48.450974800276299</v>
      </c>
      <c r="G64" s="70">
        <f t="shared" si="8"/>
        <v>31</v>
      </c>
      <c r="H64" s="69">
        <f>VLOOKUP($A64,'Return Data'!$A$7:$R$328,13,0)</f>
        <v>-33.575634533290199</v>
      </c>
      <c r="I64" s="70">
        <f t="shared" si="14"/>
        <v>30</v>
      </c>
      <c r="J64" s="69">
        <f>VLOOKUP($A64,'Return Data'!$A$7:$R$328,14,0)</f>
        <v>-21.254686803098199</v>
      </c>
      <c r="K64" s="70">
        <f t="shared" si="15"/>
        <v>24</v>
      </c>
      <c r="L64" s="69">
        <f>VLOOKUP($A64,'Return Data'!$A$7:$R$328,18,0)</f>
        <v>-7.3723381703197504</v>
      </c>
      <c r="M64" s="70">
        <f t="shared" ref="M64:M70" si="21">RANK(L64,L$8:L$72,0)</f>
        <v>13</v>
      </c>
      <c r="N64" s="69">
        <f>VLOOKUP($A64,'Return Data'!$A$7:$R$328,15,0)</f>
        <v>4.9297691392745098E-2</v>
      </c>
      <c r="O64" s="70">
        <f>RANK(N64,N$8:N$72,0)</f>
        <v>13</v>
      </c>
      <c r="P64" s="69">
        <f>VLOOKUP($A64,'Return Data'!$A$7:$R$328,16,0)</f>
        <v>5.3367335832193499</v>
      </c>
      <c r="Q64" s="70">
        <f>RANK(P64,P$8:P$72,0)</f>
        <v>6</v>
      </c>
      <c r="R64" s="69">
        <f>VLOOKUP($A64,'Return Data'!$A$7:$R$328,17,0)</f>
        <v>9.0278377699648402</v>
      </c>
      <c r="S64" s="71">
        <f t="shared" si="18"/>
        <v>27</v>
      </c>
    </row>
    <row r="65" spans="1:19" x14ac:dyDescent="0.25">
      <c r="A65" s="67" t="s">
        <v>219</v>
      </c>
      <c r="B65" s="68">
        <f>VLOOKUP($A65,'Return Data'!$A$7:$R$328,2,0)</f>
        <v>43916</v>
      </c>
      <c r="C65" s="69">
        <f>VLOOKUP($A65,'Return Data'!$A$7:$R$328,3,0)</f>
        <v>64.23</v>
      </c>
      <c r="D65" s="69">
        <f>VLOOKUP($A65,'Return Data'!$A$7:$R$328,11,0)</f>
        <v>-98.330274731732004</v>
      </c>
      <c r="E65" s="70">
        <f t="shared" si="13"/>
        <v>16</v>
      </c>
      <c r="F65" s="69">
        <f>VLOOKUP($A65,'Return Data'!$A$7:$R$328,12,0)</f>
        <v>-42.960862235391197</v>
      </c>
      <c r="G65" s="70">
        <f t="shared" si="8"/>
        <v>16</v>
      </c>
      <c r="H65" s="69">
        <f>VLOOKUP($A65,'Return Data'!$A$7:$R$328,13,0)</f>
        <v>-30.211966163441399</v>
      </c>
      <c r="I65" s="70">
        <f t="shared" si="14"/>
        <v>19</v>
      </c>
      <c r="J65" s="69">
        <f>VLOOKUP($A65,'Return Data'!$A$7:$R$328,14,0)</f>
        <v>-21.382220921155302</v>
      </c>
      <c r="K65" s="70">
        <f t="shared" si="15"/>
        <v>25</v>
      </c>
      <c r="L65" s="69">
        <f>VLOOKUP($A65,'Return Data'!$A$7:$R$328,18,0)</f>
        <v>-8.1506377651949098</v>
      </c>
      <c r="M65" s="70">
        <f t="shared" si="21"/>
        <v>17</v>
      </c>
      <c r="N65" s="69">
        <f>VLOOKUP($A65,'Return Data'!$A$7:$R$328,15,0)</f>
        <v>0.355700013901251</v>
      </c>
      <c r="O65" s="70">
        <f>RANK(N65,N$8:N$72,0)</f>
        <v>12</v>
      </c>
      <c r="P65" s="69">
        <f>VLOOKUP($A65,'Return Data'!$A$7:$R$328,16,0)</f>
        <v>3.69268813823515</v>
      </c>
      <c r="Q65" s="70">
        <f>RANK(P65,P$8:P$72,0)</f>
        <v>13</v>
      </c>
      <c r="R65" s="69">
        <f>VLOOKUP($A65,'Return Data'!$A$7:$R$328,17,0)</f>
        <v>9.1231880434083692</v>
      </c>
      <c r="S65" s="71">
        <f t="shared" si="18"/>
        <v>26</v>
      </c>
    </row>
    <row r="66" spans="1:19" x14ac:dyDescent="0.25">
      <c r="A66" s="67" t="s">
        <v>220</v>
      </c>
      <c r="B66" s="68">
        <f>VLOOKUP($A66,'Return Data'!$A$7:$R$328,2,0)</f>
        <v>43916</v>
      </c>
      <c r="C66" s="69">
        <f>VLOOKUP($A66,'Return Data'!$A$7:$R$328,3,0)</f>
        <v>20.02</v>
      </c>
      <c r="D66" s="69">
        <f>VLOOKUP($A66,'Return Data'!$A$7:$R$328,11,0)</f>
        <v>-98.992053845327007</v>
      </c>
      <c r="E66" s="70">
        <f t="shared" si="13"/>
        <v>17</v>
      </c>
      <c r="F66" s="69">
        <f>VLOOKUP($A66,'Return Data'!$A$7:$R$328,12,0)</f>
        <v>-44.262957750696202</v>
      </c>
      <c r="G66" s="70">
        <f t="shared" si="8"/>
        <v>18</v>
      </c>
      <c r="H66" s="69">
        <f>VLOOKUP($A66,'Return Data'!$A$7:$R$328,13,0)</f>
        <v>-29.320061760867201</v>
      </c>
      <c r="I66" s="70">
        <f t="shared" si="14"/>
        <v>18</v>
      </c>
      <c r="J66" s="69">
        <f>VLOOKUP($A66,'Return Data'!$A$7:$R$328,14,0)</f>
        <v>-19.480391123293401</v>
      </c>
      <c r="K66" s="70">
        <f t="shared" si="15"/>
        <v>18</v>
      </c>
      <c r="L66" s="69">
        <f>VLOOKUP($A66,'Return Data'!$A$7:$R$328,18,0)</f>
        <v>-7.61023547713397</v>
      </c>
      <c r="M66" s="70">
        <f t="shared" si="21"/>
        <v>14</v>
      </c>
      <c r="N66" s="69">
        <f>VLOOKUP($A66,'Return Data'!$A$7:$R$328,15,0)</f>
        <v>-2.5453020923651901</v>
      </c>
      <c r="O66" s="70">
        <f>RANK(N66,N$8:N$72,0)</f>
        <v>20</v>
      </c>
      <c r="P66" s="69">
        <f>VLOOKUP($A66,'Return Data'!$A$7:$R$328,16,0)</f>
        <v>-0.534173962165848</v>
      </c>
      <c r="Q66" s="70">
        <f>RANK(P66,P$8:P$72,0)</f>
        <v>31</v>
      </c>
      <c r="R66" s="69">
        <f>VLOOKUP($A66,'Return Data'!$A$7:$R$328,17,0)</f>
        <v>7.2523534064879396</v>
      </c>
      <c r="S66" s="71">
        <f t="shared" si="18"/>
        <v>31</v>
      </c>
    </row>
    <row r="67" spans="1:19" x14ac:dyDescent="0.25">
      <c r="A67" s="67" t="s">
        <v>221</v>
      </c>
      <c r="B67" s="68">
        <f>VLOOKUP($A67,'Return Data'!$A$7:$R$328,2,0)</f>
        <v>43916</v>
      </c>
      <c r="C67" s="69">
        <f>VLOOKUP($A67,'Return Data'!$A$7:$R$328,3,0)</f>
        <v>9.6372999999999998</v>
      </c>
      <c r="D67" s="69">
        <f>VLOOKUP($A67,'Return Data'!$A$7:$R$328,11,0)</f>
        <v>-125.361288781125</v>
      </c>
      <c r="E67" s="70">
        <f t="shared" si="13"/>
        <v>57</v>
      </c>
      <c r="F67" s="69">
        <f>VLOOKUP($A67,'Return Data'!$A$7:$R$328,12,0)</f>
        <v>-61.047677159899003</v>
      </c>
      <c r="G67" s="70">
        <f t="shared" si="8"/>
        <v>54</v>
      </c>
      <c r="H67" s="69">
        <f>VLOOKUP($A67,'Return Data'!$A$7:$R$328,13,0)</f>
        <v>-44.087926695053199</v>
      </c>
      <c r="I67" s="70">
        <f t="shared" si="14"/>
        <v>51</v>
      </c>
      <c r="J67" s="69">
        <f>VLOOKUP($A67,'Return Data'!$A$7:$R$328,14,0)</f>
        <v>-33.709214861952603</v>
      </c>
      <c r="K67" s="70">
        <f t="shared" si="15"/>
        <v>56</v>
      </c>
      <c r="L67" s="69">
        <f>VLOOKUP($A67,'Return Data'!$A$7:$R$328,18,0)</f>
        <v>-17.074021684941201</v>
      </c>
      <c r="M67" s="70">
        <f t="shared" si="21"/>
        <v>48</v>
      </c>
      <c r="N67" s="69">
        <f>VLOOKUP($A67,'Return Data'!$A$7:$R$328,15,0)</f>
        <v>-7.6953722691666799</v>
      </c>
      <c r="O67" s="70">
        <f>RANK(N67,N$8:N$72,0)</f>
        <v>43</v>
      </c>
      <c r="P67" s="69"/>
      <c r="Q67" s="70"/>
      <c r="R67" s="69">
        <f>VLOOKUP($A67,'Return Data'!$A$7:$R$328,17,0)</f>
        <v>-0.90861702127659605</v>
      </c>
      <c r="S67" s="71">
        <f t="shared" si="18"/>
        <v>44</v>
      </c>
    </row>
    <row r="68" spans="1:19" x14ac:dyDescent="0.25">
      <c r="A68" s="67" t="s">
        <v>222</v>
      </c>
      <c r="B68" s="68">
        <f>VLOOKUP($A68,'Return Data'!$A$7:$R$328,2,0)</f>
        <v>43916</v>
      </c>
      <c r="C68" s="69">
        <f>VLOOKUP($A68,'Return Data'!$A$7:$R$328,3,0)</f>
        <v>7.1436000000000002</v>
      </c>
      <c r="D68" s="69">
        <f>VLOOKUP($A68,'Return Data'!$A$7:$R$328,11,0)</f>
        <v>-130.54092730305899</v>
      </c>
      <c r="E68" s="70">
        <f t="shared" si="13"/>
        <v>63</v>
      </c>
      <c r="F68" s="69">
        <f>VLOOKUP($A68,'Return Data'!$A$7:$R$328,12,0)</f>
        <v>-64.792314669126995</v>
      </c>
      <c r="G68" s="70">
        <f t="shared" si="8"/>
        <v>60</v>
      </c>
      <c r="H68" s="69">
        <f>VLOOKUP($A68,'Return Data'!$A$7:$R$328,13,0)</f>
        <v>-47.810258282065703</v>
      </c>
      <c r="I68" s="70">
        <f t="shared" si="14"/>
        <v>59</v>
      </c>
      <c r="J68" s="69">
        <f>VLOOKUP($A68,'Return Data'!$A$7:$R$328,14,0)</f>
        <v>-34.682111061984003</v>
      </c>
      <c r="K68" s="70">
        <f t="shared" si="15"/>
        <v>57</v>
      </c>
      <c r="L68" s="69">
        <f>VLOOKUP($A68,'Return Data'!$A$7:$R$328,18,0)</f>
        <v>-18.159331214015499</v>
      </c>
      <c r="M68" s="70">
        <f t="shared" si="21"/>
        <v>49</v>
      </c>
      <c r="N68" s="69">
        <f>VLOOKUP($A68,'Return Data'!$A$7:$R$328,15,0)</f>
        <v>-9.8164861030319805</v>
      </c>
      <c r="O68" s="70">
        <f>RANK(N68,N$8:N$72,0)</f>
        <v>45</v>
      </c>
      <c r="P68" s="69"/>
      <c r="Q68" s="70"/>
      <c r="R68" s="69">
        <f>VLOOKUP($A68,'Return Data'!$A$7:$R$328,17,0)</f>
        <v>-9.0189100346020794</v>
      </c>
      <c r="S68" s="71">
        <f t="shared" si="18"/>
        <v>49</v>
      </c>
    </row>
    <row r="69" spans="1:19" x14ac:dyDescent="0.25">
      <c r="A69" s="67" t="s">
        <v>223</v>
      </c>
      <c r="B69" s="68">
        <f>VLOOKUP($A69,'Return Data'!$A$7:$R$328,2,0)</f>
        <v>43916</v>
      </c>
      <c r="C69" s="69">
        <f>VLOOKUP($A69,'Return Data'!$A$7:$R$328,3,0)</f>
        <v>6.7587000000000002</v>
      </c>
      <c r="D69" s="69">
        <f>VLOOKUP($A69,'Return Data'!$A$7:$R$328,11,0)</f>
        <v>-122.868802482695</v>
      </c>
      <c r="E69" s="70">
        <f t="shared" si="13"/>
        <v>53</v>
      </c>
      <c r="F69" s="69">
        <f>VLOOKUP($A69,'Return Data'!$A$7:$R$328,12,0)</f>
        <v>-61.257129983365701</v>
      </c>
      <c r="G69" s="70">
        <f t="shared" si="8"/>
        <v>55</v>
      </c>
      <c r="H69" s="69">
        <f>VLOOKUP($A69,'Return Data'!$A$7:$R$328,13,0)</f>
        <v>-45.796001010608201</v>
      </c>
      <c r="I69" s="70">
        <f t="shared" si="14"/>
        <v>54</v>
      </c>
      <c r="J69" s="69">
        <f>VLOOKUP($A69,'Return Data'!$A$7:$R$328,14,0)</f>
        <v>-33.283875375102603</v>
      </c>
      <c r="K69" s="70">
        <f t="shared" si="15"/>
        <v>53</v>
      </c>
      <c r="L69" s="69">
        <f>VLOOKUP($A69,'Return Data'!$A$7:$R$328,18,0)</f>
        <v>-16.4222461019239</v>
      </c>
      <c r="M69" s="70">
        <f t="shared" si="21"/>
        <v>47</v>
      </c>
      <c r="N69" s="69"/>
      <c r="O69" s="70"/>
      <c r="P69" s="69"/>
      <c r="Q69" s="70"/>
      <c r="R69" s="69">
        <f>VLOOKUP($A69,'Return Data'!$A$7:$R$328,17,0)</f>
        <v>-10.8241033851784</v>
      </c>
      <c r="S69" s="71">
        <f t="shared" si="18"/>
        <v>54</v>
      </c>
    </row>
    <row r="70" spans="1:19" x14ac:dyDescent="0.25">
      <c r="A70" s="67" t="s">
        <v>224</v>
      </c>
      <c r="B70" s="68">
        <f>VLOOKUP($A70,'Return Data'!$A$7:$R$328,2,0)</f>
        <v>43916</v>
      </c>
      <c r="C70" s="69">
        <f>VLOOKUP($A70,'Return Data'!$A$7:$R$328,3,0)</f>
        <v>6.0357000000000003</v>
      </c>
      <c r="D70" s="69">
        <f>VLOOKUP($A70,'Return Data'!$A$7:$R$328,11,0)</f>
        <v>-108.781695012949</v>
      </c>
      <c r="E70" s="70">
        <f t="shared" si="13"/>
        <v>32</v>
      </c>
      <c r="F70" s="69">
        <f>VLOOKUP($A70,'Return Data'!$A$7:$R$328,12,0)</f>
        <v>-51.992569966085199</v>
      </c>
      <c r="G70" s="70">
        <f t="shared" si="8"/>
        <v>42</v>
      </c>
      <c r="H70" s="69">
        <f>VLOOKUP($A70,'Return Data'!$A$7:$R$328,13,0)</f>
        <v>-40.192979672381099</v>
      </c>
      <c r="I70" s="70">
        <f t="shared" si="14"/>
        <v>48</v>
      </c>
      <c r="J70" s="69">
        <f>VLOOKUP($A70,'Return Data'!$A$7:$R$328,14,0)</f>
        <v>-33.277121866737097</v>
      </c>
      <c r="K70" s="70">
        <f t="shared" si="15"/>
        <v>52</v>
      </c>
      <c r="L70" s="69">
        <f>VLOOKUP($A70,'Return Data'!$A$7:$R$328,18,0)</f>
        <v>-19.041278349751099</v>
      </c>
      <c r="M70" s="70">
        <f t="shared" si="21"/>
        <v>51</v>
      </c>
      <c r="N70" s="69"/>
      <c r="O70" s="70"/>
      <c r="P70" s="69"/>
      <c r="Q70" s="70"/>
      <c r="R70" s="69">
        <f>VLOOKUP($A70,'Return Data'!$A$7:$R$328,17,0)</f>
        <v>-18.132449874686699</v>
      </c>
      <c r="S70" s="71">
        <f t="shared" si="18"/>
        <v>59</v>
      </c>
    </row>
    <row r="71" spans="1:19" x14ac:dyDescent="0.25">
      <c r="A71" s="67" t="s">
        <v>225</v>
      </c>
      <c r="B71" s="68">
        <f>VLOOKUP($A71,'Return Data'!$A$7:$R$328,2,0)</f>
        <v>43916</v>
      </c>
      <c r="C71" s="69">
        <f>VLOOKUP($A71,'Return Data'!$A$7:$R$328,3,0)</f>
        <v>6.3361000000000001</v>
      </c>
      <c r="D71" s="69">
        <f>VLOOKUP($A71,'Return Data'!$A$7:$R$328,11,0)</f>
        <v>-106.999315706339</v>
      </c>
      <c r="E71" s="70">
        <f t="shared" si="13"/>
        <v>30</v>
      </c>
      <c r="F71" s="69">
        <f>VLOOKUP($A71,'Return Data'!$A$7:$R$328,12,0)</f>
        <v>-49.838848084097997</v>
      </c>
      <c r="G71" s="70">
        <f t="shared" si="8"/>
        <v>36</v>
      </c>
      <c r="H71" s="69">
        <f>VLOOKUP($A71,'Return Data'!$A$7:$R$328,13,0)</f>
        <v>-38.206780445298001</v>
      </c>
      <c r="I71" s="70">
        <f t="shared" si="14"/>
        <v>44</v>
      </c>
      <c r="J71" s="69">
        <f>VLOOKUP($A71,'Return Data'!$A$7:$R$328,14,0)</f>
        <v>-31.7338321003221</v>
      </c>
      <c r="K71" s="70">
        <f t="shared" si="15"/>
        <v>49</v>
      </c>
      <c r="L71" s="69"/>
      <c r="M71" s="70"/>
      <c r="N71" s="69"/>
      <c r="O71" s="70"/>
      <c r="P71" s="69"/>
      <c r="Q71" s="70"/>
      <c r="R71" s="69">
        <f>VLOOKUP($A71,'Return Data'!$A$7:$R$328,17,0)</f>
        <v>-18.319500000000001</v>
      </c>
      <c r="S71" s="71">
        <f t="shared" si="18"/>
        <v>60</v>
      </c>
    </row>
    <row r="72" spans="1:19" x14ac:dyDescent="0.25">
      <c r="A72" s="67" t="s">
        <v>226</v>
      </c>
      <c r="B72" s="68">
        <f>VLOOKUP($A72,'Return Data'!$A$7:$R$328,2,0)</f>
        <v>43916</v>
      </c>
      <c r="C72" s="69">
        <f>VLOOKUP($A72,'Return Data'!$A$7:$R$328,3,0)</f>
        <v>72.153300000000002</v>
      </c>
      <c r="D72" s="69">
        <f>VLOOKUP($A72,'Return Data'!$A$7:$R$328,11,0)</f>
        <v>-101.818035532959</v>
      </c>
      <c r="E72" s="70">
        <f t="shared" ref="E72" si="22">RANK(D72,D$8:D$72,0)</f>
        <v>20</v>
      </c>
      <c r="F72" s="69">
        <f>VLOOKUP($A72,'Return Data'!$A$7:$R$328,12,0)</f>
        <v>-42.4061183272538</v>
      </c>
      <c r="G72" s="70">
        <f t="shared" si="8"/>
        <v>15</v>
      </c>
      <c r="H72" s="69">
        <f>VLOOKUP($A72,'Return Data'!$A$7:$R$328,13,0)</f>
        <v>-28.5782057618419</v>
      </c>
      <c r="I72" s="70">
        <f t="shared" si="14"/>
        <v>16</v>
      </c>
      <c r="J72" s="69">
        <f>VLOOKUP($A72,'Return Data'!$A$7:$R$328,14,0)</f>
        <v>-20.4565942662216</v>
      </c>
      <c r="K72" s="70">
        <f t="shared" si="15"/>
        <v>21</v>
      </c>
      <c r="L72" s="69">
        <f>VLOOKUP($A72,'Return Data'!$A$7:$R$328,18,0)</f>
        <v>-8.3010373569902196</v>
      </c>
      <c r="M72" s="70">
        <f>RANK(L72,L$8:L$72,0)</f>
        <v>19</v>
      </c>
      <c r="N72" s="69">
        <f>VLOOKUP($A72,'Return Data'!$A$7:$R$328,15,0)</f>
        <v>-2.2313107912508099</v>
      </c>
      <c r="O72" s="70">
        <f>RANK(N72,N$8:N$72,0)</f>
        <v>18</v>
      </c>
      <c r="P72" s="69">
        <f>VLOOKUP($A72,'Return Data'!$A$7:$R$328,16,0)</f>
        <v>1.9593860382361299</v>
      </c>
      <c r="Q72" s="70">
        <f>RANK(P72,P$8:P$72,0)</f>
        <v>22</v>
      </c>
      <c r="R72" s="69">
        <f>VLOOKUP($A72,'Return Data'!$A$7:$R$328,17,0)</f>
        <v>9.65762364107173</v>
      </c>
      <c r="S72" s="71">
        <f t="shared" ref="S72" si="23">RANK(R72,R$8:R$72,0)</f>
        <v>25</v>
      </c>
    </row>
    <row r="73" spans="1:19" x14ac:dyDescent="0.25">
      <c r="A73" s="73"/>
      <c r="B73" s="74"/>
      <c r="C73" s="74"/>
      <c r="D73" s="75"/>
      <c r="E73" s="74"/>
      <c r="F73" s="75"/>
      <c r="G73" s="74"/>
      <c r="H73" s="75"/>
      <c r="I73" s="74"/>
      <c r="J73" s="75"/>
      <c r="K73" s="74"/>
      <c r="L73" s="75"/>
      <c r="M73" s="74"/>
      <c r="N73" s="75"/>
      <c r="O73" s="74"/>
      <c r="P73" s="75"/>
      <c r="Q73" s="74"/>
      <c r="R73" s="75"/>
      <c r="S73" s="76"/>
    </row>
    <row r="74" spans="1:19" x14ac:dyDescent="0.25">
      <c r="A74" s="77" t="s">
        <v>27</v>
      </c>
      <c r="B74" s="78"/>
      <c r="C74" s="78"/>
      <c r="D74" s="79">
        <f>AVERAGE(D8:D72)</f>
        <v>-107.40074474687472</v>
      </c>
      <c r="E74" s="78"/>
      <c r="F74" s="79">
        <f>AVERAGE(F8:F72)</f>
        <v>-49.237223525372478</v>
      </c>
      <c r="G74" s="78"/>
      <c r="H74" s="79">
        <f>AVERAGE(H8:H72)</f>
        <v>-34.288587850972334</v>
      </c>
      <c r="I74" s="78"/>
      <c r="J74" s="79">
        <f>AVERAGE(J8:J72)</f>
        <v>-24.029125519927327</v>
      </c>
      <c r="K74" s="78"/>
      <c r="L74" s="79">
        <f>AVERAGE(L8:L72)</f>
        <v>-11.085386455507352</v>
      </c>
      <c r="M74" s="78"/>
      <c r="N74" s="79">
        <f>AVERAGE(N8:N72)</f>
        <v>-2.8523219351754889</v>
      </c>
      <c r="O74" s="78"/>
      <c r="P74" s="79">
        <f>AVERAGE(P8:P72)</f>
        <v>2.4522892090956065</v>
      </c>
      <c r="Q74" s="78"/>
      <c r="R74" s="79">
        <f>AVERAGE(R8:R72)</f>
        <v>1.9758180240450691</v>
      </c>
      <c r="S74" s="80"/>
    </row>
    <row r="75" spans="1:19" x14ac:dyDescent="0.25">
      <c r="A75" s="77" t="s">
        <v>28</v>
      </c>
      <c r="B75" s="78"/>
      <c r="C75" s="78"/>
      <c r="D75" s="79">
        <f>MIN(D8:D72)</f>
        <v>-135.01553382317499</v>
      </c>
      <c r="E75" s="78"/>
      <c r="F75" s="79">
        <f>MIN(F8:F72)</f>
        <v>-70.940437548350801</v>
      </c>
      <c r="G75" s="78"/>
      <c r="H75" s="79">
        <f>MIN(H8:H72)</f>
        <v>-52.391790407781002</v>
      </c>
      <c r="I75" s="78"/>
      <c r="J75" s="79">
        <f>MIN(J8:J72)</f>
        <v>-42.334205046463097</v>
      </c>
      <c r="K75" s="78"/>
      <c r="L75" s="79">
        <f>MIN(L8:L72)</f>
        <v>-24.959701136723201</v>
      </c>
      <c r="M75" s="78"/>
      <c r="N75" s="79">
        <f>MIN(N8:N72)</f>
        <v>-14.115874672697201</v>
      </c>
      <c r="O75" s="78"/>
      <c r="P75" s="79">
        <f>MIN(P8:P72)</f>
        <v>-4.0893559294593897</v>
      </c>
      <c r="Q75" s="78"/>
      <c r="R75" s="79">
        <f>MIN(R8:R72)</f>
        <v>-59.5360625</v>
      </c>
      <c r="S75" s="80"/>
    </row>
    <row r="76" spans="1:19" ht="15.75" thickBot="1" x14ac:dyDescent="0.3">
      <c r="A76" s="81" t="s">
        <v>29</v>
      </c>
      <c r="B76" s="82"/>
      <c r="C76" s="82"/>
      <c r="D76" s="83">
        <f>MAX(D8:D72)</f>
        <v>-69.851834912075901</v>
      </c>
      <c r="E76" s="82"/>
      <c r="F76" s="83">
        <f>MAX(F8:F72)</f>
        <v>-27.101277101277098</v>
      </c>
      <c r="G76" s="82"/>
      <c r="H76" s="83">
        <f>MAX(H8:H72)</f>
        <v>-14.3967306200507</v>
      </c>
      <c r="I76" s="82"/>
      <c r="J76" s="83">
        <f>MAX(J8:J72)</f>
        <v>-3.29278218506182</v>
      </c>
      <c r="K76" s="82"/>
      <c r="L76" s="83">
        <f>MAX(L8:L72)</f>
        <v>2.6932291979943401E-2</v>
      </c>
      <c r="M76" s="82"/>
      <c r="N76" s="83">
        <f>MAX(N8:N72)</f>
        <v>6.7216326875360703</v>
      </c>
      <c r="O76" s="82"/>
      <c r="P76" s="83">
        <f>MAX(P8:P72)</f>
        <v>9.1043136281065706</v>
      </c>
      <c r="Q76" s="82"/>
      <c r="R76" s="83">
        <f>MAX(R8:R72)</f>
        <v>25.330134416584801</v>
      </c>
      <c r="S76" s="84"/>
    </row>
    <row r="78" spans="1:19" x14ac:dyDescent="0.25">
      <c r="A78" s="15" t="s">
        <v>342</v>
      </c>
    </row>
  </sheetData>
  <sheetProtection password="F4C3"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8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346</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Data'!$A$7:$R$328,2,0)</f>
        <v>43916</v>
      </c>
      <c r="C8" s="69">
        <f>VLOOKUP($A8,'Return Data'!$A$7:$R$328,3,0)</f>
        <v>30.34</v>
      </c>
      <c r="D8" s="69">
        <f>VLOOKUP($A8,'Return Data'!$A$7:$R$328,11,0)</f>
        <v>-93.248138150743799</v>
      </c>
      <c r="E8" s="70">
        <f t="shared" ref="E8:E39" si="0">RANK(D8,D$8:D$74,0)</f>
        <v>15</v>
      </c>
      <c r="F8" s="69">
        <f>VLOOKUP($A8,'Return Data'!$A$7:$R$328,12,0)</f>
        <v>-39.579336007907401</v>
      </c>
      <c r="G8" s="70">
        <f t="shared" ref="G8:G29" si="1">RANK(F8,F$8:F$74,0)</f>
        <v>14</v>
      </c>
      <c r="H8" s="69">
        <f>VLOOKUP($A8,'Return Data'!$A$7:$R$328,13,0)</f>
        <v>-27.215289223765801</v>
      </c>
      <c r="I8" s="70">
        <f t="shared" ref="I8:I29" si="2">RANK(H8,H$8:H$74,0)</f>
        <v>15</v>
      </c>
      <c r="J8" s="69">
        <f>VLOOKUP($A8,'Return Data'!$A$7:$R$328,14,0)</f>
        <v>-21.744549602839299</v>
      </c>
      <c r="K8" s="70">
        <f t="shared" ref="K8:K29" si="3">RANK(J8,J$8:J$74,0)</f>
        <v>23</v>
      </c>
      <c r="L8" s="69">
        <f>VLOOKUP($A8,'Return Data'!$A$7:$R$328,18,0)</f>
        <v>-9.8011433127078007</v>
      </c>
      <c r="M8" s="70">
        <f t="shared" ref="M8:M13" si="4">RANK(L8,L$8:L$74,0)</f>
        <v>21</v>
      </c>
      <c r="N8" s="69">
        <f>VLOOKUP($A8,'Return Data'!$A$7:$R$328,15,0)</f>
        <v>-1.2241593662358701</v>
      </c>
      <c r="O8" s="70">
        <f>RANK(N8,N$8:N$74,0)</f>
        <v>14</v>
      </c>
      <c r="P8" s="69">
        <f>VLOOKUP($A8,'Return Data'!$A$7:$R$328,16,0)</f>
        <v>2.5213645519305601</v>
      </c>
      <c r="Q8" s="70">
        <f>RANK(P8,P$8:P$74,0)</f>
        <v>14</v>
      </c>
      <c r="R8" s="69">
        <f>VLOOKUP($A8,'Return Data'!$A$7:$R$328,17,0)</f>
        <v>15.0804387568556</v>
      </c>
      <c r="S8" s="71">
        <f t="shared" ref="S8:S39" si="5">RANK(R8,R$8:R$74,0)</f>
        <v>29</v>
      </c>
    </row>
    <row r="9" spans="1:20" x14ac:dyDescent="0.25">
      <c r="A9" s="67" t="s">
        <v>267</v>
      </c>
      <c r="B9" s="68">
        <f>VLOOKUP($A9,'Return Data'!$A$7:$R$328,2,0)</f>
        <v>43916</v>
      </c>
      <c r="C9" s="69">
        <f>VLOOKUP($A9,'Return Data'!$A$7:$R$328,3,0)</f>
        <v>24.73</v>
      </c>
      <c r="D9" s="69">
        <f>VLOOKUP($A9,'Return Data'!$A$7:$R$328,11,0)</f>
        <v>-91.124656593406598</v>
      </c>
      <c r="E9" s="70">
        <f t="shared" si="0"/>
        <v>12</v>
      </c>
      <c r="F9" s="69">
        <f>VLOOKUP($A9,'Return Data'!$A$7:$R$328,12,0)</f>
        <v>-38.2061473714502</v>
      </c>
      <c r="G9" s="70">
        <f t="shared" si="1"/>
        <v>10</v>
      </c>
      <c r="H9" s="69">
        <f>VLOOKUP($A9,'Return Data'!$A$7:$R$328,13,0)</f>
        <v>-25.939623556367899</v>
      </c>
      <c r="I9" s="70">
        <f t="shared" si="2"/>
        <v>12</v>
      </c>
      <c r="J9" s="69">
        <f>VLOOKUP($A9,'Return Data'!$A$7:$R$328,14,0)</f>
        <v>-20.680520526832002</v>
      </c>
      <c r="K9" s="70">
        <f t="shared" si="3"/>
        <v>20</v>
      </c>
      <c r="L9" s="69">
        <f>VLOOKUP($A9,'Return Data'!$A$7:$R$328,18,0)</f>
        <v>-9.0439024832172201</v>
      </c>
      <c r="M9" s="70">
        <f t="shared" si="4"/>
        <v>19</v>
      </c>
      <c r="N9" s="69">
        <f>VLOOKUP($A9,'Return Data'!$A$7:$R$328,15,0)</f>
        <v>-0.50306882866570901</v>
      </c>
      <c r="O9" s="70">
        <f>RANK(N9,N$8:N$74,0)</f>
        <v>12</v>
      </c>
      <c r="P9" s="69">
        <f>VLOOKUP($A9,'Return Data'!$A$7:$R$328,16,0)</f>
        <v>3.3045783557662398</v>
      </c>
      <c r="Q9" s="70">
        <f>RANK(P9,P$8:P$74,0)</f>
        <v>11</v>
      </c>
      <c r="R9" s="69">
        <f>VLOOKUP($A9,'Return Data'!$A$7:$R$328,17,0)</f>
        <v>12.471204810073701</v>
      </c>
      <c r="S9" s="71">
        <f t="shared" si="5"/>
        <v>32</v>
      </c>
    </row>
    <row r="10" spans="1:20" x14ac:dyDescent="0.25">
      <c r="A10" s="67" t="s">
        <v>268</v>
      </c>
      <c r="B10" s="68">
        <f>VLOOKUP($A10,'Return Data'!$A$7:$R$328,2,0)</f>
        <v>43916</v>
      </c>
      <c r="C10" s="69">
        <f>VLOOKUP($A10,'Return Data'!$A$7:$R$328,3,0)</f>
        <v>39.026299999999999</v>
      </c>
      <c r="D10" s="69">
        <f>VLOOKUP($A10,'Return Data'!$A$7:$R$328,11,0)</f>
        <v>-83.019761453811498</v>
      </c>
      <c r="E10" s="70">
        <f t="shared" si="0"/>
        <v>6</v>
      </c>
      <c r="F10" s="69">
        <f>VLOOKUP($A10,'Return Data'!$A$7:$R$328,12,0)</f>
        <v>-34.922118315586502</v>
      </c>
      <c r="G10" s="70">
        <f t="shared" si="1"/>
        <v>6</v>
      </c>
      <c r="H10" s="69">
        <f>VLOOKUP($A10,'Return Data'!$A$7:$R$328,13,0)</f>
        <v>-19.694222631801502</v>
      </c>
      <c r="I10" s="70">
        <f t="shared" si="2"/>
        <v>5</v>
      </c>
      <c r="J10" s="69">
        <f>VLOOKUP($A10,'Return Data'!$A$7:$R$328,14,0)</f>
        <v>-9.5088073960116404</v>
      </c>
      <c r="K10" s="70">
        <f t="shared" si="3"/>
        <v>4</v>
      </c>
      <c r="L10" s="69">
        <f>VLOOKUP($A10,'Return Data'!$A$7:$R$328,18,0)</f>
        <v>-1.1195442957860899</v>
      </c>
      <c r="M10" s="70">
        <f t="shared" si="4"/>
        <v>2</v>
      </c>
      <c r="N10" s="69">
        <f>VLOOKUP($A10,'Return Data'!$A$7:$R$328,15,0)</f>
        <v>4.5985332937642198</v>
      </c>
      <c r="O10" s="70">
        <f>RANK(N10,N$8:N$74,0)</f>
        <v>2</v>
      </c>
      <c r="P10" s="69">
        <f>VLOOKUP($A10,'Return Data'!$A$7:$R$328,16,0)</f>
        <v>5.5652150398820996</v>
      </c>
      <c r="Q10" s="70">
        <f>RANK(P10,P$8:P$74,0)</f>
        <v>4</v>
      </c>
      <c r="R10" s="69">
        <f>VLOOKUP($A10,'Return Data'!$A$7:$R$328,17,0)</f>
        <v>28.327806149732599</v>
      </c>
      <c r="S10" s="71">
        <f t="shared" si="5"/>
        <v>15</v>
      </c>
    </row>
    <row r="11" spans="1:20" x14ac:dyDescent="0.25">
      <c r="A11" s="67" t="s">
        <v>269</v>
      </c>
      <c r="B11" s="68">
        <f>VLOOKUP($A11,'Return Data'!$A$7:$R$328,2,0)</f>
        <v>43916</v>
      </c>
      <c r="C11" s="69">
        <f>VLOOKUP($A11,'Return Data'!$A$7:$R$328,3,0)</f>
        <v>33.49</v>
      </c>
      <c r="D11" s="69">
        <f>VLOOKUP($A11,'Return Data'!$A$7:$R$328,11,0)</f>
        <v>-98.421970098400905</v>
      </c>
      <c r="E11" s="70">
        <f t="shared" si="0"/>
        <v>16</v>
      </c>
      <c r="F11" s="69">
        <f>VLOOKUP($A11,'Return Data'!$A$7:$R$328,12,0)</f>
        <v>-46.680009566607502</v>
      </c>
      <c r="G11" s="70">
        <f t="shared" si="1"/>
        <v>22</v>
      </c>
      <c r="H11" s="69">
        <f>VLOOKUP($A11,'Return Data'!$A$7:$R$328,13,0)</f>
        <v>-32.936130976697797</v>
      </c>
      <c r="I11" s="70">
        <f t="shared" si="2"/>
        <v>26</v>
      </c>
      <c r="J11" s="69">
        <f>VLOOKUP($A11,'Return Data'!$A$7:$R$328,14,0)</f>
        <v>-23.142283253327101</v>
      </c>
      <c r="K11" s="70">
        <f t="shared" si="3"/>
        <v>31</v>
      </c>
      <c r="L11" s="69">
        <f>VLOOKUP($A11,'Return Data'!$A$7:$R$328,18,0)</f>
        <v>-12.588829168777099</v>
      </c>
      <c r="M11" s="70">
        <f t="shared" si="4"/>
        <v>38</v>
      </c>
      <c r="N11" s="69">
        <f>VLOOKUP($A11,'Return Data'!$A$7:$R$328,15,0)</f>
        <v>-6.0691260609633497</v>
      </c>
      <c r="O11" s="70">
        <f>RANK(N11,N$8:N$74,0)</f>
        <v>38</v>
      </c>
      <c r="P11" s="69">
        <f>VLOOKUP($A11,'Return Data'!$A$7:$R$328,16,0)</f>
        <v>-1.5159986757383399</v>
      </c>
      <c r="Q11" s="70">
        <f>RANK(P11,P$8:P$74,0)</f>
        <v>35</v>
      </c>
      <c r="R11" s="69">
        <f>VLOOKUP($A11,'Return Data'!$A$7:$R$328,17,0)</f>
        <v>-2.7336880520595002</v>
      </c>
      <c r="S11" s="71">
        <f t="shared" si="5"/>
        <v>47</v>
      </c>
    </row>
    <row r="12" spans="1:20" x14ac:dyDescent="0.25">
      <c r="A12" s="67" t="s">
        <v>270</v>
      </c>
      <c r="B12" s="68">
        <f>VLOOKUP($A12,'Return Data'!$A$7:$R$328,2,0)</f>
        <v>43916</v>
      </c>
      <c r="C12" s="69">
        <f>VLOOKUP($A12,'Return Data'!$A$7:$R$328,3,0)</f>
        <v>32.531999999999996</v>
      </c>
      <c r="D12" s="69">
        <f>VLOOKUP($A12,'Return Data'!$A$7:$R$328,11,0)</f>
        <v>-83.353090682755195</v>
      </c>
      <c r="E12" s="70">
        <f t="shared" si="0"/>
        <v>8</v>
      </c>
      <c r="F12" s="69">
        <f>VLOOKUP($A12,'Return Data'!$A$7:$R$328,12,0)</f>
        <v>-36.503418886311003</v>
      </c>
      <c r="G12" s="70">
        <f t="shared" si="1"/>
        <v>9</v>
      </c>
      <c r="H12" s="69">
        <f>VLOOKUP($A12,'Return Data'!$A$7:$R$328,13,0)</f>
        <v>-22.2974093868255</v>
      </c>
      <c r="I12" s="70">
        <f t="shared" si="2"/>
        <v>10</v>
      </c>
      <c r="J12" s="69">
        <f>VLOOKUP($A12,'Return Data'!$A$7:$R$328,14,0)</f>
        <v>-12.132643567660701</v>
      </c>
      <c r="K12" s="70">
        <f t="shared" si="3"/>
        <v>6</v>
      </c>
      <c r="L12" s="69">
        <f>VLOOKUP($A12,'Return Data'!$A$7:$R$328,18,0)</f>
        <v>-4.3670892147589297</v>
      </c>
      <c r="M12" s="70">
        <f t="shared" si="4"/>
        <v>5</v>
      </c>
      <c r="N12" s="69">
        <f>VLOOKUP($A12,'Return Data'!$A$7:$R$328,15,0)</f>
        <v>0.68731052777366997</v>
      </c>
      <c r="O12" s="70">
        <f>RANK(N12,N$8:N$74,0)</f>
        <v>7</v>
      </c>
      <c r="P12" s="69">
        <f>VLOOKUP($A12,'Return Data'!$A$7:$R$328,16,0)</f>
        <v>1.91087907737464</v>
      </c>
      <c r="Q12" s="70">
        <f>RANK(P12,P$8:P$74,0)</f>
        <v>18</v>
      </c>
      <c r="R12" s="69">
        <f>VLOOKUP($A12,'Return Data'!$A$7:$R$328,17,0)</f>
        <v>15.834000770119401</v>
      </c>
      <c r="S12" s="71">
        <f t="shared" si="5"/>
        <v>28</v>
      </c>
    </row>
    <row r="13" spans="1:20" x14ac:dyDescent="0.25">
      <c r="A13" s="67" t="s">
        <v>271</v>
      </c>
      <c r="B13" s="68">
        <f>VLOOKUP($A13,'Return Data'!$A$7:$R$328,2,0)</f>
        <v>43916</v>
      </c>
      <c r="C13" s="69">
        <f>VLOOKUP($A13,'Return Data'!$A$7:$R$328,3,0)</f>
        <v>7.41</v>
      </c>
      <c r="D13" s="69">
        <f>VLOOKUP($A13,'Return Data'!$A$7:$R$328,11,0)</f>
        <v>-70.493466489017095</v>
      </c>
      <c r="E13" s="70">
        <f t="shared" si="0"/>
        <v>1</v>
      </c>
      <c r="F13" s="69">
        <f>VLOOKUP($A13,'Return Data'!$A$7:$R$328,12,0)</f>
        <v>-27.9511429337213</v>
      </c>
      <c r="G13" s="70">
        <f t="shared" si="1"/>
        <v>1</v>
      </c>
      <c r="H13" s="69">
        <f>VLOOKUP($A13,'Return Data'!$A$7:$R$328,13,0)</f>
        <v>-16.256875497284401</v>
      </c>
      <c r="I13" s="70">
        <f t="shared" si="2"/>
        <v>2</v>
      </c>
      <c r="J13" s="69">
        <f>VLOOKUP($A13,'Return Data'!$A$7:$R$328,14,0)</f>
        <v>-12.274064733081101</v>
      </c>
      <c r="K13" s="70">
        <f t="shared" si="3"/>
        <v>7</v>
      </c>
      <c r="L13" s="69">
        <f>VLOOKUP($A13,'Return Data'!$A$7:$R$328,18,0)</f>
        <v>-11.7879757992864</v>
      </c>
      <c r="M13" s="70">
        <f t="shared" si="4"/>
        <v>33</v>
      </c>
      <c r="N13" s="69"/>
      <c r="O13" s="70"/>
      <c r="P13" s="69"/>
      <c r="Q13" s="70"/>
      <c r="R13" s="69">
        <f>VLOOKUP($A13,'Return Data'!$A$7:$R$328,17,0)</f>
        <v>-12.341383812010401</v>
      </c>
      <c r="S13" s="71">
        <f t="shared" si="5"/>
        <v>58</v>
      </c>
    </row>
    <row r="14" spans="1:20" x14ac:dyDescent="0.25">
      <c r="A14" s="67" t="s">
        <v>272</v>
      </c>
      <c r="B14" s="68">
        <f>VLOOKUP($A14,'Return Data'!$A$7:$R$328,2,0)</f>
        <v>43916</v>
      </c>
      <c r="C14" s="69">
        <f>VLOOKUP($A14,'Return Data'!$A$7:$R$328,3,0)</f>
        <v>9</v>
      </c>
      <c r="D14" s="69">
        <f>VLOOKUP($A14,'Return Data'!$A$7:$R$328,11,0)</f>
        <v>-84.441873915558105</v>
      </c>
      <c r="E14" s="70">
        <f t="shared" si="0"/>
        <v>9</v>
      </c>
      <c r="F14" s="69">
        <f>VLOOKUP($A14,'Return Data'!$A$7:$R$328,12,0)</f>
        <v>-35.714285714285701</v>
      </c>
      <c r="G14" s="70">
        <f t="shared" si="1"/>
        <v>7</v>
      </c>
      <c r="H14" s="69">
        <f>VLOOKUP($A14,'Return Data'!$A$7:$R$328,13,0)</f>
        <v>-20.320425584560201</v>
      </c>
      <c r="I14" s="70">
        <f t="shared" si="2"/>
        <v>7</v>
      </c>
      <c r="J14" s="69">
        <f>VLOOKUP($A14,'Return Data'!$A$7:$R$328,14,0)</f>
        <v>-15.292064422271199</v>
      </c>
      <c r="K14" s="70">
        <f t="shared" si="3"/>
        <v>10</v>
      </c>
      <c r="L14" s="69"/>
      <c r="M14" s="70"/>
      <c r="N14" s="69"/>
      <c r="O14" s="70"/>
      <c r="P14" s="69"/>
      <c r="Q14" s="70"/>
      <c r="R14" s="69">
        <f>VLOOKUP($A14,'Return Data'!$A$7:$R$328,17,0)</f>
        <v>-6.9656488549618301</v>
      </c>
      <c r="S14" s="71">
        <f t="shared" si="5"/>
        <v>49</v>
      </c>
    </row>
    <row r="15" spans="1:20" x14ac:dyDescent="0.25">
      <c r="A15" s="67" t="s">
        <v>273</v>
      </c>
      <c r="B15" s="68">
        <f>VLOOKUP($A15,'Return Data'!$A$7:$R$328,2,0)</f>
        <v>43916</v>
      </c>
      <c r="C15" s="69">
        <f>VLOOKUP($A15,'Return Data'!$A$7:$R$328,3,0)</f>
        <v>45.14</v>
      </c>
      <c r="D15" s="69">
        <f>VLOOKUP($A15,'Return Data'!$A$7:$R$328,11,0)</f>
        <v>-73.987710573076399</v>
      </c>
      <c r="E15" s="70">
        <f t="shared" si="0"/>
        <v>2</v>
      </c>
      <c r="F15" s="69">
        <f>VLOOKUP($A15,'Return Data'!$A$7:$R$328,12,0)</f>
        <v>-28.0494086705977</v>
      </c>
      <c r="G15" s="70">
        <f t="shared" si="1"/>
        <v>2</v>
      </c>
      <c r="H15" s="69">
        <f>VLOOKUP($A15,'Return Data'!$A$7:$R$328,13,0)</f>
        <v>-15.398685444935101</v>
      </c>
      <c r="I15" s="70">
        <f t="shared" si="2"/>
        <v>1</v>
      </c>
      <c r="J15" s="69">
        <f>VLOOKUP($A15,'Return Data'!$A$7:$R$328,14,0)</f>
        <v>-8.5075932477397398</v>
      </c>
      <c r="K15" s="70">
        <f t="shared" si="3"/>
        <v>3</v>
      </c>
      <c r="L15" s="69">
        <f>VLOOKUP($A15,'Return Data'!$A$7:$R$328,18,0)</f>
        <v>-8.2233761078838103</v>
      </c>
      <c r="M15" s="70">
        <f t="shared" ref="M15:M24" si="6">RANK(L15,L$8:L$74,0)</f>
        <v>14</v>
      </c>
      <c r="N15" s="69">
        <f>VLOOKUP($A15,'Return Data'!$A$7:$R$328,15,0)</f>
        <v>2.7422870446812002</v>
      </c>
      <c r="O15" s="70">
        <f t="shared" ref="O15:O24" si="7">RANK(N15,N$8:N$74,0)</f>
        <v>4</v>
      </c>
      <c r="P15" s="69">
        <f>VLOOKUP($A15,'Return Data'!$A$7:$R$328,16,0)</f>
        <v>3.8604270740779798</v>
      </c>
      <c r="Q15" s="70">
        <f>RANK(P15,P$8:P$74,0)</f>
        <v>6</v>
      </c>
      <c r="R15" s="69">
        <f>VLOOKUP($A15,'Return Data'!$A$7:$R$328,17,0)</f>
        <v>31.692858907832999</v>
      </c>
      <c r="S15" s="71">
        <f t="shared" si="5"/>
        <v>12</v>
      </c>
    </row>
    <row r="16" spans="1:20" x14ac:dyDescent="0.25">
      <c r="A16" s="67" t="s">
        <v>274</v>
      </c>
      <c r="B16" s="68">
        <f>VLOOKUP($A16,'Return Data'!$A$7:$R$328,2,0)</f>
        <v>43916</v>
      </c>
      <c r="C16" s="69">
        <f>VLOOKUP($A16,'Return Data'!$A$7:$R$328,3,0)</f>
        <v>54.15</v>
      </c>
      <c r="D16" s="69">
        <f>VLOOKUP($A16,'Return Data'!$A$7:$R$328,11,0)</f>
        <v>-83.097356523418</v>
      </c>
      <c r="E16" s="70">
        <f t="shared" si="0"/>
        <v>7</v>
      </c>
      <c r="F16" s="69">
        <f>VLOOKUP($A16,'Return Data'!$A$7:$R$328,12,0)</f>
        <v>-34.650386277334</v>
      </c>
      <c r="G16" s="70">
        <f t="shared" si="1"/>
        <v>5</v>
      </c>
      <c r="H16" s="69">
        <f>VLOOKUP($A16,'Return Data'!$A$7:$R$328,13,0)</f>
        <v>-25.645135307524999</v>
      </c>
      <c r="I16" s="70">
        <f t="shared" si="2"/>
        <v>11</v>
      </c>
      <c r="J16" s="69">
        <f>VLOOKUP($A16,'Return Data'!$A$7:$R$328,14,0)</f>
        <v>-16.158145222257701</v>
      </c>
      <c r="K16" s="70">
        <f t="shared" si="3"/>
        <v>11</v>
      </c>
      <c r="L16" s="69">
        <f>VLOOKUP($A16,'Return Data'!$A$7:$R$328,18,0)</f>
        <v>-2.7284551276662499</v>
      </c>
      <c r="M16" s="70">
        <f t="shared" si="6"/>
        <v>3</v>
      </c>
      <c r="N16" s="69">
        <f>VLOOKUP($A16,'Return Data'!$A$7:$R$328,15,0)</f>
        <v>2.4450590721504999</v>
      </c>
      <c r="O16" s="70">
        <f t="shared" si="7"/>
        <v>5</v>
      </c>
      <c r="P16" s="69">
        <f>VLOOKUP($A16,'Return Data'!$A$7:$R$328,16,0)</f>
        <v>3.4936761955114299</v>
      </c>
      <c r="Q16" s="70">
        <f>RANK(P16,P$8:P$74,0)</f>
        <v>9</v>
      </c>
      <c r="R16" s="69">
        <f>VLOOKUP($A16,'Return Data'!$A$7:$R$328,17,0)</f>
        <v>37.636585285337702</v>
      </c>
      <c r="S16" s="71">
        <f t="shared" si="5"/>
        <v>10</v>
      </c>
    </row>
    <row r="17" spans="1:19" x14ac:dyDescent="0.25">
      <c r="A17" s="67" t="s">
        <v>275</v>
      </c>
      <c r="B17" s="68">
        <f>VLOOKUP($A17,'Return Data'!$A$7:$R$328,2,0)</f>
        <v>43916</v>
      </c>
      <c r="C17" s="69">
        <f>VLOOKUP($A17,'Return Data'!$A$7:$R$328,3,0)</f>
        <v>36.75</v>
      </c>
      <c r="D17" s="69">
        <f>VLOOKUP($A17,'Return Data'!$A$7:$R$328,11,0)</f>
        <v>-113.167022062596</v>
      </c>
      <c r="E17" s="70">
        <f t="shared" si="0"/>
        <v>43</v>
      </c>
      <c r="F17" s="69">
        <f>VLOOKUP($A17,'Return Data'!$A$7:$R$328,12,0)</f>
        <v>-52.443582581435997</v>
      </c>
      <c r="G17" s="70">
        <f t="shared" si="1"/>
        <v>44</v>
      </c>
      <c r="H17" s="69">
        <f>VLOOKUP($A17,'Return Data'!$A$7:$R$328,13,0)</f>
        <v>-33.2069968498013</v>
      </c>
      <c r="I17" s="70">
        <f t="shared" si="2"/>
        <v>28</v>
      </c>
      <c r="J17" s="69">
        <f>VLOOKUP($A17,'Return Data'!$A$7:$R$328,14,0)</f>
        <v>-22.741542658098201</v>
      </c>
      <c r="K17" s="70">
        <f t="shared" si="3"/>
        <v>28</v>
      </c>
      <c r="L17" s="69">
        <f>VLOOKUP($A17,'Return Data'!$A$7:$R$328,18,0)</f>
        <v>-8.6170374466791504</v>
      </c>
      <c r="M17" s="70">
        <f t="shared" si="6"/>
        <v>16</v>
      </c>
      <c r="N17" s="69">
        <f>VLOOKUP($A17,'Return Data'!$A$7:$R$328,15,0)</f>
        <v>-2.8883687854094799</v>
      </c>
      <c r="O17" s="70">
        <f t="shared" si="7"/>
        <v>18</v>
      </c>
      <c r="P17" s="69">
        <f>VLOOKUP($A17,'Return Data'!$A$7:$R$328,16,0)</f>
        <v>3.5357101837793099</v>
      </c>
      <c r="Q17" s="70">
        <f>RANK(P17,P$8:P$74,0)</f>
        <v>8</v>
      </c>
      <c r="R17" s="69">
        <f>VLOOKUP($A17,'Return Data'!$A$7:$R$328,17,0)</f>
        <v>20.273567275747499</v>
      </c>
      <c r="S17" s="71">
        <f t="shared" si="5"/>
        <v>23</v>
      </c>
    </row>
    <row r="18" spans="1:19" x14ac:dyDescent="0.25">
      <c r="A18" s="67" t="s">
        <v>276</v>
      </c>
      <c r="B18" s="68">
        <f>VLOOKUP($A18,'Return Data'!$A$7:$R$328,2,0)</f>
        <v>43916</v>
      </c>
      <c r="C18" s="69">
        <f>VLOOKUP($A18,'Return Data'!$A$7:$R$328,3,0)</f>
        <v>35.630000000000003</v>
      </c>
      <c r="D18" s="69">
        <f>VLOOKUP($A18,'Return Data'!$A$7:$R$328,11,0)</f>
        <v>-103.738230142725</v>
      </c>
      <c r="E18" s="70">
        <f t="shared" si="0"/>
        <v>24</v>
      </c>
      <c r="F18" s="69">
        <f>VLOOKUP($A18,'Return Data'!$A$7:$R$328,12,0)</f>
        <v>-48.159241057513597</v>
      </c>
      <c r="G18" s="70">
        <f t="shared" si="1"/>
        <v>25</v>
      </c>
      <c r="H18" s="69">
        <f>VLOOKUP($A18,'Return Data'!$A$7:$R$328,13,0)</f>
        <v>-32.653795001855698</v>
      </c>
      <c r="I18" s="70">
        <f t="shared" si="2"/>
        <v>24</v>
      </c>
      <c r="J18" s="69">
        <f>VLOOKUP($A18,'Return Data'!$A$7:$R$328,14,0)</f>
        <v>-22.279848595290201</v>
      </c>
      <c r="K18" s="70">
        <f t="shared" si="3"/>
        <v>25</v>
      </c>
      <c r="L18" s="69">
        <f>VLOOKUP($A18,'Return Data'!$A$7:$R$328,18,0)</f>
        <v>-10.968330124581099</v>
      </c>
      <c r="M18" s="70">
        <f t="shared" si="6"/>
        <v>26</v>
      </c>
      <c r="N18" s="69">
        <f>VLOOKUP($A18,'Return Data'!$A$7:$R$328,15,0)</f>
        <v>-3.6834446821886799</v>
      </c>
      <c r="O18" s="70">
        <f t="shared" si="7"/>
        <v>21</v>
      </c>
      <c r="P18" s="69">
        <f>VLOOKUP($A18,'Return Data'!$A$7:$R$328,16,0)</f>
        <v>0.118447269871557</v>
      </c>
      <c r="Q18" s="70">
        <f>RANK(P18,P$8:P$74,0)</f>
        <v>26</v>
      </c>
      <c r="R18" s="69">
        <f>VLOOKUP($A18,'Return Data'!$A$7:$R$328,17,0)</f>
        <v>22.794712475633499</v>
      </c>
      <c r="S18" s="71">
        <f t="shared" si="5"/>
        <v>20</v>
      </c>
    </row>
    <row r="19" spans="1:19" x14ac:dyDescent="0.25">
      <c r="A19" s="67" t="s">
        <v>277</v>
      </c>
      <c r="B19" s="68">
        <f>VLOOKUP($A19,'Return Data'!$A$7:$R$328,2,0)</f>
        <v>43916</v>
      </c>
      <c r="C19" s="69">
        <f>VLOOKUP($A19,'Return Data'!$A$7:$R$328,3,0)</f>
        <v>10.618</v>
      </c>
      <c r="D19" s="69">
        <f>VLOOKUP($A19,'Return Data'!$A$7:$R$328,11,0)</f>
        <v>-113.76853638461201</v>
      </c>
      <c r="E19" s="70">
        <f t="shared" si="0"/>
        <v>44</v>
      </c>
      <c r="F19" s="69">
        <f>VLOOKUP($A19,'Return Data'!$A$7:$R$328,12,0)</f>
        <v>-54.555808381447001</v>
      </c>
      <c r="G19" s="70">
        <f t="shared" si="1"/>
        <v>47</v>
      </c>
      <c r="H19" s="69">
        <f>VLOOKUP($A19,'Return Data'!$A$7:$R$328,13,0)</f>
        <v>-35.794319585907203</v>
      </c>
      <c r="I19" s="70">
        <f t="shared" si="2"/>
        <v>34</v>
      </c>
      <c r="J19" s="69">
        <f>VLOOKUP($A19,'Return Data'!$A$7:$R$328,14,0)</f>
        <v>-25.4222522029633</v>
      </c>
      <c r="K19" s="70">
        <f t="shared" si="3"/>
        <v>36</v>
      </c>
      <c r="L19" s="69">
        <f>VLOOKUP($A19,'Return Data'!$A$7:$R$328,18,0)</f>
        <v>-9.3801488518496203</v>
      </c>
      <c r="M19" s="70">
        <f t="shared" si="6"/>
        <v>20</v>
      </c>
      <c r="N19" s="69">
        <f>VLOOKUP($A19,'Return Data'!$A$7:$R$328,15,0)</f>
        <v>-4.5278356093816603</v>
      </c>
      <c r="O19" s="70">
        <f t="shared" si="7"/>
        <v>27</v>
      </c>
      <c r="P19" s="69"/>
      <c r="Q19" s="70"/>
      <c r="R19" s="69">
        <f>VLOOKUP($A19,'Return Data'!$A$7:$R$328,17,0)</f>
        <v>1.45717054263566</v>
      </c>
      <c r="S19" s="71">
        <f t="shared" si="5"/>
        <v>40</v>
      </c>
    </row>
    <row r="20" spans="1:19" x14ac:dyDescent="0.25">
      <c r="A20" s="67" t="s">
        <v>278</v>
      </c>
      <c r="B20" s="68">
        <f>VLOOKUP($A20,'Return Data'!$A$7:$R$328,2,0)</f>
        <v>43916</v>
      </c>
      <c r="C20" s="69">
        <f>VLOOKUP($A20,'Return Data'!$A$7:$R$328,3,0)</f>
        <v>389.9973</v>
      </c>
      <c r="D20" s="69">
        <f>VLOOKUP($A20,'Return Data'!$A$7:$R$328,11,0)</f>
        <v>-127.137318577068</v>
      </c>
      <c r="E20" s="70">
        <f t="shared" si="0"/>
        <v>63</v>
      </c>
      <c r="F20" s="69">
        <f>VLOOKUP($A20,'Return Data'!$A$7:$R$328,12,0)</f>
        <v>-61.519576589757499</v>
      </c>
      <c r="G20" s="70">
        <f t="shared" si="1"/>
        <v>57</v>
      </c>
      <c r="H20" s="69">
        <f>VLOOKUP($A20,'Return Data'!$A$7:$R$328,13,0)</f>
        <v>-42.941874616368899</v>
      </c>
      <c r="I20" s="70">
        <f t="shared" si="2"/>
        <v>52</v>
      </c>
      <c r="J20" s="69">
        <f>VLOOKUP($A20,'Return Data'!$A$7:$R$328,14,0)</f>
        <v>-31.163179179134801</v>
      </c>
      <c r="K20" s="70">
        <f t="shared" si="3"/>
        <v>50</v>
      </c>
      <c r="L20" s="69">
        <f>VLOOKUP($A20,'Return Data'!$A$7:$R$328,18,0)</f>
        <v>-13.008805094070899</v>
      </c>
      <c r="M20" s="70">
        <f t="shared" si="6"/>
        <v>42</v>
      </c>
      <c r="N20" s="69">
        <f>VLOOKUP($A20,'Return Data'!$A$7:$R$328,15,0)</f>
        <v>-6.4993417937386297</v>
      </c>
      <c r="O20" s="70">
        <f t="shared" si="7"/>
        <v>42</v>
      </c>
      <c r="P20" s="69">
        <f>VLOOKUP($A20,'Return Data'!$A$7:$R$328,16,0)</f>
        <v>-1.3204363554121099</v>
      </c>
      <c r="Q20" s="70">
        <f>RANK(P20,P$8:P$74,0)</f>
        <v>33</v>
      </c>
      <c r="R20" s="69">
        <f>VLOOKUP($A20,'Return Data'!$A$7:$R$328,17,0)</f>
        <v>181.16381204284201</v>
      </c>
      <c r="S20" s="71">
        <f t="shared" si="5"/>
        <v>3</v>
      </c>
    </row>
    <row r="21" spans="1:19" x14ac:dyDescent="0.25">
      <c r="A21" s="67" t="s">
        <v>279</v>
      </c>
      <c r="B21" s="68">
        <f>VLOOKUP($A21,'Return Data'!$A$7:$R$328,2,0)</f>
        <v>43916</v>
      </c>
      <c r="C21" s="69">
        <f>VLOOKUP($A21,'Return Data'!$A$7:$R$328,3,0)</f>
        <v>257.04500000000002</v>
      </c>
      <c r="D21" s="69">
        <f>VLOOKUP($A21,'Return Data'!$A$7:$R$328,11,0)</f>
        <v>-123.597993955056</v>
      </c>
      <c r="E21" s="70">
        <f t="shared" si="0"/>
        <v>57</v>
      </c>
      <c r="F21" s="69">
        <f>VLOOKUP($A21,'Return Data'!$A$7:$R$328,12,0)</f>
        <v>-56.883852614871699</v>
      </c>
      <c r="G21" s="70">
        <f t="shared" si="1"/>
        <v>52</v>
      </c>
      <c r="H21" s="69">
        <f>VLOOKUP($A21,'Return Data'!$A$7:$R$328,13,0)</f>
        <v>-40.648102127230999</v>
      </c>
      <c r="I21" s="70">
        <f t="shared" si="2"/>
        <v>51</v>
      </c>
      <c r="J21" s="69">
        <f>VLOOKUP($A21,'Return Data'!$A$7:$R$328,14,0)</f>
        <v>-28.0636202115138</v>
      </c>
      <c r="K21" s="70">
        <f t="shared" si="3"/>
        <v>49</v>
      </c>
      <c r="L21" s="69">
        <f>VLOOKUP($A21,'Return Data'!$A$7:$R$328,18,0)</f>
        <v>-10.936451861538099</v>
      </c>
      <c r="M21" s="70">
        <f t="shared" si="6"/>
        <v>25</v>
      </c>
      <c r="N21" s="69">
        <f>VLOOKUP($A21,'Return Data'!$A$7:$R$328,15,0)</f>
        <v>-3.74146845986738</v>
      </c>
      <c r="O21" s="70">
        <f t="shared" si="7"/>
        <v>22</v>
      </c>
      <c r="P21" s="69">
        <f>VLOOKUP($A21,'Return Data'!$A$7:$R$328,16,0)</f>
        <v>2.1267704230537299</v>
      </c>
      <c r="Q21" s="70">
        <f>RANK(P21,P$8:P$74,0)</f>
        <v>17</v>
      </c>
      <c r="R21" s="69">
        <f>VLOOKUP($A21,'Return Data'!$A$7:$R$328,17,0)</f>
        <v>128.39445393706399</v>
      </c>
      <c r="S21" s="71">
        <f t="shared" si="5"/>
        <v>5</v>
      </c>
    </row>
    <row r="22" spans="1:19" x14ac:dyDescent="0.25">
      <c r="A22" s="67" t="s">
        <v>280</v>
      </c>
      <c r="B22" s="68">
        <f>VLOOKUP($A22,'Return Data'!$A$7:$R$328,2,0)</f>
        <v>43916</v>
      </c>
      <c r="C22" s="69">
        <f>VLOOKUP($A22,'Return Data'!$A$7:$R$328,3,0)</f>
        <v>345.67399999999998</v>
      </c>
      <c r="D22" s="69">
        <f>VLOOKUP($A22,'Return Data'!$A$7:$R$328,11,0)</f>
        <v>-130.541193855649</v>
      </c>
      <c r="E22" s="70">
        <f t="shared" si="0"/>
        <v>64</v>
      </c>
      <c r="F22" s="69">
        <f>VLOOKUP($A22,'Return Data'!$A$7:$R$328,12,0)</f>
        <v>-62.7313080465659</v>
      </c>
      <c r="G22" s="70">
        <f t="shared" si="1"/>
        <v>60</v>
      </c>
      <c r="H22" s="69">
        <f>VLOOKUP($A22,'Return Data'!$A$7:$R$328,13,0)</f>
        <v>-47.061772996070601</v>
      </c>
      <c r="I22" s="70">
        <f t="shared" si="2"/>
        <v>59</v>
      </c>
      <c r="J22" s="69">
        <f>VLOOKUP($A22,'Return Data'!$A$7:$R$328,14,0)</f>
        <v>-33.949115639287299</v>
      </c>
      <c r="K22" s="70">
        <f t="shared" si="3"/>
        <v>58</v>
      </c>
      <c r="L22" s="69">
        <f>VLOOKUP($A22,'Return Data'!$A$7:$R$328,18,0)</f>
        <v>-15.4215653023843</v>
      </c>
      <c r="M22" s="70">
        <f t="shared" si="6"/>
        <v>47</v>
      </c>
      <c r="N22" s="69">
        <f>VLOOKUP($A22,'Return Data'!$A$7:$R$328,15,0)</f>
        <v>-8.3052803961789898</v>
      </c>
      <c r="O22" s="70">
        <f t="shared" si="7"/>
        <v>45</v>
      </c>
      <c r="P22" s="69">
        <f>VLOOKUP($A22,'Return Data'!$A$7:$R$328,16,0)</f>
        <v>-2.2362935030295898</v>
      </c>
      <c r="Q22" s="70">
        <f>RANK(P22,P$8:P$74,0)</f>
        <v>37</v>
      </c>
      <c r="R22" s="69">
        <f>VLOOKUP($A22,'Return Data'!$A$7:$R$328,17,0)</f>
        <v>465.74090066218503</v>
      </c>
      <c r="S22" s="71">
        <f t="shared" si="5"/>
        <v>1</v>
      </c>
    </row>
    <row r="23" spans="1:19" x14ac:dyDescent="0.25">
      <c r="A23" s="67" t="s">
        <v>281</v>
      </c>
      <c r="B23" s="68">
        <f>VLOOKUP($A23,'Return Data'!$A$7:$R$328,2,0)</f>
        <v>43916</v>
      </c>
      <c r="C23" s="69">
        <f>VLOOKUP($A23,'Return Data'!$A$7:$R$328,3,0)</f>
        <v>27.775200000000002</v>
      </c>
      <c r="D23" s="69">
        <f>VLOOKUP($A23,'Return Data'!$A$7:$R$328,11,0)</f>
        <v>-107.104295164907</v>
      </c>
      <c r="E23" s="70">
        <f t="shared" si="0"/>
        <v>29</v>
      </c>
      <c r="F23" s="69">
        <f>VLOOKUP($A23,'Return Data'!$A$7:$R$328,12,0)</f>
        <v>-48.852384410896299</v>
      </c>
      <c r="G23" s="70">
        <f t="shared" si="1"/>
        <v>27</v>
      </c>
      <c r="H23" s="69">
        <f>VLOOKUP($A23,'Return Data'!$A$7:$R$328,13,0)</f>
        <v>-34.070167749705398</v>
      </c>
      <c r="I23" s="70">
        <f t="shared" si="2"/>
        <v>30</v>
      </c>
      <c r="J23" s="69">
        <f>VLOOKUP($A23,'Return Data'!$A$7:$R$328,14,0)</f>
        <v>-23.843240968420801</v>
      </c>
      <c r="K23" s="70">
        <f t="shared" si="3"/>
        <v>33</v>
      </c>
      <c r="L23" s="69">
        <f>VLOOKUP($A23,'Return Data'!$A$7:$R$328,18,0)</f>
        <v>-11.8167003919595</v>
      </c>
      <c r="M23" s="70">
        <f t="shared" si="6"/>
        <v>34</v>
      </c>
      <c r="N23" s="69">
        <f>VLOOKUP($A23,'Return Data'!$A$7:$R$328,15,0)</f>
        <v>-4.8543705632006704</v>
      </c>
      <c r="O23" s="70">
        <f t="shared" si="7"/>
        <v>32</v>
      </c>
      <c r="P23" s="69">
        <f>VLOOKUP($A23,'Return Data'!$A$7:$R$328,16,0)</f>
        <v>1.0969577132744099</v>
      </c>
      <c r="Q23" s="70">
        <f>RANK(P23,P$8:P$74,0)</f>
        <v>23</v>
      </c>
      <c r="R23" s="69">
        <f>VLOOKUP($A23,'Return Data'!$A$7:$R$328,17,0)</f>
        <v>13.435386208324701</v>
      </c>
      <c r="S23" s="71">
        <f t="shared" si="5"/>
        <v>31</v>
      </c>
    </row>
    <row r="24" spans="1:19" x14ac:dyDescent="0.25">
      <c r="A24" s="67" t="s">
        <v>282</v>
      </c>
      <c r="B24" s="68">
        <f>VLOOKUP($A24,'Return Data'!$A$7:$R$328,2,0)</f>
        <v>43916</v>
      </c>
      <c r="C24" s="69">
        <f>VLOOKUP($A24,'Return Data'!$A$7:$R$328,3,0)</f>
        <v>272.02</v>
      </c>
      <c r="D24" s="69">
        <f>VLOOKUP($A24,'Return Data'!$A$7:$R$328,11,0)</f>
        <v>-120.177860194338</v>
      </c>
      <c r="E24" s="70">
        <f t="shared" si="0"/>
        <v>50</v>
      </c>
      <c r="F24" s="69">
        <f>VLOOKUP($A24,'Return Data'!$A$7:$R$328,12,0)</f>
        <v>-51.8659544919391</v>
      </c>
      <c r="G24" s="70">
        <f t="shared" si="1"/>
        <v>41</v>
      </c>
      <c r="H24" s="69">
        <f>VLOOKUP($A24,'Return Data'!$A$7:$R$328,13,0)</f>
        <v>-39.568302576399397</v>
      </c>
      <c r="I24" s="70">
        <f t="shared" si="2"/>
        <v>48</v>
      </c>
      <c r="J24" s="69">
        <f>VLOOKUP($A24,'Return Data'!$A$7:$R$328,14,0)</f>
        <v>-27.179300237223298</v>
      </c>
      <c r="K24" s="70">
        <f t="shared" si="3"/>
        <v>46</v>
      </c>
      <c r="L24" s="69">
        <f>VLOOKUP($A24,'Return Data'!$A$7:$R$328,18,0)</f>
        <v>-10.5200751987113</v>
      </c>
      <c r="M24" s="70">
        <f t="shared" si="6"/>
        <v>23</v>
      </c>
      <c r="N24" s="69">
        <f>VLOOKUP($A24,'Return Data'!$A$7:$R$328,15,0)</f>
        <v>-4.8467202675985499</v>
      </c>
      <c r="O24" s="70">
        <f t="shared" si="7"/>
        <v>31</v>
      </c>
      <c r="P24" s="69">
        <f>VLOOKUP($A24,'Return Data'!$A$7:$R$328,16,0)</f>
        <v>0.43525285806105901</v>
      </c>
      <c r="Q24" s="70">
        <f>RANK(P24,P$8:P$74,0)</f>
        <v>25</v>
      </c>
      <c r="R24" s="69">
        <f>VLOOKUP($A24,'Return Data'!$A$7:$R$328,17,0)</f>
        <v>127.092757475083</v>
      </c>
      <c r="S24" s="71">
        <f t="shared" si="5"/>
        <v>6</v>
      </c>
    </row>
    <row r="25" spans="1:19" x14ac:dyDescent="0.25">
      <c r="A25" s="67" t="s">
        <v>283</v>
      </c>
      <c r="B25" s="68">
        <f>VLOOKUP($A25,'Return Data'!$A$7:$R$328,2,0)</f>
        <v>43916</v>
      </c>
      <c r="C25" s="69">
        <f>VLOOKUP($A25,'Return Data'!$A$7:$R$328,3,0)</f>
        <v>7.97</v>
      </c>
      <c r="D25" s="69">
        <f>VLOOKUP($A25,'Return Data'!$A$7:$R$328,11,0)</f>
        <v>-123.11992355470601</v>
      </c>
      <c r="E25" s="70">
        <f t="shared" si="0"/>
        <v>55</v>
      </c>
      <c r="F25" s="69">
        <f>VLOOKUP($A25,'Return Data'!$A$7:$R$328,12,0)</f>
        <v>-55.768733078515702</v>
      </c>
      <c r="G25" s="70">
        <f t="shared" si="1"/>
        <v>49</v>
      </c>
      <c r="H25" s="69">
        <f>VLOOKUP($A25,'Return Data'!$A$7:$R$328,13,0)</f>
        <v>-36.868931074224697</v>
      </c>
      <c r="I25" s="70">
        <f t="shared" si="2"/>
        <v>39</v>
      </c>
      <c r="J25" s="69">
        <f>VLOOKUP($A25,'Return Data'!$A$7:$R$328,14,0)</f>
        <v>-24.3881594281719</v>
      </c>
      <c r="K25" s="70">
        <f t="shared" si="3"/>
        <v>34</v>
      </c>
      <c r="L25" s="69"/>
      <c r="M25" s="70"/>
      <c r="N25" s="69"/>
      <c r="O25" s="70"/>
      <c r="P25" s="69"/>
      <c r="Q25" s="70"/>
      <c r="R25" s="69">
        <f>VLOOKUP($A25,'Return Data'!$A$7:$R$328,17,0)</f>
        <v>-10.0946866485014</v>
      </c>
      <c r="S25" s="71">
        <f t="shared" si="5"/>
        <v>53</v>
      </c>
    </row>
    <row r="26" spans="1:19" x14ac:dyDescent="0.25">
      <c r="A26" s="67" t="s">
        <v>284</v>
      </c>
      <c r="B26" s="68">
        <f>VLOOKUP($A26,'Return Data'!$A$7:$R$328,2,0)</f>
        <v>43916</v>
      </c>
      <c r="C26" s="69">
        <f>VLOOKUP($A26,'Return Data'!$A$7:$R$328,3,0)</f>
        <v>21.92</v>
      </c>
      <c r="D26" s="69">
        <f>VLOOKUP($A26,'Return Data'!$A$7:$R$328,11,0)</f>
        <v>-85.970302099334305</v>
      </c>
      <c r="E26" s="70">
        <f t="shared" si="0"/>
        <v>10</v>
      </c>
      <c r="F26" s="69">
        <f>VLOOKUP($A26,'Return Data'!$A$7:$R$328,12,0)</f>
        <v>-39.404144242853903</v>
      </c>
      <c r="G26" s="70">
        <f t="shared" si="1"/>
        <v>13</v>
      </c>
      <c r="H26" s="69">
        <f>VLOOKUP($A26,'Return Data'!$A$7:$R$328,13,0)</f>
        <v>-19.238220596363501</v>
      </c>
      <c r="I26" s="70">
        <f t="shared" si="2"/>
        <v>4</v>
      </c>
      <c r="J26" s="69">
        <f>VLOOKUP($A26,'Return Data'!$A$7:$R$328,14,0)</f>
        <v>-14.8661032481417</v>
      </c>
      <c r="K26" s="70">
        <f t="shared" si="3"/>
        <v>9</v>
      </c>
      <c r="L26" s="69">
        <f>VLOOKUP($A26,'Return Data'!$A$7:$R$328,18,0)</f>
        <v>-6.9425713251010404</v>
      </c>
      <c r="M26" s="70">
        <f>RANK(L26,L$8:L$74,0)</f>
        <v>12</v>
      </c>
      <c r="N26" s="69">
        <f>VLOOKUP($A26,'Return Data'!$A$7:$R$328,15,0)</f>
        <v>-0.69780534017349105</v>
      </c>
      <c r="O26" s="70">
        <f>RANK(N26,N$8:N$74,0)</f>
        <v>13</v>
      </c>
      <c r="P26" s="69">
        <f>VLOOKUP($A26,'Return Data'!$A$7:$R$328,16,0)</f>
        <v>1.46753963161136</v>
      </c>
      <c r="Q26" s="70">
        <f>RANK(P26,P$8:P$74,0)</f>
        <v>20</v>
      </c>
      <c r="R26" s="69">
        <f>VLOOKUP($A26,'Return Data'!$A$7:$R$328,17,0)</f>
        <v>18.211804102134799</v>
      </c>
      <c r="S26" s="71">
        <f t="shared" si="5"/>
        <v>25</v>
      </c>
    </row>
    <row r="27" spans="1:19" x14ac:dyDescent="0.25">
      <c r="A27" s="67" t="s">
        <v>285</v>
      </c>
      <c r="B27" s="68">
        <f>VLOOKUP($A27,'Return Data'!$A$7:$R$328,2,0)</f>
        <v>43916</v>
      </c>
      <c r="C27" s="69">
        <f>VLOOKUP($A27,'Return Data'!$A$7:$R$328,3,0)</f>
        <v>37.32</v>
      </c>
      <c r="D27" s="69">
        <f>VLOOKUP($A27,'Return Data'!$A$7:$R$328,11,0)</f>
        <v>-126.236415072258</v>
      </c>
      <c r="E27" s="70">
        <f t="shared" si="0"/>
        <v>61</v>
      </c>
      <c r="F27" s="69">
        <f>VLOOKUP($A27,'Return Data'!$A$7:$R$328,12,0)</f>
        <v>-62.560779928036602</v>
      </c>
      <c r="G27" s="70">
        <f t="shared" si="1"/>
        <v>59</v>
      </c>
      <c r="H27" s="69">
        <f>VLOOKUP($A27,'Return Data'!$A$7:$R$328,13,0)</f>
        <v>-45.870500792506803</v>
      </c>
      <c r="I27" s="70">
        <f t="shared" si="2"/>
        <v>55</v>
      </c>
      <c r="J27" s="69">
        <f>VLOOKUP($A27,'Return Data'!$A$7:$R$328,14,0)</f>
        <v>-32.848010840587399</v>
      </c>
      <c r="K27" s="70">
        <f t="shared" si="3"/>
        <v>52</v>
      </c>
      <c r="L27" s="69">
        <f>VLOOKUP($A27,'Return Data'!$A$7:$R$328,18,0)</f>
        <v>-16.6041573016469</v>
      </c>
      <c r="M27" s="70">
        <f>RANK(L27,L$8:L$74,0)</f>
        <v>48</v>
      </c>
      <c r="N27" s="69">
        <f>VLOOKUP($A27,'Return Data'!$A$7:$R$328,15,0)</f>
        <v>-5.68663341146243</v>
      </c>
      <c r="O27" s="70">
        <f>RANK(N27,N$8:N$74,0)</f>
        <v>35</v>
      </c>
      <c r="P27" s="69">
        <f>VLOOKUP($A27,'Return Data'!$A$7:$R$328,16,0)</f>
        <v>-1.04742658890621</v>
      </c>
      <c r="Q27" s="70">
        <f>RANK(P27,P$8:P$74,0)</f>
        <v>30</v>
      </c>
      <c r="R27" s="69">
        <f>VLOOKUP($A27,'Return Data'!$A$7:$R$328,17,0)</f>
        <v>24.274099318403099</v>
      </c>
      <c r="S27" s="71">
        <f t="shared" si="5"/>
        <v>17</v>
      </c>
    </row>
    <row r="28" spans="1:19" x14ac:dyDescent="0.25">
      <c r="A28" s="67" t="s">
        <v>286</v>
      </c>
      <c r="B28" s="68">
        <f>VLOOKUP($A28,'Return Data'!$A$7:$R$328,2,0)</f>
        <v>43916</v>
      </c>
      <c r="C28" s="69">
        <f>VLOOKUP($A28,'Return Data'!$A$7:$R$328,3,0)</f>
        <v>7.38</v>
      </c>
      <c r="D28" s="69">
        <f>VLOOKUP($A28,'Return Data'!$A$7:$R$328,11,0)</f>
        <v>-107.145585298515</v>
      </c>
      <c r="E28" s="70">
        <f t="shared" si="0"/>
        <v>30</v>
      </c>
      <c r="F28" s="69">
        <f>VLOOKUP($A28,'Return Data'!$A$7:$R$328,12,0)</f>
        <v>-48.904476670870103</v>
      </c>
      <c r="G28" s="70">
        <f t="shared" si="1"/>
        <v>29</v>
      </c>
      <c r="H28" s="69">
        <f>VLOOKUP($A28,'Return Data'!$A$7:$R$328,13,0)</f>
        <v>-33.606593747920002</v>
      </c>
      <c r="I28" s="70">
        <f t="shared" si="2"/>
        <v>29</v>
      </c>
      <c r="J28" s="69">
        <f>VLOOKUP($A28,'Return Data'!$A$7:$R$328,14,0)</f>
        <v>-22.417573586811798</v>
      </c>
      <c r="K28" s="70">
        <f t="shared" si="3"/>
        <v>26</v>
      </c>
      <c r="L28" s="69">
        <f>VLOOKUP($A28,'Return Data'!$A$7:$R$328,18,0)</f>
        <v>-11.6264849506984</v>
      </c>
      <c r="M28" s="70">
        <f>RANK(L28,L$8:L$74,0)</f>
        <v>31</v>
      </c>
      <c r="N28" s="69"/>
      <c r="O28" s="70"/>
      <c r="P28" s="69"/>
      <c r="Q28" s="70"/>
      <c r="R28" s="69">
        <f>VLOOKUP($A28,'Return Data'!$A$7:$R$328,17,0)</f>
        <v>-11.676434676434701</v>
      </c>
      <c r="S28" s="71">
        <f t="shared" si="5"/>
        <v>56</v>
      </c>
    </row>
    <row r="29" spans="1:19" x14ac:dyDescent="0.25">
      <c r="A29" s="67" t="s">
        <v>287</v>
      </c>
      <c r="B29" s="68">
        <f>VLOOKUP($A29,'Return Data'!$A$7:$R$328,2,0)</f>
        <v>43916</v>
      </c>
      <c r="C29" s="69">
        <f>VLOOKUP($A29,'Return Data'!$A$7:$R$328,3,0)</f>
        <v>41.25</v>
      </c>
      <c r="D29" s="69">
        <f>VLOOKUP($A29,'Return Data'!$A$7:$R$328,11,0)</f>
        <v>-90.037993591293102</v>
      </c>
      <c r="E29" s="70">
        <f t="shared" si="0"/>
        <v>11</v>
      </c>
      <c r="F29" s="69">
        <f>VLOOKUP($A29,'Return Data'!$A$7:$R$328,12,0)</f>
        <v>-39.068583183359699</v>
      </c>
      <c r="G29" s="70">
        <f t="shared" si="1"/>
        <v>12</v>
      </c>
      <c r="H29" s="69">
        <f>VLOOKUP($A29,'Return Data'!$A$7:$R$328,13,0)</f>
        <v>-26.450813243913601</v>
      </c>
      <c r="I29" s="70">
        <f t="shared" si="2"/>
        <v>13</v>
      </c>
      <c r="J29" s="69">
        <f>VLOOKUP($A29,'Return Data'!$A$7:$R$328,14,0)</f>
        <v>-18.234511530833998</v>
      </c>
      <c r="K29" s="70">
        <f t="shared" si="3"/>
        <v>13</v>
      </c>
      <c r="L29" s="69">
        <f>VLOOKUP($A29,'Return Data'!$A$7:$R$328,18,0)</f>
        <v>-6.1831187593489902</v>
      </c>
      <c r="M29" s="70">
        <f>RANK(L29,L$8:L$74,0)</f>
        <v>6</v>
      </c>
      <c r="N29" s="69">
        <f>VLOOKUP($A29,'Return Data'!$A$7:$R$328,15,0)</f>
        <v>0.62395941159772705</v>
      </c>
      <c r="O29" s="70">
        <f>RANK(N29,N$8:N$74,0)</f>
        <v>8</v>
      </c>
      <c r="P29" s="69">
        <f>VLOOKUP($A29,'Return Data'!$A$7:$R$328,16,0)</f>
        <v>3.3014667000640099</v>
      </c>
      <c r="Q29" s="70">
        <f>RANK(P29,P$8:P$74,0)</f>
        <v>12</v>
      </c>
      <c r="R29" s="69">
        <f>VLOOKUP($A29,'Return Data'!$A$7:$R$328,17,0)</f>
        <v>23.586124896608801</v>
      </c>
      <c r="S29" s="71">
        <f t="shared" si="5"/>
        <v>18</v>
      </c>
    </row>
    <row r="30" spans="1:19" x14ac:dyDescent="0.25">
      <c r="A30" s="67" t="s">
        <v>288</v>
      </c>
      <c r="B30" s="68">
        <f>VLOOKUP($A30,'Return Data'!$A$7:$R$328,2,0)</f>
        <v>43916</v>
      </c>
      <c r="C30" s="69">
        <f>VLOOKUP($A30,'Return Data'!$A$7:$R$328,3,0)</f>
        <v>7.3205999999999998</v>
      </c>
      <c r="D30" s="69">
        <f>VLOOKUP($A30,'Return Data'!$A$7:$R$328,11,0)</f>
        <v>-119.25165446954701</v>
      </c>
      <c r="E30" s="70">
        <f t="shared" si="0"/>
        <v>48</v>
      </c>
      <c r="F30" s="69"/>
      <c r="G30" s="70"/>
      <c r="H30" s="69"/>
      <c r="I30" s="70"/>
      <c r="J30" s="69"/>
      <c r="K30" s="70"/>
      <c r="L30" s="69"/>
      <c r="M30" s="70"/>
      <c r="N30" s="69"/>
      <c r="O30" s="70"/>
      <c r="P30" s="69"/>
      <c r="Q30" s="70"/>
      <c r="R30" s="69">
        <f>VLOOKUP($A30,'Return Data'!$A$7:$R$328,17,0)</f>
        <v>-61.1238125</v>
      </c>
      <c r="S30" s="71">
        <f t="shared" si="5"/>
        <v>67</v>
      </c>
    </row>
    <row r="31" spans="1:19" x14ac:dyDescent="0.25">
      <c r="A31" s="67" t="s">
        <v>289</v>
      </c>
      <c r="B31" s="68">
        <f>VLOOKUP($A31,'Return Data'!$A$7:$R$328,2,0)</f>
        <v>43916</v>
      </c>
      <c r="C31" s="69">
        <f>VLOOKUP($A31,'Return Data'!$A$7:$R$328,3,0)</f>
        <v>13.666700000000001</v>
      </c>
      <c r="D31" s="69">
        <f>VLOOKUP($A31,'Return Data'!$A$7:$R$328,11,0)</f>
        <v>-102.381768785958</v>
      </c>
      <c r="E31" s="70">
        <f t="shared" si="0"/>
        <v>20</v>
      </c>
      <c r="F31" s="69">
        <f>VLOOKUP($A31,'Return Data'!$A$7:$R$328,12,0)</f>
        <v>-48.875792316832197</v>
      </c>
      <c r="G31" s="70">
        <f t="shared" ref="G31:G74" si="8">RANK(F31,F$8:F$74,0)</f>
        <v>28</v>
      </c>
      <c r="H31" s="69">
        <f>VLOOKUP($A31,'Return Data'!$A$7:$R$328,13,0)</f>
        <v>-29.162799520290299</v>
      </c>
      <c r="I31" s="70">
        <f t="shared" ref="I31:I38" si="9">RANK(H31,H$8:H$74,0)</f>
        <v>17</v>
      </c>
      <c r="J31" s="69">
        <f>VLOOKUP($A31,'Return Data'!$A$7:$R$328,14,0)</f>
        <v>-18.267496814440999</v>
      </c>
      <c r="K31" s="70">
        <f t="shared" ref="K31:K38" si="10">RANK(J31,J$8:J$74,0)</f>
        <v>14</v>
      </c>
      <c r="L31" s="69">
        <f>VLOOKUP($A31,'Return Data'!$A$7:$R$328,18,0)</f>
        <v>-6.6315456481259396</v>
      </c>
      <c r="M31" s="70">
        <f t="shared" ref="M31:M38" si="11">RANK(L31,L$8:L$74,0)</f>
        <v>9</v>
      </c>
      <c r="N31" s="69">
        <f>VLOOKUP($A31,'Return Data'!$A$7:$R$328,15,0)</f>
        <v>-0.14337432971272901</v>
      </c>
      <c r="O31" s="70">
        <f t="shared" ref="O31:O38" si="12">RANK(N31,N$8:N$74,0)</f>
        <v>10</v>
      </c>
      <c r="P31" s="69">
        <f>VLOOKUP($A31,'Return Data'!$A$7:$R$328,16,0)</f>
        <v>3.9691624900467599</v>
      </c>
      <c r="Q31" s="70">
        <f>RANK(P31,P$8:P$74,0)</f>
        <v>5</v>
      </c>
      <c r="R31" s="69">
        <f>VLOOKUP($A31,'Return Data'!$A$7:$R$328,17,0)</f>
        <v>3.0569792142530798</v>
      </c>
      <c r="S31" s="71">
        <f t="shared" si="5"/>
        <v>37</v>
      </c>
    </row>
    <row r="32" spans="1:19" x14ac:dyDescent="0.25">
      <c r="A32" s="67" t="s">
        <v>290</v>
      </c>
      <c r="B32" s="68">
        <f>VLOOKUP($A32,'Return Data'!$A$7:$R$328,2,0)</f>
        <v>43916</v>
      </c>
      <c r="C32" s="69">
        <f>VLOOKUP($A32,'Return Data'!$A$7:$R$328,3,0)</f>
        <v>34.292999999999999</v>
      </c>
      <c r="D32" s="69">
        <f>VLOOKUP($A32,'Return Data'!$A$7:$R$328,11,0)</f>
        <v>-104.951017203956</v>
      </c>
      <c r="E32" s="70">
        <f t="shared" si="0"/>
        <v>27</v>
      </c>
      <c r="F32" s="69">
        <f>VLOOKUP($A32,'Return Data'!$A$7:$R$328,12,0)</f>
        <v>-46.0696143479162</v>
      </c>
      <c r="G32" s="70">
        <f t="shared" si="8"/>
        <v>21</v>
      </c>
      <c r="H32" s="69">
        <f>VLOOKUP($A32,'Return Data'!$A$7:$R$328,13,0)</f>
        <v>-33.024646742510399</v>
      </c>
      <c r="I32" s="70">
        <f t="shared" si="9"/>
        <v>27</v>
      </c>
      <c r="J32" s="69">
        <f>VLOOKUP($A32,'Return Data'!$A$7:$R$328,14,0)</f>
        <v>-20.398290700343601</v>
      </c>
      <c r="K32" s="70">
        <f t="shared" si="10"/>
        <v>19</v>
      </c>
      <c r="L32" s="69">
        <f>VLOOKUP($A32,'Return Data'!$A$7:$R$328,18,0)</f>
        <v>-6.8504256474577998</v>
      </c>
      <c r="M32" s="70">
        <f t="shared" si="11"/>
        <v>11</v>
      </c>
      <c r="N32" s="69">
        <f>VLOOKUP($A32,'Return Data'!$A$7:$R$328,15,0)</f>
        <v>-2.3293108538387801</v>
      </c>
      <c r="O32" s="70">
        <f t="shared" si="12"/>
        <v>16</v>
      </c>
      <c r="P32" s="69">
        <f>VLOOKUP($A32,'Return Data'!$A$7:$R$328,16,0)</f>
        <v>2.3011431207856599</v>
      </c>
      <c r="Q32" s="70">
        <f>RANK(P32,P$8:P$74,0)</f>
        <v>16</v>
      </c>
      <c r="R32" s="69">
        <f>VLOOKUP($A32,'Return Data'!$A$7:$R$328,17,0)</f>
        <v>16.931344281076999</v>
      </c>
      <c r="S32" s="71">
        <f t="shared" si="5"/>
        <v>27</v>
      </c>
    </row>
    <row r="33" spans="1:19" x14ac:dyDescent="0.25">
      <c r="A33" s="67" t="s">
        <v>291</v>
      </c>
      <c r="B33" s="68">
        <f>VLOOKUP($A33,'Return Data'!$A$7:$R$328,2,0)</f>
        <v>43916</v>
      </c>
      <c r="C33" s="69">
        <f>VLOOKUP($A33,'Return Data'!$A$7:$R$328,3,0)</f>
        <v>39.103999999999999</v>
      </c>
      <c r="D33" s="69">
        <f>VLOOKUP($A33,'Return Data'!$A$7:$R$328,11,0)</f>
        <v>-116.313219236506</v>
      </c>
      <c r="E33" s="70">
        <f t="shared" si="0"/>
        <v>46</v>
      </c>
      <c r="F33" s="69">
        <f>VLOOKUP($A33,'Return Data'!$A$7:$R$328,12,0)</f>
        <v>-52.411296933293997</v>
      </c>
      <c r="G33" s="70">
        <f t="shared" si="8"/>
        <v>43</v>
      </c>
      <c r="H33" s="69">
        <f>VLOOKUP($A33,'Return Data'!$A$7:$R$328,13,0)</f>
        <v>-37.575534875094398</v>
      </c>
      <c r="I33" s="70">
        <f t="shared" si="9"/>
        <v>42</v>
      </c>
      <c r="J33" s="69">
        <f>VLOOKUP($A33,'Return Data'!$A$7:$R$328,14,0)</f>
        <v>-25.974679598871798</v>
      </c>
      <c r="K33" s="70">
        <f t="shared" si="10"/>
        <v>40</v>
      </c>
      <c r="L33" s="69">
        <f>VLOOKUP($A33,'Return Data'!$A$7:$R$328,18,0)</f>
        <v>-13.8071730208767</v>
      </c>
      <c r="M33" s="70">
        <f t="shared" si="11"/>
        <v>45</v>
      </c>
      <c r="N33" s="69">
        <f>VLOOKUP($A33,'Return Data'!$A$7:$R$328,15,0)</f>
        <v>-4.7611718588274403</v>
      </c>
      <c r="O33" s="70">
        <f t="shared" si="12"/>
        <v>30</v>
      </c>
      <c r="P33" s="69">
        <f>VLOOKUP($A33,'Return Data'!$A$7:$R$328,16,0)</f>
        <v>1.3878238078412399</v>
      </c>
      <c r="Q33" s="70">
        <f>RANK(P33,P$8:P$74,0)</f>
        <v>22</v>
      </c>
      <c r="R33" s="69">
        <f>VLOOKUP($A33,'Return Data'!$A$7:$R$328,17,0)</f>
        <v>20.663217272904099</v>
      </c>
      <c r="S33" s="71">
        <f t="shared" si="5"/>
        <v>22</v>
      </c>
    </row>
    <row r="34" spans="1:19" x14ac:dyDescent="0.25">
      <c r="A34" s="67" t="s">
        <v>292</v>
      </c>
      <c r="B34" s="68">
        <f>VLOOKUP($A34,'Return Data'!$A$7:$R$328,2,0)</f>
        <v>43916</v>
      </c>
      <c r="C34" s="69">
        <f>VLOOKUP($A34,'Return Data'!$A$7:$R$328,3,0)</f>
        <v>54.137099999999997</v>
      </c>
      <c r="D34" s="69">
        <f>VLOOKUP($A34,'Return Data'!$A$7:$R$328,11,0)</f>
        <v>-102.582779925238</v>
      </c>
      <c r="E34" s="70">
        <f t="shared" si="0"/>
        <v>22</v>
      </c>
      <c r="F34" s="69">
        <f>VLOOKUP($A34,'Return Data'!$A$7:$R$328,12,0)</f>
        <v>-45.506221904652797</v>
      </c>
      <c r="G34" s="70">
        <f t="shared" si="8"/>
        <v>20</v>
      </c>
      <c r="H34" s="69">
        <f>VLOOKUP($A34,'Return Data'!$A$7:$R$328,13,0)</f>
        <v>-26.889047337017502</v>
      </c>
      <c r="I34" s="70">
        <f t="shared" si="9"/>
        <v>14</v>
      </c>
      <c r="J34" s="69">
        <f>VLOOKUP($A34,'Return Data'!$A$7:$R$328,14,0)</f>
        <v>-16.9598690750915</v>
      </c>
      <c r="K34" s="70">
        <f t="shared" si="10"/>
        <v>12</v>
      </c>
      <c r="L34" s="69">
        <f>VLOOKUP($A34,'Return Data'!$A$7:$R$328,18,0)</f>
        <v>-6.3739644193759899</v>
      </c>
      <c r="M34" s="70">
        <f t="shared" si="11"/>
        <v>8</v>
      </c>
      <c r="N34" s="69">
        <f>VLOOKUP($A34,'Return Data'!$A$7:$R$328,15,0)</f>
        <v>0.44308493001696703</v>
      </c>
      <c r="O34" s="70">
        <f t="shared" si="12"/>
        <v>9</v>
      </c>
      <c r="P34" s="69">
        <f>VLOOKUP($A34,'Return Data'!$A$7:$R$328,16,0)</f>
        <v>1.8242642795883901</v>
      </c>
      <c r="Q34" s="70">
        <f>RANK(P34,P$8:P$74,0)</f>
        <v>19</v>
      </c>
      <c r="R34" s="69">
        <f>VLOOKUP($A34,'Return Data'!$A$7:$R$328,17,0)</f>
        <v>19.273803242830901</v>
      </c>
      <c r="S34" s="71">
        <f t="shared" si="5"/>
        <v>24</v>
      </c>
    </row>
    <row r="35" spans="1:19" x14ac:dyDescent="0.25">
      <c r="A35" s="67" t="s">
        <v>293</v>
      </c>
      <c r="B35" s="68">
        <f>VLOOKUP($A35,'Return Data'!$A$7:$R$328,2,0)</f>
        <v>43916</v>
      </c>
      <c r="C35" s="69">
        <f>VLOOKUP($A35,'Return Data'!$A$7:$R$328,3,0)</f>
        <v>8.7667999999999999</v>
      </c>
      <c r="D35" s="69">
        <f>VLOOKUP($A35,'Return Data'!$A$7:$R$328,11,0)</f>
        <v>-103.181078988282</v>
      </c>
      <c r="E35" s="70">
        <f t="shared" si="0"/>
        <v>23</v>
      </c>
      <c r="F35" s="69">
        <f>VLOOKUP($A35,'Return Data'!$A$7:$R$328,12,0)</f>
        <v>-48.934114357999597</v>
      </c>
      <c r="G35" s="70">
        <f t="shared" si="8"/>
        <v>31</v>
      </c>
      <c r="H35" s="69">
        <f>VLOOKUP($A35,'Return Data'!$A$7:$R$328,13,0)</f>
        <v>-32.4402450599707</v>
      </c>
      <c r="I35" s="70">
        <f t="shared" si="9"/>
        <v>22</v>
      </c>
      <c r="J35" s="69">
        <f>VLOOKUP($A35,'Return Data'!$A$7:$R$328,14,0)</f>
        <v>-22.871987769646601</v>
      </c>
      <c r="K35" s="70">
        <f t="shared" si="10"/>
        <v>30</v>
      </c>
      <c r="L35" s="69">
        <f>VLOOKUP($A35,'Return Data'!$A$7:$R$328,18,0)</f>
        <v>-11.3855639263636</v>
      </c>
      <c r="M35" s="70">
        <f t="shared" si="11"/>
        <v>28</v>
      </c>
      <c r="N35" s="69">
        <f>VLOOKUP($A35,'Return Data'!$A$7:$R$328,15,0)</f>
        <v>-6.4146573309878399</v>
      </c>
      <c r="O35" s="70">
        <f t="shared" si="12"/>
        <v>40</v>
      </c>
      <c r="P35" s="69"/>
      <c r="Q35" s="70"/>
      <c r="R35" s="69">
        <f>VLOOKUP($A35,'Return Data'!$A$7:$R$328,17,0)</f>
        <v>-3.5865976095617502</v>
      </c>
      <c r="S35" s="71">
        <f t="shared" si="5"/>
        <v>48</v>
      </c>
    </row>
    <row r="36" spans="1:19" x14ac:dyDescent="0.25">
      <c r="A36" s="67" t="s">
        <v>294</v>
      </c>
      <c r="B36" s="68">
        <f>VLOOKUP($A36,'Return Data'!$A$7:$R$328,2,0)</f>
        <v>43916</v>
      </c>
      <c r="C36" s="69">
        <f>VLOOKUP($A36,'Return Data'!$A$7:$R$328,3,0)</f>
        <v>13.641999999999999</v>
      </c>
      <c r="D36" s="69">
        <f>VLOOKUP($A36,'Return Data'!$A$7:$R$328,11,0)</f>
        <v>-110.71036377516199</v>
      </c>
      <c r="E36" s="70">
        <f t="shared" si="0"/>
        <v>37</v>
      </c>
      <c r="F36" s="69">
        <f>VLOOKUP($A36,'Return Data'!$A$7:$R$328,12,0)</f>
        <v>-48.046908498413501</v>
      </c>
      <c r="G36" s="70">
        <f t="shared" si="8"/>
        <v>24</v>
      </c>
      <c r="H36" s="69">
        <f>VLOOKUP($A36,'Return Data'!$A$7:$R$328,13,0)</f>
        <v>-32.698751695626903</v>
      </c>
      <c r="I36" s="70">
        <f t="shared" si="9"/>
        <v>25</v>
      </c>
      <c r="J36" s="69">
        <f>VLOOKUP($A36,'Return Data'!$A$7:$R$328,14,0)</f>
        <v>-21.5386910369952</v>
      </c>
      <c r="K36" s="70">
        <f t="shared" si="10"/>
        <v>22</v>
      </c>
      <c r="L36" s="69">
        <f>VLOOKUP($A36,'Return Data'!$A$7:$R$328,18,0)</f>
        <v>-6.2922325758430304</v>
      </c>
      <c r="M36" s="70">
        <f t="shared" si="11"/>
        <v>7</v>
      </c>
      <c r="N36" s="69">
        <f>VLOOKUP($A36,'Return Data'!$A$7:$R$328,15,0)</f>
        <v>0.98605235491532495</v>
      </c>
      <c r="O36" s="70">
        <f t="shared" si="12"/>
        <v>6</v>
      </c>
      <c r="P36" s="69"/>
      <c r="Q36" s="70"/>
      <c r="R36" s="69">
        <f>VLOOKUP($A36,'Return Data'!$A$7:$R$328,17,0)</f>
        <v>8.5763225806451597</v>
      </c>
      <c r="S36" s="71">
        <f t="shared" si="5"/>
        <v>34</v>
      </c>
    </row>
    <row r="37" spans="1:19" x14ac:dyDescent="0.25">
      <c r="A37" s="67" t="s">
        <v>295</v>
      </c>
      <c r="B37" s="68">
        <f>VLOOKUP($A37,'Return Data'!$A$7:$R$328,2,0)</f>
        <v>43916</v>
      </c>
      <c r="C37" s="69">
        <f>VLOOKUP($A37,'Return Data'!$A$7:$R$328,3,0)</f>
        <v>13.5329</v>
      </c>
      <c r="D37" s="69">
        <f>VLOOKUP($A37,'Return Data'!$A$7:$R$328,11,0)</f>
        <v>-110.95862546288301</v>
      </c>
      <c r="E37" s="70">
        <f t="shared" si="0"/>
        <v>38</v>
      </c>
      <c r="F37" s="69">
        <f>VLOOKUP($A37,'Return Data'!$A$7:$R$328,12,0)</f>
        <v>-48.969957821724698</v>
      </c>
      <c r="G37" s="70">
        <f t="shared" si="8"/>
        <v>32</v>
      </c>
      <c r="H37" s="69">
        <f>VLOOKUP($A37,'Return Data'!$A$7:$R$328,13,0)</f>
        <v>-28.803046448201801</v>
      </c>
      <c r="I37" s="70">
        <f t="shared" si="9"/>
        <v>16</v>
      </c>
      <c r="J37" s="69">
        <f>VLOOKUP($A37,'Return Data'!$A$7:$R$328,14,0)</f>
        <v>-20.023921948748601</v>
      </c>
      <c r="K37" s="70">
        <f t="shared" si="10"/>
        <v>18</v>
      </c>
      <c r="L37" s="69">
        <f>VLOOKUP($A37,'Return Data'!$A$7:$R$328,18,0)</f>
        <v>-11.578116249983401</v>
      </c>
      <c r="M37" s="70">
        <f t="shared" si="11"/>
        <v>30</v>
      </c>
      <c r="N37" s="69">
        <f>VLOOKUP($A37,'Return Data'!$A$7:$R$328,15,0)</f>
        <v>-2.4978720775797698</v>
      </c>
      <c r="O37" s="70">
        <f t="shared" si="12"/>
        <v>17</v>
      </c>
      <c r="P37" s="69">
        <f>VLOOKUP($A37,'Return Data'!$A$7:$R$328,16,0)</f>
        <v>5.6337877143562602</v>
      </c>
      <c r="Q37" s="70">
        <f>RANK(P37,P$8:P$74,0)</f>
        <v>3</v>
      </c>
      <c r="R37" s="69">
        <f>VLOOKUP($A37,'Return Data'!$A$7:$R$328,17,0)</f>
        <v>6.8191882601798</v>
      </c>
      <c r="S37" s="71">
        <f t="shared" si="5"/>
        <v>36</v>
      </c>
    </row>
    <row r="38" spans="1:19" x14ac:dyDescent="0.25">
      <c r="A38" s="67" t="s">
        <v>296</v>
      </c>
      <c r="B38" s="68">
        <f>VLOOKUP($A38,'Return Data'!$A$7:$R$328,2,0)</f>
        <v>43916</v>
      </c>
      <c r="C38" s="69">
        <f>VLOOKUP($A38,'Return Data'!$A$7:$R$328,3,0)</f>
        <v>36.0991</v>
      </c>
      <c r="D38" s="69">
        <f>VLOOKUP($A38,'Return Data'!$A$7:$R$328,11,0)</f>
        <v>-135.51706312880401</v>
      </c>
      <c r="E38" s="70">
        <f t="shared" si="0"/>
        <v>67</v>
      </c>
      <c r="F38" s="69">
        <f>VLOOKUP($A38,'Return Data'!$A$7:$R$328,12,0)</f>
        <v>-59.591814421888103</v>
      </c>
      <c r="G38" s="70">
        <f t="shared" si="8"/>
        <v>54</v>
      </c>
      <c r="H38" s="69">
        <f>VLOOKUP($A38,'Return Data'!$A$7:$R$328,13,0)</f>
        <v>-47.044123126131801</v>
      </c>
      <c r="I38" s="70">
        <f t="shared" si="9"/>
        <v>58</v>
      </c>
      <c r="J38" s="69">
        <f>VLOOKUP($A38,'Return Data'!$A$7:$R$328,14,0)</f>
        <v>-33.917564286936503</v>
      </c>
      <c r="K38" s="70">
        <f t="shared" si="10"/>
        <v>57</v>
      </c>
      <c r="L38" s="69">
        <f>VLOOKUP($A38,'Return Data'!$A$7:$R$328,18,0)</f>
        <v>-18.970629003802401</v>
      </c>
      <c r="M38" s="70">
        <f t="shared" si="11"/>
        <v>52</v>
      </c>
      <c r="N38" s="69">
        <f>VLOOKUP($A38,'Return Data'!$A$7:$R$328,15,0)</f>
        <v>-10.952920445363199</v>
      </c>
      <c r="O38" s="70">
        <f t="shared" si="12"/>
        <v>48</v>
      </c>
      <c r="P38" s="69">
        <f>VLOOKUP($A38,'Return Data'!$A$7:$R$328,16,0)</f>
        <v>-4.7203126460923297</v>
      </c>
      <c r="Q38" s="70">
        <f>RANK(P38,P$8:P$74,0)</f>
        <v>38</v>
      </c>
      <c r="R38" s="69">
        <f>VLOOKUP($A38,'Return Data'!$A$7:$R$328,17,0)</f>
        <v>17.973908490566</v>
      </c>
      <c r="S38" s="71">
        <f t="shared" si="5"/>
        <v>26</v>
      </c>
    </row>
    <row r="39" spans="1:19" x14ac:dyDescent="0.25">
      <c r="A39" s="67" t="s">
        <v>297</v>
      </c>
      <c r="B39" s="68">
        <f>VLOOKUP($A39,'Return Data'!$A$7:$R$328,2,0)</f>
        <v>43916</v>
      </c>
      <c r="C39" s="69">
        <f>VLOOKUP($A39,'Return Data'!$A$7:$R$328,3,0)</f>
        <v>8.3154000000000003</v>
      </c>
      <c r="D39" s="69">
        <f>VLOOKUP($A39,'Return Data'!$A$7:$R$328,11,0)</f>
        <v>-91.340017598910194</v>
      </c>
      <c r="E39" s="70">
        <f t="shared" si="0"/>
        <v>13</v>
      </c>
      <c r="F39" s="69">
        <f>VLOOKUP($A39,'Return Data'!$A$7:$R$328,12,0)</f>
        <v>-41.796806390274099</v>
      </c>
      <c r="G39" s="70">
        <f t="shared" si="8"/>
        <v>15</v>
      </c>
      <c r="H39" s="69"/>
      <c r="I39" s="70"/>
      <c r="J39" s="69"/>
      <c r="K39" s="70"/>
      <c r="L39" s="69"/>
      <c r="M39" s="70"/>
      <c r="N39" s="69"/>
      <c r="O39" s="70"/>
      <c r="P39" s="69"/>
      <c r="Q39" s="70"/>
      <c r="R39" s="69">
        <f>VLOOKUP($A39,'Return Data'!$A$7:$R$328,17,0)</f>
        <v>-24.995081300812998</v>
      </c>
      <c r="S39" s="71">
        <f t="shared" si="5"/>
        <v>66</v>
      </c>
    </row>
    <row r="40" spans="1:19" x14ac:dyDescent="0.25">
      <c r="A40" s="67" t="s">
        <v>298</v>
      </c>
      <c r="B40" s="68">
        <f>VLOOKUP($A40,'Return Data'!$A$7:$R$328,2,0)</f>
        <v>43916</v>
      </c>
      <c r="C40" s="69">
        <f>VLOOKUP($A40,'Return Data'!$A$7:$R$328,3,0)</f>
        <v>10.45</v>
      </c>
      <c r="D40" s="69">
        <f>VLOOKUP($A40,'Return Data'!$A$7:$R$328,11,0)</f>
        <v>-111.6318074191</v>
      </c>
      <c r="E40" s="70">
        <f t="shared" ref="E40:E71" si="13">RANK(D40,D$8:D$74,0)</f>
        <v>39</v>
      </c>
      <c r="F40" s="69">
        <f>VLOOKUP($A40,'Return Data'!$A$7:$R$328,12,0)</f>
        <v>-54.402884423804899</v>
      </c>
      <c r="G40" s="70">
        <f t="shared" si="8"/>
        <v>46</v>
      </c>
      <c r="H40" s="69">
        <f>VLOOKUP($A40,'Return Data'!$A$7:$R$328,13,0)</f>
        <v>-38.449116286465298</v>
      </c>
      <c r="I40" s="70">
        <f t="shared" ref="I40:I74" si="14">RANK(H40,H$8:H$74,0)</f>
        <v>45</v>
      </c>
      <c r="J40" s="69">
        <f>VLOOKUP($A40,'Return Data'!$A$7:$R$328,14,0)</f>
        <v>-26.1809178939574</v>
      </c>
      <c r="K40" s="70">
        <f t="shared" ref="K40:K74" si="15">RANK(J40,J$8:J$74,0)</f>
        <v>41</v>
      </c>
      <c r="L40" s="69">
        <f>VLOOKUP($A40,'Return Data'!$A$7:$R$328,18,0)</f>
        <v>-11.0793871653494</v>
      </c>
      <c r="M40" s="70">
        <f t="shared" ref="M40:M50" si="16">RANK(L40,L$8:L$74,0)</f>
        <v>27</v>
      </c>
      <c r="N40" s="69">
        <f>VLOOKUP($A40,'Return Data'!$A$7:$R$328,15,0)</f>
        <v>-4.2454637510605098</v>
      </c>
      <c r="O40" s="70">
        <f t="shared" ref="O40:O49" si="17">RANK(N40,N$8:N$74,0)</f>
        <v>26</v>
      </c>
      <c r="P40" s="69"/>
      <c r="Q40" s="70"/>
      <c r="R40" s="69">
        <f>VLOOKUP($A40,'Return Data'!$A$7:$R$328,17,0)</f>
        <v>1.04818123803446</v>
      </c>
      <c r="S40" s="71">
        <f t="shared" ref="S40:S71" si="18">RANK(R40,R$8:R$74,0)</f>
        <v>41</v>
      </c>
    </row>
    <row r="41" spans="1:19" x14ac:dyDescent="0.25">
      <c r="A41" s="67" t="s">
        <v>299</v>
      </c>
      <c r="B41" s="68">
        <f>VLOOKUP($A41,'Return Data'!$A$7:$R$328,2,0)</f>
        <v>43916</v>
      </c>
      <c r="C41" s="69">
        <f>VLOOKUP($A41,'Return Data'!$A$7:$R$328,3,0)</f>
        <v>141.38</v>
      </c>
      <c r="D41" s="69">
        <f>VLOOKUP($A41,'Return Data'!$A$7:$R$328,11,0)</f>
        <v>-106.79039664923</v>
      </c>
      <c r="E41" s="70">
        <f t="shared" si="13"/>
        <v>28</v>
      </c>
      <c r="F41" s="69">
        <f>VLOOKUP($A41,'Return Data'!$A$7:$R$328,12,0)</f>
        <v>-49.498993361867001</v>
      </c>
      <c r="G41" s="70">
        <f t="shared" si="8"/>
        <v>34</v>
      </c>
      <c r="H41" s="69">
        <f>VLOOKUP($A41,'Return Data'!$A$7:$R$328,13,0)</f>
        <v>-37.1813547790643</v>
      </c>
      <c r="I41" s="70">
        <f t="shared" si="14"/>
        <v>40</v>
      </c>
      <c r="J41" s="69">
        <f>VLOOKUP($A41,'Return Data'!$A$7:$R$328,14,0)</f>
        <v>-26.691958112723299</v>
      </c>
      <c r="K41" s="70">
        <f t="shared" si="15"/>
        <v>43</v>
      </c>
      <c r="L41" s="69">
        <f>VLOOKUP($A41,'Return Data'!$A$7:$R$328,18,0)</f>
        <v>-12.8494463981043</v>
      </c>
      <c r="M41" s="70">
        <f t="shared" si="16"/>
        <v>40</v>
      </c>
      <c r="N41" s="69">
        <f>VLOOKUP($A41,'Return Data'!$A$7:$R$328,15,0)</f>
        <v>-6.0191902540806597</v>
      </c>
      <c r="O41" s="70">
        <f t="shared" si="17"/>
        <v>37</v>
      </c>
      <c r="P41" s="69">
        <f>VLOOKUP($A41,'Return Data'!$A$7:$R$328,16,0)</f>
        <v>-1.33943222145725</v>
      </c>
      <c r="Q41" s="70">
        <f t="shared" ref="Q41:Q46" si="19">RANK(P41,P$8:P$74,0)</f>
        <v>34</v>
      </c>
      <c r="R41" s="69">
        <f>VLOOKUP($A41,'Return Data'!$A$7:$R$328,17,0)</f>
        <v>170.319523476005</v>
      </c>
      <c r="S41" s="71">
        <f t="shared" si="18"/>
        <v>4</v>
      </c>
    </row>
    <row r="42" spans="1:19" x14ac:dyDescent="0.25">
      <c r="A42" s="67" t="s">
        <v>300</v>
      </c>
      <c r="B42" s="68">
        <f>VLOOKUP($A42,'Return Data'!$A$7:$R$328,2,0)</f>
        <v>43916</v>
      </c>
      <c r="C42" s="69">
        <f>VLOOKUP($A42,'Return Data'!$A$7:$R$328,3,0)</f>
        <v>152.38</v>
      </c>
      <c r="D42" s="69">
        <f>VLOOKUP($A42,'Return Data'!$A$7:$R$328,11,0)</f>
        <v>-104.460138968001</v>
      </c>
      <c r="E42" s="70">
        <f t="shared" si="13"/>
        <v>26</v>
      </c>
      <c r="F42" s="69">
        <f>VLOOKUP($A42,'Return Data'!$A$7:$R$328,12,0)</f>
        <v>-48.200254304745897</v>
      </c>
      <c r="G42" s="70">
        <f t="shared" si="8"/>
        <v>26</v>
      </c>
      <c r="H42" s="69">
        <f>VLOOKUP($A42,'Return Data'!$A$7:$R$328,13,0)</f>
        <v>-36.255261080693501</v>
      </c>
      <c r="I42" s="70">
        <f t="shared" si="14"/>
        <v>35</v>
      </c>
      <c r="J42" s="69">
        <f>VLOOKUP($A42,'Return Data'!$A$7:$R$328,14,0)</f>
        <v>-25.940098994795399</v>
      </c>
      <c r="K42" s="70">
        <f t="shared" si="15"/>
        <v>39</v>
      </c>
      <c r="L42" s="69">
        <f>VLOOKUP($A42,'Return Data'!$A$7:$R$328,18,0)</f>
        <v>-12.6693580701806</v>
      </c>
      <c r="M42" s="70">
        <f t="shared" si="16"/>
        <v>39</v>
      </c>
      <c r="N42" s="69">
        <f>VLOOKUP($A42,'Return Data'!$A$7:$R$328,15,0)</f>
        <v>-4.0566434561613001</v>
      </c>
      <c r="O42" s="70">
        <f t="shared" si="17"/>
        <v>24</v>
      </c>
      <c r="P42" s="69">
        <f>VLOOKUP($A42,'Return Data'!$A$7:$R$328,16,0)</f>
        <v>2.40454082970742</v>
      </c>
      <c r="Q42" s="70">
        <f t="shared" si="19"/>
        <v>15</v>
      </c>
      <c r="R42" s="69">
        <f>VLOOKUP($A42,'Return Data'!$A$7:$R$328,17,0)</f>
        <v>91.599881893240493</v>
      </c>
      <c r="S42" s="71">
        <f t="shared" si="18"/>
        <v>8</v>
      </c>
    </row>
    <row r="43" spans="1:19" x14ac:dyDescent="0.25">
      <c r="A43" s="67" t="s">
        <v>301</v>
      </c>
      <c r="B43" s="68">
        <f>VLOOKUP($A43,'Return Data'!$A$7:$R$328,2,0)</f>
        <v>43916</v>
      </c>
      <c r="C43" s="69">
        <f>VLOOKUP($A43,'Return Data'!$A$7:$R$328,3,0)</f>
        <v>67.103700000000003</v>
      </c>
      <c r="D43" s="69">
        <f>VLOOKUP($A43,'Return Data'!$A$7:$R$328,11,0)</f>
        <v>-112.868435022109</v>
      </c>
      <c r="E43" s="70">
        <f t="shared" si="13"/>
        <v>42</v>
      </c>
      <c r="F43" s="69">
        <f>VLOOKUP($A43,'Return Data'!$A$7:$R$328,12,0)</f>
        <v>-52.763988754986102</v>
      </c>
      <c r="G43" s="70">
        <f t="shared" si="8"/>
        <v>45</v>
      </c>
      <c r="H43" s="69">
        <f>VLOOKUP($A43,'Return Data'!$A$7:$R$328,13,0)</f>
        <v>-38.362578696228397</v>
      </c>
      <c r="I43" s="70">
        <f t="shared" si="14"/>
        <v>43</v>
      </c>
      <c r="J43" s="69">
        <f>VLOOKUP($A43,'Return Data'!$A$7:$R$328,14,0)</f>
        <v>-26.7911244789668</v>
      </c>
      <c r="K43" s="70">
        <f t="shared" si="15"/>
        <v>44</v>
      </c>
      <c r="L43" s="69">
        <f>VLOOKUP($A43,'Return Data'!$A$7:$R$328,18,0)</f>
        <v>-11.902506720107001</v>
      </c>
      <c r="M43" s="70">
        <f t="shared" si="16"/>
        <v>35</v>
      </c>
      <c r="N43" s="69">
        <f>VLOOKUP($A43,'Return Data'!$A$7:$R$328,15,0)</f>
        <v>-4.6153355604988704</v>
      </c>
      <c r="O43" s="70">
        <f t="shared" si="17"/>
        <v>28</v>
      </c>
      <c r="P43" s="69">
        <f>VLOOKUP($A43,'Return Data'!$A$7:$R$328,16,0)</f>
        <v>3.4924418327457398</v>
      </c>
      <c r="Q43" s="70">
        <f t="shared" si="19"/>
        <v>10</v>
      </c>
      <c r="R43" s="69">
        <f>VLOOKUP($A43,'Return Data'!$A$7:$R$328,17,0)</f>
        <v>28.551850000000002</v>
      </c>
      <c r="S43" s="71">
        <f t="shared" si="18"/>
        <v>14</v>
      </c>
    </row>
    <row r="44" spans="1:19" x14ac:dyDescent="0.25">
      <c r="A44" s="67" t="s">
        <v>302</v>
      </c>
      <c r="B44" s="68">
        <f>VLOOKUP($A44,'Return Data'!$A$7:$R$328,2,0)</f>
        <v>43916</v>
      </c>
      <c r="C44" s="69">
        <f>VLOOKUP($A44,'Return Data'!$A$7:$R$328,3,0)</f>
        <v>36.659999999999997</v>
      </c>
      <c r="D44" s="69">
        <f>VLOOKUP($A44,'Return Data'!$A$7:$R$328,11,0)</f>
        <v>-121.443410146339</v>
      </c>
      <c r="E44" s="70">
        <f t="shared" si="13"/>
        <v>52</v>
      </c>
      <c r="F44" s="69">
        <f>VLOOKUP($A44,'Return Data'!$A$7:$R$328,12,0)</f>
        <v>-57.650658379521403</v>
      </c>
      <c r="G44" s="70">
        <f t="shared" si="8"/>
        <v>53</v>
      </c>
      <c r="H44" s="69">
        <f>VLOOKUP($A44,'Return Data'!$A$7:$R$328,13,0)</f>
        <v>-44.709682710598102</v>
      </c>
      <c r="I44" s="70">
        <f t="shared" si="14"/>
        <v>54</v>
      </c>
      <c r="J44" s="69">
        <f>VLOOKUP($A44,'Return Data'!$A$7:$R$328,14,0)</f>
        <v>-32.8897813208659</v>
      </c>
      <c r="K44" s="70">
        <f t="shared" si="15"/>
        <v>53</v>
      </c>
      <c r="L44" s="69">
        <f>VLOOKUP($A44,'Return Data'!$A$7:$R$328,18,0)</f>
        <v>-13.431252071419101</v>
      </c>
      <c r="M44" s="70">
        <f t="shared" si="16"/>
        <v>43</v>
      </c>
      <c r="N44" s="69">
        <f>VLOOKUP($A44,'Return Data'!$A$7:$R$328,15,0)</f>
        <v>-7.7400001833987497</v>
      </c>
      <c r="O44" s="70">
        <f t="shared" si="17"/>
        <v>44</v>
      </c>
      <c r="P44" s="69">
        <f>VLOOKUP($A44,'Return Data'!$A$7:$R$328,16,0)</f>
        <v>-0.53564871905635503</v>
      </c>
      <c r="Q44" s="70">
        <f t="shared" si="19"/>
        <v>29</v>
      </c>
      <c r="R44" s="69">
        <f>VLOOKUP($A44,'Return Data'!$A$7:$R$328,17,0)</f>
        <v>23.000926064682499</v>
      </c>
      <c r="S44" s="71">
        <f t="shared" si="18"/>
        <v>19</v>
      </c>
    </row>
    <row r="45" spans="1:19" x14ac:dyDescent="0.25">
      <c r="A45" s="67" t="s">
        <v>303</v>
      </c>
      <c r="B45" s="68">
        <f>VLOOKUP($A45,'Return Data'!$A$7:$R$328,2,0)</f>
        <v>43916</v>
      </c>
      <c r="C45" s="69">
        <f>VLOOKUP($A45,'Return Data'!$A$7:$R$328,3,0)</f>
        <v>53.963099999999997</v>
      </c>
      <c r="D45" s="69">
        <f>VLOOKUP($A45,'Return Data'!$A$7:$R$328,11,0)</f>
        <v>-126.236778146885</v>
      </c>
      <c r="E45" s="70">
        <f t="shared" si="13"/>
        <v>62</v>
      </c>
      <c r="F45" s="69">
        <f>VLOOKUP($A45,'Return Data'!$A$7:$R$328,12,0)</f>
        <v>-56.520410498012197</v>
      </c>
      <c r="G45" s="70">
        <f t="shared" si="8"/>
        <v>51</v>
      </c>
      <c r="H45" s="69">
        <f>VLOOKUP($A45,'Return Data'!$A$7:$R$328,13,0)</f>
        <v>-38.363248033847903</v>
      </c>
      <c r="I45" s="70">
        <f t="shared" si="14"/>
        <v>44</v>
      </c>
      <c r="J45" s="69">
        <f>VLOOKUP($A45,'Return Data'!$A$7:$R$328,14,0)</f>
        <v>-27.940019511941902</v>
      </c>
      <c r="K45" s="70">
        <f t="shared" si="15"/>
        <v>47</v>
      </c>
      <c r="L45" s="69">
        <f>VLOOKUP($A45,'Return Data'!$A$7:$R$328,18,0)</f>
        <v>-12.9278149249844</v>
      </c>
      <c r="M45" s="70">
        <f t="shared" si="16"/>
        <v>41</v>
      </c>
      <c r="N45" s="69">
        <f>VLOOKUP($A45,'Return Data'!$A$7:$R$328,15,0)</f>
        <v>-7.0822009047411596</v>
      </c>
      <c r="O45" s="70">
        <f t="shared" si="17"/>
        <v>43</v>
      </c>
      <c r="P45" s="69">
        <f>VLOOKUP($A45,'Return Data'!$A$7:$R$328,16,0)</f>
        <v>-1.27513263659686</v>
      </c>
      <c r="Q45" s="70">
        <f t="shared" si="19"/>
        <v>32</v>
      </c>
      <c r="R45" s="69">
        <f>VLOOKUP($A45,'Return Data'!$A$7:$R$328,17,0)</f>
        <v>183.34991304347801</v>
      </c>
      <c r="S45" s="71">
        <f t="shared" si="18"/>
        <v>2</v>
      </c>
    </row>
    <row r="46" spans="1:19" x14ac:dyDescent="0.25">
      <c r="A46" s="67" t="s">
        <v>375</v>
      </c>
      <c r="B46" s="68">
        <f>VLOOKUP($A46,'Return Data'!$A$7:$R$328,2,0)</f>
        <v>43916</v>
      </c>
      <c r="C46" s="69">
        <f>VLOOKUP($A46,'Return Data'!$A$7:$R$328,3,0)</f>
        <v>103.31610000000001</v>
      </c>
      <c r="D46" s="69">
        <f>VLOOKUP($A46,'Return Data'!$A$7:$R$328,11,0)</f>
        <v>-109.654158706084</v>
      </c>
      <c r="E46" s="70">
        <f t="shared" si="13"/>
        <v>34</v>
      </c>
      <c r="F46" s="69">
        <f>VLOOKUP($A46,'Return Data'!$A$7:$R$328,12,0)</f>
        <v>-50.9604805198788</v>
      </c>
      <c r="G46" s="70">
        <f t="shared" si="8"/>
        <v>38</v>
      </c>
      <c r="H46" s="69">
        <f>VLOOKUP($A46,'Return Data'!$A$7:$R$328,13,0)</f>
        <v>-37.467423793132603</v>
      </c>
      <c r="I46" s="70">
        <f t="shared" si="14"/>
        <v>41</v>
      </c>
      <c r="J46" s="69">
        <f>VLOOKUP($A46,'Return Data'!$A$7:$R$328,14,0)</f>
        <v>-26.8858771444946</v>
      </c>
      <c r="K46" s="70">
        <f t="shared" si="15"/>
        <v>45</v>
      </c>
      <c r="L46" s="69">
        <f>VLOOKUP($A46,'Return Data'!$A$7:$R$328,18,0)</f>
        <v>-12.3636960797154</v>
      </c>
      <c r="M46" s="70">
        <f t="shared" si="16"/>
        <v>37</v>
      </c>
      <c r="N46" s="69">
        <f>VLOOKUP($A46,'Return Data'!$A$7:$R$328,15,0)</f>
        <v>-5.8690379388630696</v>
      </c>
      <c r="O46" s="70">
        <f t="shared" si="17"/>
        <v>36</v>
      </c>
      <c r="P46" s="69">
        <f>VLOOKUP($A46,'Return Data'!$A$7:$R$328,16,0)</f>
        <v>-1.5732046276726901</v>
      </c>
      <c r="Q46" s="70">
        <f t="shared" si="19"/>
        <v>36</v>
      </c>
      <c r="R46" s="69">
        <f>VLOOKUP($A46,'Return Data'!$A$7:$R$328,17,0)</f>
        <v>115.093600517483</v>
      </c>
      <c r="S46" s="71">
        <f t="shared" si="18"/>
        <v>7</v>
      </c>
    </row>
    <row r="47" spans="1:19" x14ac:dyDescent="0.25">
      <c r="A47" s="67" t="s">
        <v>304</v>
      </c>
      <c r="B47" s="68">
        <f>VLOOKUP($A47,'Return Data'!$A$7:$R$328,2,0)</f>
        <v>43916</v>
      </c>
      <c r="C47" s="69">
        <f>VLOOKUP($A47,'Return Data'!$A$7:$R$328,3,0)</f>
        <v>10.08</v>
      </c>
      <c r="D47" s="69">
        <f>VLOOKUP($A47,'Return Data'!$A$7:$R$328,11,0)</f>
        <v>-110.64588612918701</v>
      </c>
      <c r="E47" s="70">
        <f t="shared" si="13"/>
        <v>36</v>
      </c>
      <c r="F47" s="69">
        <f>VLOOKUP($A47,'Return Data'!$A$7:$R$328,12,0)</f>
        <v>-49.809862938087903</v>
      </c>
      <c r="G47" s="70">
        <f t="shared" si="8"/>
        <v>36</v>
      </c>
      <c r="H47" s="69">
        <f>VLOOKUP($A47,'Return Data'!$A$7:$R$328,13,0)</f>
        <v>-36.445655510116502</v>
      </c>
      <c r="I47" s="70">
        <f t="shared" si="14"/>
        <v>36</v>
      </c>
      <c r="J47" s="69">
        <f>VLOOKUP($A47,'Return Data'!$A$7:$R$328,14,0)</f>
        <v>-23.466636852417899</v>
      </c>
      <c r="K47" s="70">
        <f t="shared" si="15"/>
        <v>32</v>
      </c>
      <c r="L47" s="69">
        <f>VLOOKUP($A47,'Return Data'!$A$7:$R$328,18,0)</f>
        <v>-11.7102254634163</v>
      </c>
      <c r="M47" s="70">
        <f t="shared" si="16"/>
        <v>32</v>
      </c>
      <c r="N47" s="69">
        <f>VLOOKUP($A47,'Return Data'!$A$7:$R$328,15,0)</f>
        <v>-4.1963802324008199</v>
      </c>
      <c r="O47" s="70">
        <f t="shared" si="17"/>
        <v>25</v>
      </c>
      <c r="P47" s="69"/>
      <c r="Q47" s="70"/>
      <c r="R47" s="69">
        <f>VLOOKUP($A47,'Return Data'!$A$7:$R$328,17,0)</f>
        <v>0.200549450549451</v>
      </c>
      <c r="S47" s="71">
        <f t="shared" si="18"/>
        <v>43</v>
      </c>
    </row>
    <row r="48" spans="1:19" x14ac:dyDescent="0.25">
      <c r="A48" s="67" t="s">
        <v>305</v>
      </c>
      <c r="B48" s="68">
        <f>VLOOKUP($A48,'Return Data'!$A$7:$R$328,2,0)</f>
        <v>43916</v>
      </c>
      <c r="C48" s="69">
        <f>VLOOKUP($A48,'Return Data'!$A$7:$R$328,3,0)</f>
        <v>10.4505</v>
      </c>
      <c r="D48" s="69">
        <f>VLOOKUP($A48,'Return Data'!$A$7:$R$328,11,0)</f>
        <v>-109.78315093668699</v>
      </c>
      <c r="E48" s="70">
        <f t="shared" si="13"/>
        <v>35</v>
      </c>
      <c r="F48" s="69">
        <f>VLOOKUP($A48,'Return Data'!$A$7:$R$328,12,0)</f>
        <v>-48.906501612186503</v>
      </c>
      <c r="G48" s="70">
        <f t="shared" si="8"/>
        <v>30</v>
      </c>
      <c r="H48" s="69">
        <f>VLOOKUP($A48,'Return Data'!$A$7:$R$328,13,0)</f>
        <v>-35.234478269430802</v>
      </c>
      <c r="I48" s="70">
        <f t="shared" si="14"/>
        <v>32</v>
      </c>
      <c r="J48" s="69">
        <f>VLOOKUP($A48,'Return Data'!$A$7:$R$328,14,0)</f>
        <v>-22.798414317975698</v>
      </c>
      <c r="K48" s="70">
        <f t="shared" si="15"/>
        <v>29</v>
      </c>
      <c r="L48" s="69">
        <f>VLOOKUP($A48,'Return Data'!$A$7:$R$328,18,0)</f>
        <v>-11.9825964150336</v>
      </c>
      <c r="M48" s="70">
        <f t="shared" si="16"/>
        <v>36</v>
      </c>
      <c r="N48" s="69">
        <f>VLOOKUP($A48,'Return Data'!$A$7:$R$328,15,0)</f>
        <v>-4.9102798853889702</v>
      </c>
      <c r="O48" s="70">
        <f t="shared" si="17"/>
        <v>33</v>
      </c>
      <c r="P48" s="69"/>
      <c r="Q48" s="70"/>
      <c r="R48" s="69">
        <f>VLOOKUP($A48,'Return Data'!$A$7:$R$328,17,0)</f>
        <v>0.85261844599764303</v>
      </c>
      <c r="S48" s="71">
        <f t="shared" si="18"/>
        <v>42</v>
      </c>
    </row>
    <row r="49" spans="1:19" x14ac:dyDescent="0.25">
      <c r="A49" s="67" t="s">
        <v>306</v>
      </c>
      <c r="B49" s="68">
        <f>VLOOKUP($A49,'Return Data'!$A$7:$R$328,2,0)</f>
        <v>43916</v>
      </c>
      <c r="C49" s="69">
        <f>VLOOKUP($A49,'Return Data'!$A$7:$R$328,3,0)</f>
        <v>9.7002000000000006</v>
      </c>
      <c r="D49" s="69">
        <f>VLOOKUP($A49,'Return Data'!$A$7:$R$328,11,0)</f>
        <v>-120.988061614412</v>
      </c>
      <c r="E49" s="70">
        <f t="shared" si="13"/>
        <v>51</v>
      </c>
      <c r="F49" s="69">
        <f>VLOOKUP($A49,'Return Data'!$A$7:$R$328,12,0)</f>
        <v>-55.139293938486702</v>
      </c>
      <c r="G49" s="70">
        <f t="shared" si="8"/>
        <v>48</v>
      </c>
      <c r="H49" s="69">
        <f>VLOOKUP($A49,'Return Data'!$A$7:$R$328,13,0)</f>
        <v>-38.783073067271303</v>
      </c>
      <c r="I49" s="70">
        <f t="shared" si="14"/>
        <v>47</v>
      </c>
      <c r="J49" s="69">
        <f>VLOOKUP($A49,'Return Data'!$A$7:$R$328,14,0)</f>
        <v>-25.907120713341101</v>
      </c>
      <c r="K49" s="70">
        <f t="shared" si="15"/>
        <v>38</v>
      </c>
      <c r="L49" s="69">
        <f>VLOOKUP($A49,'Return Data'!$A$7:$R$328,18,0)</f>
        <v>-13.942648709066701</v>
      </c>
      <c r="M49" s="70">
        <f t="shared" si="16"/>
        <v>46</v>
      </c>
      <c r="N49" s="69">
        <f>VLOOKUP($A49,'Return Data'!$A$7:$R$328,15,0)</f>
        <v>-6.4699364627744398</v>
      </c>
      <c r="O49" s="70">
        <f t="shared" si="17"/>
        <v>41</v>
      </c>
      <c r="P49" s="69">
        <f>VLOOKUP($A49,'Return Data'!$A$7:$R$328,16,0)</f>
        <v>-0.38657138620744103</v>
      </c>
      <c r="Q49" s="70">
        <f>RANK(P49,P$8:P$74,0)</f>
        <v>28</v>
      </c>
      <c r="R49" s="69">
        <f>VLOOKUP($A49,'Return Data'!$A$7:$R$328,17,0)</f>
        <v>-0.51390307235018995</v>
      </c>
      <c r="S49" s="71">
        <f t="shared" si="18"/>
        <v>45</v>
      </c>
    </row>
    <row r="50" spans="1:19" x14ac:dyDescent="0.25">
      <c r="A50" s="67" t="s">
        <v>307</v>
      </c>
      <c r="B50" s="68">
        <f>VLOOKUP($A50,'Return Data'!$A$7:$R$328,2,0)</f>
        <v>43916</v>
      </c>
      <c r="C50" s="69">
        <f>VLOOKUP($A50,'Return Data'!$A$7:$R$328,3,0)</f>
        <v>10.8346</v>
      </c>
      <c r="D50" s="69">
        <f>VLOOKUP($A50,'Return Data'!$A$7:$R$328,11,0)</f>
        <v>-91.482406691976394</v>
      </c>
      <c r="E50" s="70">
        <f t="shared" si="13"/>
        <v>14</v>
      </c>
      <c r="F50" s="69">
        <f>VLOOKUP($A50,'Return Data'!$A$7:$R$328,12,0)</f>
        <v>-38.722021177279601</v>
      </c>
      <c r="G50" s="70">
        <f t="shared" si="8"/>
        <v>11</v>
      </c>
      <c r="H50" s="69">
        <f>VLOOKUP($A50,'Return Data'!$A$7:$R$328,13,0)</f>
        <v>-21.5006551032603</v>
      </c>
      <c r="I50" s="70">
        <f t="shared" si="14"/>
        <v>9</v>
      </c>
      <c r="J50" s="69">
        <f>VLOOKUP($A50,'Return Data'!$A$7:$R$328,14,0)</f>
        <v>-12.028858891835201</v>
      </c>
      <c r="K50" s="70">
        <f t="shared" si="15"/>
        <v>5</v>
      </c>
      <c r="L50" s="69">
        <f>VLOOKUP($A50,'Return Data'!$A$7:$R$328,18,0)</f>
        <v>-6.8472283663613398</v>
      </c>
      <c r="M50" s="70">
        <f t="shared" si="16"/>
        <v>10</v>
      </c>
      <c r="N50" s="69"/>
      <c r="O50" s="70"/>
      <c r="P50" s="69"/>
      <c r="Q50" s="70"/>
      <c r="R50" s="69">
        <f>VLOOKUP($A50,'Return Data'!$A$7:$R$328,17,0)</f>
        <v>2.7921998166819502</v>
      </c>
      <c r="S50" s="71">
        <f t="shared" si="18"/>
        <v>38</v>
      </c>
    </row>
    <row r="51" spans="1:19" x14ac:dyDescent="0.25">
      <c r="A51" s="67" t="s">
        <v>308</v>
      </c>
      <c r="B51" s="68">
        <f>VLOOKUP($A51,'Return Data'!$A$7:$R$328,2,0)</f>
        <v>43916</v>
      </c>
      <c r="C51" s="69">
        <f>VLOOKUP($A51,'Return Data'!$A$7:$R$328,3,0)</f>
        <v>8.1613000000000007</v>
      </c>
      <c r="D51" s="69">
        <f>VLOOKUP($A51,'Return Data'!$A$7:$R$328,11,0)</f>
        <v>-103.962848748086</v>
      </c>
      <c r="E51" s="70">
        <f t="shared" si="13"/>
        <v>25</v>
      </c>
      <c r="F51" s="69">
        <f>VLOOKUP($A51,'Return Data'!$A$7:$R$328,12,0)</f>
        <v>-47.132485739706901</v>
      </c>
      <c r="G51" s="70">
        <f t="shared" si="8"/>
        <v>23</v>
      </c>
      <c r="H51" s="69">
        <f>VLOOKUP($A51,'Return Data'!$A$7:$R$328,13,0)</f>
        <v>-32.605507020066902</v>
      </c>
      <c r="I51" s="70">
        <f t="shared" si="14"/>
        <v>23</v>
      </c>
      <c r="J51" s="69">
        <f>VLOOKUP($A51,'Return Data'!$A$7:$R$328,14,0)</f>
        <v>-19.8927278918576</v>
      </c>
      <c r="K51" s="70">
        <f t="shared" si="15"/>
        <v>17</v>
      </c>
      <c r="L51" s="69"/>
      <c r="M51" s="70"/>
      <c r="N51" s="69"/>
      <c r="O51" s="70"/>
      <c r="P51" s="69"/>
      <c r="Q51" s="70"/>
      <c r="R51" s="69">
        <f>VLOOKUP($A51,'Return Data'!$A$7:$R$328,17,0)</f>
        <v>-10.859635922330099</v>
      </c>
      <c r="S51" s="71">
        <f t="shared" si="18"/>
        <v>54</v>
      </c>
    </row>
    <row r="52" spans="1:19" x14ac:dyDescent="0.25">
      <c r="A52" s="67" t="s">
        <v>309</v>
      </c>
      <c r="B52" s="68">
        <f>VLOOKUP($A52,'Return Data'!$A$7:$R$328,2,0)</f>
        <v>43916</v>
      </c>
      <c r="C52" s="69">
        <f>VLOOKUP($A52,'Return Data'!$A$7:$R$328,3,0)</f>
        <v>7.9863</v>
      </c>
      <c r="D52" s="69">
        <f>VLOOKUP($A52,'Return Data'!$A$7:$R$328,11,0)</f>
        <v>-101.8065453966</v>
      </c>
      <c r="E52" s="70">
        <f t="shared" si="13"/>
        <v>19</v>
      </c>
      <c r="F52" s="69">
        <f>VLOOKUP($A52,'Return Data'!$A$7:$R$328,12,0)</f>
        <v>-44.713758385458497</v>
      </c>
      <c r="G52" s="70">
        <f t="shared" si="8"/>
        <v>19</v>
      </c>
      <c r="H52" s="69">
        <f>VLOOKUP($A52,'Return Data'!$A$7:$R$328,13,0)</f>
        <v>-30.682002201275601</v>
      </c>
      <c r="I52" s="70">
        <f t="shared" si="14"/>
        <v>20</v>
      </c>
      <c r="J52" s="69">
        <f>VLOOKUP($A52,'Return Data'!$A$7:$R$328,14,0)</f>
        <v>-19.216495357884099</v>
      </c>
      <c r="K52" s="70">
        <f t="shared" si="15"/>
        <v>15</v>
      </c>
      <c r="L52" s="69"/>
      <c r="M52" s="70"/>
      <c r="N52" s="69"/>
      <c r="O52" s="70"/>
      <c r="P52" s="69"/>
      <c r="Q52" s="70"/>
      <c r="R52" s="69">
        <f>VLOOKUP($A52,'Return Data'!$A$7:$R$328,17,0)</f>
        <v>-10.0685</v>
      </c>
      <c r="S52" s="71">
        <f t="shared" si="18"/>
        <v>52</v>
      </c>
    </row>
    <row r="53" spans="1:19" x14ac:dyDescent="0.25">
      <c r="A53" s="67" t="s">
        <v>310</v>
      </c>
      <c r="B53" s="68">
        <f>VLOOKUP($A53,'Return Data'!$A$7:$R$328,2,0)</f>
        <v>43916</v>
      </c>
      <c r="C53" s="69">
        <f>VLOOKUP($A53,'Return Data'!$A$7:$R$328,3,0)</f>
        <v>31.638300000000001</v>
      </c>
      <c r="D53" s="69">
        <f>VLOOKUP($A53,'Return Data'!$A$7:$R$328,11,0)</f>
        <v>-82.467841120912297</v>
      </c>
      <c r="E53" s="70">
        <f t="shared" si="13"/>
        <v>5</v>
      </c>
      <c r="F53" s="69">
        <f>VLOOKUP($A53,'Return Data'!$A$7:$R$328,12,0)</f>
        <v>-33.9870778639512</v>
      </c>
      <c r="G53" s="70">
        <f t="shared" si="8"/>
        <v>4</v>
      </c>
      <c r="H53" s="69">
        <f>VLOOKUP($A53,'Return Data'!$A$7:$R$328,13,0)</f>
        <v>-19.957624980993501</v>
      </c>
      <c r="I53" s="70">
        <f t="shared" si="14"/>
        <v>6</v>
      </c>
      <c r="J53" s="69">
        <f>VLOOKUP($A53,'Return Data'!$A$7:$R$328,14,0)</f>
        <v>-7.6155934777573497</v>
      </c>
      <c r="K53" s="70">
        <f t="shared" si="15"/>
        <v>2</v>
      </c>
      <c r="L53" s="69">
        <f>VLOOKUP($A53,'Return Data'!$A$7:$R$328,18,0)</f>
        <v>-2.8750088277108499</v>
      </c>
      <c r="M53" s="70">
        <f>RANK(L53,L$8:L$74,0)</f>
        <v>4</v>
      </c>
      <c r="N53" s="69">
        <f>VLOOKUP($A53,'Return Data'!$A$7:$R$328,15,0)</f>
        <v>2.8086833674356901</v>
      </c>
      <c r="O53" s="70">
        <f>RANK(N53,N$8:N$74,0)</f>
        <v>3</v>
      </c>
      <c r="P53" s="69">
        <f>VLOOKUP($A53,'Return Data'!$A$7:$R$328,16,0)</f>
        <v>7.91482372947352</v>
      </c>
      <c r="Q53" s="70">
        <f>RANK(P53,P$8:P$74,0)</f>
        <v>2</v>
      </c>
      <c r="R53" s="69">
        <f>VLOOKUP($A53,'Return Data'!$A$7:$R$328,17,0)</f>
        <v>27.057141144227501</v>
      </c>
      <c r="S53" s="71">
        <f t="shared" si="18"/>
        <v>16</v>
      </c>
    </row>
    <row r="54" spans="1:19" x14ac:dyDescent="0.25">
      <c r="A54" s="67" t="s">
        <v>311</v>
      </c>
      <c r="B54" s="68">
        <f>VLOOKUP($A54,'Return Data'!$A$7:$R$328,2,0)</f>
        <v>43916</v>
      </c>
      <c r="C54" s="69">
        <f>VLOOKUP($A54,'Return Data'!$A$7:$R$328,3,0)</f>
        <v>22.460799999999999</v>
      </c>
      <c r="D54" s="69">
        <f>VLOOKUP($A54,'Return Data'!$A$7:$R$328,11,0)</f>
        <v>-76.972279915646794</v>
      </c>
      <c r="E54" s="70">
        <f t="shared" si="13"/>
        <v>3</v>
      </c>
      <c r="F54" s="69">
        <f>VLOOKUP($A54,'Return Data'!$A$7:$R$328,12,0)</f>
        <v>-29.4220462792977</v>
      </c>
      <c r="G54" s="70">
        <f t="shared" si="8"/>
        <v>3</v>
      </c>
      <c r="H54" s="69">
        <f>VLOOKUP($A54,'Return Data'!$A$7:$R$328,13,0)</f>
        <v>-16.885812390721799</v>
      </c>
      <c r="I54" s="70">
        <f t="shared" si="14"/>
        <v>3</v>
      </c>
      <c r="J54" s="69">
        <f>VLOOKUP($A54,'Return Data'!$A$7:$R$328,14,0)</f>
        <v>-3.7821181790481599</v>
      </c>
      <c r="K54" s="70">
        <f t="shared" si="15"/>
        <v>1</v>
      </c>
      <c r="L54" s="69">
        <f>VLOOKUP($A54,'Return Data'!$A$7:$R$328,18,0)</f>
        <v>-0.79133573963942505</v>
      </c>
      <c r="M54" s="70">
        <f>RANK(L54,L$8:L$74,0)</f>
        <v>1</v>
      </c>
      <c r="N54" s="69">
        <f>VLOOKUP($A54,'Return Data'!$A$7:$R$328,15,0)</f>
        <v>5.9878857394969804</v>
      </c>
      <c r="O54" s="70">
        <f>RANK(N54,N$8:N$74,0)</f>
        <v>1</v>
      </c>
      <c r="P54" s="69">
        <f>VLOOKUP($A54,'Return Data'!$A$7:$R$328,16,0)</f>
        <v>8.4552749297200709</v>
      </c>
      <c r="Q54" s="70">
        <f>RANK(P54,P$8:P$74,0)</f>
        <v>1</v>
      </c>
      <c r="R54" s="69">
        <f>VLOOKUP($A54,'Return Data'!$A$7:$R$328,17,0)</f>
        <v>20.768000000000001</v>
      </c>
      <c r="S54" s="71">
        <f t="shared" si="18"/>
        <v>21</v>
      </c>
    </row>
    <row r="55" spans="1:19" x14ac:dyDescent="0.25">
      <c r="A55" s="67" t="s">
        <v>312</v>
      </c>
      <c r="B55" s="68">
        <f>VLOOKUP($A55,'Return Data'!$A$7:$R$328,2,0)</f>
        <v>43916</v>
      </c>
      <c r="C55" s="69">
        <f>VLOOKUP($A55,'Return Data'!$A$7:$R$328,3,0)</f>
        <v>8.8577999999999992</v>
      </c>
      <c r="D55" s="69">
        <f>VLOOKUP($A55,'Return Data'!$A$7:$R$328,11,0)</f>
        <v>-81.531558379287702</v>
      </c>
      <c r="E55" s="70">
        <f t="shared" si="13"/>
        <v>4</v>
      </c>
      <c r="F55" s="69">
        <f>VLOOKUP($A55,'Return Data'!$A$7:$R$328,12,0)</f>
        <v>-35.731261529407803</v>
      </c>
      <c r="G55" s="70">
        <f t="shared" si="8"/>
        <v>8</v>
      </c>
      <c r="H55" s="69">
        <f>VLOOKUP($A55,'Return Data'!$A$7:$R$328,13,0)</f>
        <v>-20.807543680021102</v>
      </c>
      <c r="I55" s="70">
        <f t="shared" si="14"/>
        <v>8</v>
      </c>
      <c r="J55" s="69">
        <f>VLOOKUP($A55,'Return Data'!$A$7:$R$328,14,0)</f>
        <v>-14.270663344736001</v>
      </c>
      <c r="K55" s="70">
        <f t="shared" si="15"/>
        <v>8</v>
      </c>
      <c r="L55" s="69"/>
      <c r="M55" s="70"/>
      <c r="N55" s="69"/>
      <c r="O55" s="70"/>
      <c r="P55" s="69"/>
      <c r="Q55" s="70"/>
      <c r="R55" s="69">
        <f>VLOOKUP($A55,'Return Data'!$A$7:$R$328,17,0)</f>
        <v>-9.7864553990610403</v>
      </c>
      <c r="S55" s="71">
        <f t="shared" si="18"/>
        <v>50</v>
      </c>
    </row>
    <row r="56" spans="1:19" x14ac:dyDescent="0.25">
      <c r="A56" s="67" t="s">
        <v>313</v>
      </c>
      <c r="B56" s="68">
        <f>VLOOKUP($A56,'Return Data'!$A$7:$R$328,2,0)</f>
        <v>43916</v>
      </c>
      <c r="C56" s="69">
        <f>VLOOKUP($A56,'Return Data'!$A$7:$R$328,3,0)</f>
        <v>71.796599999999998</v>
      </c>
      <c r="D56" s="69">
        <f>VLOOKUP($A56,'Return Data'!$A$7:$R$328,11,0)</f>
        <v>-118.796673047449</v>
      </c>
      <c r="E56" s="70">
        <f t="shared" si="13"/>
        <v>47</v>
      </c>
      <c r="F56" s="69">
        <f>VLOOKUP($A56,'Return Data'!$A$7:$R$328,12,0)</f>
        <v>-55.832535199816903</v>
      </c>
      <c r="G56" s="70">
        <f t="shared" si="8"/>
        <v>50</v>
      </c>
      <c r="H56" s="69">
        <f>VLOOKUP($A56,'Return Data'!$A$7:$R$328,13,0)</f>
        <v>-39.918050088694201</v>
      </c>
      <c r="I56" s="70">
        <f t="shared" si="14"/>
        <v>49</v>
      </c>
      <c r="J56" s="69">
        <f>VLOOKUP($A56,'Return Data'!$A$7:$R$328,14,0)</f>
        <v>-28.0197131276284</v>
      </c>
      <c r="K56" s="70">
        <f t="shared" si="15"/>
        <v>48</v>
      </c>
      <c r="L56" s="69">
        <f>VLOOKUP($A56,'Return Data'!$A$7:$R$328,18,0)</f>
        <v>-13.689874898223801</v>
      </c>
      <c r="M56" s="70">
        <f>RANK(L56,L$8:L$74,0)</f>
        <v>44</v>
      </c>
      <c r="N56" s="69">
        <f>VLOOKUP($A56,'Return Data'!$A$7:$R$328,15,0)</f>
        <v>-6.3994070639599698</v>
      </c>
      <c r="O56" s="70">
        <f>RANK(N56,N$8:N$74,0)</f>
        <v>39</v>
      </c>
      <c r="P56" s="69">
        <f>VLOOKUP($A56,'Return Data'!$A$7:$R$328,16,0)</f>
        <v>9.7558931189491202E-2</v>
      </c>
      <c r="Q56" s="70">
        <f>RANK(P56,P$8:P$74,0)</f>
        <v>27</v>
      </c>
      <c r="R56" s="69">
        <f>VLOOKUP($A56,'Return Data'!$A$7:$R$328,17,0)</f>
        <v>29.7609917691363</v>
      </c>
      <c r="S56" s="71">
        <f t="shared" si="18"/>
        <v>13</v>
      </c>
    </row>
    <row r="57" spans="1:19" x14ac:dyDescent="0.25">
      <c r="A57" s="67" t="s">
        <v>314</v>
      </c>
      <c r="B57" s="68">
        <f>VLOOKUP($A57,'Return Data'!$A$7:$R$328,2,0)</f>
        <v>43916</v>
      </c>
      <c r="C57" s="69">
        <f>VLOOKUP($A57,'Return Data'!$A$7:$R$328,3,0)</f>
        <v>6.3007</v>
      </c>
      <c r="D57" s="69">
        <f>VLOOKUP($A57,'Return Data'!$A$7:$R$328,11,0)</f>
        <v>-121.695490799968</v>
      </c>
      <c r="E57" s="70">
        <f t="shared" si="13"/>
        <v>53</v>
      </c>
      <c r="F57" s="69">
        <f>VLOOKUP($A57,'Return Data'!$A$7:$R$328,12,0)</f>
        <v>-66.392028895213997</v>
      </c>
      <c r="G57" s="70">
        <f t="shared" si="8"/>
        <v>63</v>
      </c>
      <c r="H57" s="69">
        <f>VLOOKUP($A57,'Return Data'!$A$7:$R$328,13,0)</f>
        <v>-50.543814672014499</v>
      </c>
      <c r="I57" s="70">
        <f t="shared" si="14"/>
        <v>63</v>
      </c>
      <c r="J57" s="69">
        <f>VLOOKUP($A57,'Return Data'!$A$7:$R$328,14,0)</f>
        <v>-40.581970633590998</v>
      </c>
      <c r="K57" s="70">
        <f t="shared" si="15"/>
        <v>62</v>
      </c>
      <c r="L57" s="69">
        <f>VLOOKUP($A57,'Return Data'!$A$7:$R$328,18,0)</f>
        <v>-24.936046968117001</v>
      </c>
      <c r="M57" s="70">
        <f>RANK(L57,L$8:L$74,0)</f>
        <v>56</v>
      </c>
      <c r="N57" s="69">
        <f>VLOOKUP($A57,'Return Data'!$A$7:$R$328,15,0)</f>
        <v>-14.364090583336999</v>
      </c>
      <c r="O57" s="70">
        <f>RANK(N57,N$8:N$74,0)</f>
        <v>49</v>
      </c>
      <c r="P57" s="69"/>
      <c r="Q57" s="70"/>
      <c r="R57" s="69">
        <f>VLOOKUP($A57,'Return Data'!$A$7:$R$328,17,0)</f>
        <v>-11.031409313725501</v>
      </c>
      <c r="S57" s="71">
        <f t="shared" si="18"/>
        <v>55</v>
      </c>
    </row>
    <row r="58" spans="1:19" x14ac:dyDescent="0.25">
      <c r="A58" s="67" t="s">
        <v>315</v>
      </c>
      <c r="B58" s="68">
        <f>VLOOKUP($A58,'Return Data'!$A$7:$R$328,2,0)</f>
        <v>43916</v>
      </c>
      <c r="C58" s="69">
        <f>VLOOKUP($A58,'Return Data'!$A$7:$R$328,3,0)</f>
        <v>5.3396999999999997</v>
      </c>
      <c r="D58" s="69">
        <f>VLOOKUP($A58,'Return Data'!$A$7:$R$328,11,0)</f>
        <v>-124.658738700507</v>
      </c>
      <c r="E58" s="70">
        <f t="shared" si="13"/>
        <v>58</v>
      </c>
      <c r="F58" s="69">
        <f>VLOOKUP($A58,'Return Data'!$A$7:$R$328,12,0)</f>
        <v>-67.087262920284701</v>
      </c>
      <c r="G58" s="70">
        <f t="shared" si="8"/>
        <v>64</v>
      </c>
      <c r="H58" s="69">
        <f>VLOOKUP($A58,'Return Data'!$A$7:$R$328,13,0)</f>
        <v>-50.340242268108298</v>
      </c>
      <c r="I58" s="70">
        <f t="shared" si="14"/>
        <v>62</v>
      </c>
      <c r="J58" s="69">
        <f>VLOOKUP($A58,'Return Data'!$A$7:$R$328,14,0)</f>
        <v>-40.675669747034597</v>
      </c>
      <c r="K58" s="70">
        <f t="shared" si="15"/>
        <v>63</v>
      </c>
      <c r="L58" s="69">
        <f>VLOOKUP($A58,'Return Data'!$A$7:$R$328,18,0)</f>
        <v>-24.895940293114698</v>
      </c>
      <c r="M58" s="70">
        <f>RANK(L58,L$8:L$74,0)</f>
        <v>55</v>
      </c>
      <c r="N58" s="69"/>
      <c r="O58" s="70"/>
      <c r="P58" s="69"/>
      <c r="Q58" s="70"/>
      <c r="R58" s="69">
        <f>VLOOKUP($A58,'Return Data'!$A$7:$R$328,17,0)</f>
        <v>-15.4918897996357</v>
      </c>
      <c r="S58" s="71">
        <f t="shared" si="18"/>
        <v>59</v>
      </c>
    </row>
    <row r="59" spans="1:19" x14ac:dyDescent="0.25">
      <c r="A59" s="67" t="s">
        <v>316</v>
      </c>
      <c r="B59" s="68">
        <f>VLOOKUP($A59,'Return Data'!$A$7:$R$328,2,0)</f>
        <v>43916</v>
      </c>
      <c r="C59" s="69">
        <f>VLOOKUP($A59,'Return Data'!$A$7:$R$328,3,0)</f>
        <v>4.7476000000000003</v>
      </c>
      <c r="D59" s="69">
        <f>VLOOKUP($A59,'Return Data'!$A$7:$R$328,11,0)</f>
        <v>-132.341012644171</v>
      </c>
      <c r="E59" s="70">
        <f t="shared" si="13"/>
        <v>66</v>
      </c>
      <c r="F59" s="69">
        <f>VLOOKUP($A59,'Return Data'!$A$7:$R$328,12,0)</f>
        <v>-71.122607427236005</v>
      </c>
      <c r="G59" s="70">
        <f t="shared" si="8"/>
        <v>66</v>
      </c>
      <c r="H59" s="69">
        <f>VLOOKUP($A59,'Return Data'!$A$7:$R$328,13,0)</f>
        <v>-52.562367905625699</v>
      </c>
      <c r="I59" s="70">
        <f t="shared" si="14"/>
        <v>65</v>
      </c>
      <c r="J59" s="69">
        <f>VLOOKUP($A59,'Return Data'!$A$7:$R$328,14,0)</f>
        <v>-42.509339700416398</v>
      </c>
      <c r="K59" s="70">
        <f t="shared" si="15"/>
        <v>65</v>
      </c>
      <c r="L59" s="69">
        <f>VLOOKUP($A59,'Return Data'!$A$7:$R$328,18,0)</f>
        <v>-25.527381067711399</v>
      </c>
      <c r="M59" s="70">
        <f>RANK(L59,L$8:L$74,0)</f>
        <v>57</v>
      </c>
      <c r="N59" s="69"/>
      <c r="O59" s="70"/>
      <c r="P59" s="69"/>
      <c r="Q59" s="70"/>
      <c r="R59" s="69">
        <f>VLOOKUP($A59,'Return Data'!$A$7:$R$328,17,0)</f>
        <v>-21.067318681318699</v>
      </c>
      <c r="S59" s="71">
        <f t="shared" si="18"/>
        <v>63</v>
      </c>
    </row>
    <row r="60" spans="1:19" x14ac:dyDescent="0.25">
      <c r="A60" s="67" t="s">
        <v>317</v>
      </c>
      <c r="B60" s="68">
        <f>VLOOKUP($A60,'Return Data'!$A$7:$R$328,2,0)</f>
        <v>43916</v>
      </c>
      <c r="C60" s="69">
        <f>VLOOKUP($A60,'Return Data'!$A$7:$R$328,3,0)</f>
        <v>5.1859000000000002</v>
      </c>
      <c r="D60" s="69">
        <f>VLOOKUP($A60,'Return Data'!$A$7:$R$328,11,0)</f>
        <v>-125.907888052994</v>
      </c>
      <c r="E60" s="70">
        <f t="shared" si="13"/>
        <v>60</v>
      </c>
      <c r="F60" s="69">
        <f>VLOOKUP($A60,'Return Data'!$A$7:$R$328,12,0)</f>
        <v>-67.265320446748305</v>
      </c>
      <c r="G60" s="70">
        <f t="shared" si="8"/>
        <v>65</v>
      </c>
      <c r="H60" s="69">
        <f>VLOOKUP($A60,'Return Data'!$A$7:$R$328,13,0)</f>
        <v>-50.5497292251343</v>
      </c>
      <c r="I60" s="70">
        <f t="shared" si="14"/>
        <v>64</v>
      </c>
      <c r="J60" s="69">
        <f>VLOOKUP($A60,'Return Data'!$A$7:$R$328,14,0)</f>
        <v>-41.201847539697397</v>
      </c>
      <c r="K60" s="70">
        <f t="shared" si="15"/>
        <v>64</v>
      </c>
      <c r="L60" s="69">
        <f>VLOOKUP($A60,'Return Data'!$A$7:$R$328,18,0)</f>
        <v>-24.427780269671601</v>
      </c>
      <c r="M60" s="70">
        <f>RANK(L60,L$8:L$74,0)</f>
        <v>54</v>
      </c>
      <c r="N60" s="69"/>
      <c r="O60" s="70"/>
      <c r="P60" s="69"/>
      <c r="Q60" s="70"/>
      <c r="R60" s="69">
        <f>VLOOKUP($A60,'Return Data'!$A$7:$R$328,17,0)</f>
        <v>-17.659763819095499</v>
      </c>
      <c r="S60" s="71">
        <f t="shared" si="18"/>
        <v>60</v>
      </c>
    </row>
    <row r="61" spans="1:19" x14ac:dyDescent="0.25">
      <c r="A61" s="67" t="s">
        <v>318</v>
      </c>
      <c r="B61" s="68">
        <f>VLOOKUP($A61,'Return Data'!$A$7:$R$328,2,0)</f>
        <v>43916</v>
      </c>
      <c r="C61" s="69">
        <f>VLOOKUP($A61,'Return Data'!$A$7:$R$328,3,0)</f>
        <v>5.3461999999999996</v>
      </c>
      <c r="D61" s="69">
        <f>VLOOKUP($A61,'Return Data'!$A$7:$R$328,11,0)</f>
        <v>-123.199526391471</v>
      </c>
      <c r="E61" s="70">
        <f t="shared" si="13"/>
        <v>56</v>
      </c>
      <c r="F61" s="69">
        <f>VLOOKUP($A61,'Return Data'!$A$7:$R$328,12,0)</f>
        <v>-64.079333763671599</v>
      </c>
      <c r="G61" s="70">
        <f t="shared" si="8"/>
        <v>61</v>
      </c>
      <c r="H61" s="69">
        <f>VLOOKUP($A61,'Return Data'!$A$7:$R$328,13,0)</f>
        <v>-47.909869327599701</v>
      </c>
      <c r="I61" s="70">
        <f t="shared" si="14"/>
        <v>60</v>
      </c>
      <c r="J61" s="69">
        <f>VLOOKUP($A61,'Return Data'!$A$7:$R$328,14,0)</f>
        <v>-37.3149470496882</v>
      </c>
      <c r="K61" s="70">
        <f t="shared" si="15"/>
        <v>61</v>
      </c>
      <c r="L61" s="69"/>
      <c r="M61" s="70"/>
      <c r="N61" s="69"/>
      <c r="O61" s="70"/>
      <c r="P61" s="69"/>
      <c r="Q61" s="70"/>
      <c r="R61" s="69">
        <f>VLOOKUP($A61,'Return Data'!$A$7:$R$328,17,0)</f>
        <v>-23.3009190672154</v>
      </c>
      <c r="S61" s="71">
        <f t="shared" si="18"/>
        <v>65</v>
      </c>
    </row>
    <row r="62" spans="1:19" x14ac:dyDescent="0.25">
      <c r="A62" s="67" t="s">
        <v>319</v>
      </c>
      <c r="B62" s="68">
        <f>VLOOKUP($A62,'Return Data'!$A$7:$R$328,2,0)</f>
        <v>43916</v>
      </c>
      <c r="C62" s="69">
        <f>VLOOKUP($A62,'Return Data'!$A$7:$R$328,3,0)</f>
        <v>10.8779</v>
      </c>
      <c r="D62" s="69">
        <f>VLOOKUP($A62,'Return Data'!$A$7:$R$328,11,0)</f>
        <v>-112.64192150366</v>
      </c>
      <c r="E62" s="70">
        <f t="shared" si="13"/>
        <v>40</v>
      </c>
      <c r="F62" s="69">
        <f>VLOOKUP($A62,'Return Data'!$A$7:$R$328,12,0)</f>
        <v>-49.339115411769299</v>
      </c>
      <c r="G62" s="70">
        <f t="shared" si="8"/>
        <v>33</v>
      </c>
      <c r="H62" s="69">
        <f>VLOOKUP($A62,'Return Data'!$A$7:$R$328,13,0)</f>
        <v>-35.492810867002497</v>
      </c>
      <c r="I62" s="70">
        <f t="shared" si="14"/>
        <v>33</v>
      </c>
      <c r="J62" s="69">
        <f>VLOOKUP($A62,'Return Data'!$A$7:$R$328,14,0)</f>
        <v>-24.867349249764199</v>
      </c>
      <c r="K62" s="70">
        <f t="shared" si="15"/>
        <v>35</v>
      </c>
      <c r="L62" s="69">
        <f>VLOOKUP($A62,'Return Data'!$A$7:$R$328,18,0)</f>
        <v>-10.782764047819899</v>
      </c>
      <c r="M62" s="70">
        <f>RANK(L62,L$8:L$74,0)</f>
        <v>24</v>
      </c>
      <c r="N62" s="69">
        <f>VLOOKUP($A62,'Return Data'!$A$7:$R$328,15,0)</f>
        <v>-4.6500260758615299</v>
      </c>
      <c r="O62" s="70">
        <f>RANK(N62,N$8:N$74,0)</f>
        <v>29</v>
      </c>
      <c r="P62" s="69"/>
      <c r="Q62" s="70"/>
      <c r="R62" s="69">
        <f>VLOOKUP($A62,'Return Data'!$A$7:$R$328,17,0)</f>
        <v>2.1857673942701199</v>
      </c>
      <c r="S62" s="71">
        <f t="shared" si="18"/>
        <v>39</v>
      </c>
    </row>
    <row r="63" spans="1:19" x14ac:dyDescent="0.25">
      <c r="A63" s="67" t="s">
        <v>320</v>
      </c>
      <c r="B63" s="68">
        <f>VLOOKUP($A63,'Return Data'!$A$7:$R$328,2,0)</f>
        <v>43916</v>
      </c>
      <c r="C63" s="69">
        <f>VLOOKUP($A63,'Return Data'!$A$7:$R$328,3,0)</f>
        <v>9.9040999999999997</v>
      </c>
      <c r="D63" s="69">
        <f>VLOOKUP($A63,'Return Data'!$A$7:$R$328,11,0)</f>
        <v>-114.706264256762</v>
      </c>
      <c r="E63" s="70">
        <f t="shared" si="13"/>
        <v>45</v>
      </c>
      <c r="F63" s="69">
        <f>VLOOKUP($A63,'Return Data'!$A$7:$R$328,12,0)</f>
        <v>-51.029956621519602</v>
      </c>
      <c r="G63" s="70">
        <f t="shared" si="8"/>
        <v>39</v>
      </c>
      <c r="H63" s="69">
        <f>VLOOKUP($A63,'Return Data'!$A$7:$R$328,13,0)</f>
        <v>-36.743179203474199</v>
      </c>
      <c r="I63" s="70">
        <f t="shared" si="14"/>
        <v>37</v>
      </c>
      <c r="J63" s="69">
        <f>VLOOKUP($A63,'Return Data'!$A$7:$R$328,14,0)</f>
        <v>-26.6133449797175</v>
      </c>
      <c r="K63" s="70">
        <f t="shared" si="15"/>
        <v>42</v>
      </c>
      <c r="L63" s="69">
        <f>VLOOKUP($A63,'Return Data'!$A$7:$R$328,18,0)</f>
        <v>-11.451157562036</v>
      </c>
      <c r="M63" s="70">
        <f>RANK(L63,L$8:L$74,0)</f>
        <v>29</v>
      </c>
      <c r="N63" s="69">
        <f>VLOOKUP($A63,'Return Data'!$A$7:$R$328,15,0)</f>
        <v>-5.1395345525154204</v>
      </c>
      <c r="O63" s="70">
        <f>RANK(N63,N$8:N$74,0)</f>
        <v>34</v>
      </c>
      <c r="P63" s="69"/>
      <c r="Q63" s="70"/>
      <c r="R63" s="69">
        <f>VLOOKUP($A63,'Return Data'!$A$7:$R$328,17,0)</f>
        <v>-0.19159003831417601</v>
      </c>
      <c r="S63" s="71">
        <f t="shared" si="18"/>
        <v>44</v>
      </c>
    </row>
    <row r="64" spans="1:19" x14ac:dyDescent="0.25">
      <c r="A64" s="67" t="s">
        <v>321</v>
      </c>
      <c r="B64" s="68">
        <f>VLOOKUP($A64,'Return Data'!$A$7:$R$328,2,0)</f>
        <v>43916</v>
      </c>
      <c r="C64" s="69">
        <f>VLOOKUP($A64,'Return Data'!$A$7:$R$328,3,0)</f>
        <v>6.3007999999999997</v>
      </c>
      <c r="D64" s="69">
        <f>VLOOKUP($A64,'Return Data'!$A$7:$R$328,11,0)</f>
        <v>-120.07231834540001</v>
      </c>
      <c r="E64" s="70">
        <f t="shared" si="13"/>
        <v>49</v>
      </c>
      <c r="F64" s="69">
        <f>VLOOKUP($A64,'Return Data'!$A$7:$R$328,12,0)</f>
        <v>-61.668526229008002</v>
      </c>
      <c r="G64" s="70">
        <f t="shared" si="8"/>
        <v>58</v>
      </c>
      <c r="H64" s="69">
        <f>VLOOKUP($A64,'Return Data'!$A$7:$R$328,13,0)</f>
        <v>-46.5629598684448</v>
      </c>
      <c r="I64" s="70">
        <f t="shared" si="14"/>
        <v>57</v>
      </c>
      <c r="J64" s="69">
        <f>VLOOKUP($A64,'Return Data'!$A$7:$R$328,14,0)</f>
        <v>-35.9767536417583</v>
      </c>
      <c r="K64" s="70">
        <f t="shared" si="15"/>
        <v>60</v>
      </c>
      <c r="L64" s="69"/>
      <c r="M64" s="70"/>
      <c r="N64" s="69"/>
      <c r="O64" s="70"/>
      <c r="P64" s="69"/>
      <c r="Q64" s="70"/>
      <c r="R64" s="69">
        <f>VLOOKUP($A64,'Return Data'!$A$7:$R$328,17,0)</f>
        <v>-21.229685534591201</v>
      </c>
      <c r="S64" s="71">
        <f t="shared" si="18"/>
        <v>64</v>
      </c>
    </row>
    <row r="65" spans="1:19" x14ac:dyDescent="0.25">
      <c r="A65" s="67" t="s">
        <v>322</v>
      </c>
      <c r="B65" s="68">
        <f>VLOOKUP($A65,'Return Data'!$A$7:$R$328,2,0)</f>
        <v>43916</v>
      </c>
      <c r="C65" s="69">
        <f>VLOOKUP($A65,'Return Data'!$A$7:$R$328,3,0)</f>
        <v>13.907</v>
      </c>
      <c r="D65" s="69">
        <f>VLOOKUP($A65,'Return Data'!$A$7:$R$328,11,0)</f>
        <v>-109.20094259707101</v>
      </c>
      <c r="E65" s="70">
        <f t="shared" si="13"/>
        <v>33</v>
      </c>
      <c r="F65" s="69">
        <f>VLOOKUP($A65,'Return Data'!$A$7:$R$328,12,0)</f>
        <v>-49.643639014378103</v>
      </c>
      <c r="G65" s="70">
        <f t="shared" si="8"/>
        <v>35</v>
      </c>
      <c r="H65" s="69">
        <f>VLOOKUP($A65,'Return Data'!$A$7:$R$328,13,0)</f>
        <v>-34.727564966312997</v>
      </c>
      <c r="I65" s="70">
        <f t="shared" si="14"/>
        <v>31</v>
      </c>
      <c r="J65" s="69">
        <f>VLOOKUP($A65,'Return Data'!$A$7:$R$328,14,0)</f>
        <v>-22.460414966398901</v>
      </c>
      <c r="K65" s="70">
        <f t="shared" si="15"/>
        <v>27</v>
      </c>
      <c r="L65" s="69">
        <f>VLOOKUP($A65,'Return Data'!$A$7:$R$328,18,0)</f>
        <v>-8.5421691277782301</v>
      </c>
      <c r="M65" s="70">
        <f t="shared" ref="M65:M71" si="20">RANK(L65,L$8:L$74,0)</f>
        <v>15</v>
      </c>
      <c r="N65" s="69">
        <f>VLOOKUP($A65,'Return Data'!$A$7:$R$328,15,0)</f>
        <v>-1.27837160948442</v>
      </c>
      <c r="O65" s="70">
        <f>RANK(N65,N$8:N$74,0)</f>
        <v>15</v>
      </c>
      <c r="P65" s="69">
        <f>VLOOKUP($A65,'Return Data'!$A$7:$R$328,16,0)</f>
        <v>3.8514138303354999</v>
      </c>
      <c r="Q65" s="70">
        <f>RANK(P65,P$8:P$74,0)</f>
        <v>7</v>
      </c>
      <c r="R65" s="69">
        <f>VLOOKUP($A65,'Return Data'!$A$7:$R$328,17,0)</f>
        <v>7.16250627825214</v>
      </c>
      <c r="S65" s="71">
        <f t="shared" si="18"/>
        <v>35</v>
      </c>
    </row>
    <row r="66" spans="1:19" x14ac:dyDescent="0.25">
      <c r="A66" s="67" t="s">
        <v>323</v>
      </c>
      <c r="B66" s="68">
        <f>VLOOKUP($A66,'Return Data'!$A$7:$R$328,2,0)</f>
        <v>43916</v>
      </c>
      <c r="C66" s="69">
        <f>VLOOKUP($A66,'Return Data'!$A$7:$R$328,3,0)</f>
        <v>61.1</v>
      </c>
      <c r="D66" s="69">
        <f>VLOOKUP($A66,'Return Data'!$A$7:$R$328,11,0)</f>
        <v>-98.914648852997402</v>
      </c>
      <c r="E66" s="70">
        <f t="shared" si="13"/>
        <v>17</v>
      </c>
      <c r="F66" s="69">
        <f>VLOOKUP($A66,'Return Data'!$A$7:$R$328,12,0)</f>
        <v>-43.472519020525603</v>
      </c>
      <c r="G66" s="70">
        <f t="shared" si="8"/>
        <v>17</v>
      </c>
      <c r="H66" s="69">
        <f>VLOOKUP($A66,'Return Data'!$A$7:$R$328,13,0)</f>
        <v>-30.689527721872</v>
      </c>
      <c r="I66" s="70">
        <f t="shared" si="14"/>
        <v>21</v>
      </c>
      <c r="J66" s="69">
        <f>VLOOKUP($A66,'Return Data'!$A$7:$R$328,14,0)</f>
        <v>-21.896835849898</v>
      </c>
      <c r="K66" s="70">
        <f t="shared" si="15"/>
        <v>24</v>
      </c>
      <c r="L66" s="69">
        <f>VLOOKUP($A66,'Return Data'!$A$7:$R$328,18,0)</f>
        <v>-8.6987205170069597</v>
      </c>
      <c r="M66" s="70">
        <f t="shared" si="20"/>
        <v>17</v>
      </c>
      <c r="N66" s="69">
        <f>VLOOKUP($A66,'Return Data'!$A$7:$R$328,15,0)</f>
        <v>-0.248398943794092</v>
      </c>
      <c r="O66" s="70">
        <f>RANK(N66,N$8:N$74,0)</f>
        <v>11</v>
      </c>
      <c r="P66" s="69">
        <f>VLOOKUP($A66,'Return Data'!$A$7:$R$328,16,0)</f>
        <v>2.6518954446537002</v>
      </c>
      <c r="Q66" s="70">
        <f>RANK(P66,P$8:P$74,0)</f>
        <v>13</v>
      </c>
      <c r="R66" s="69">
        <f>VLOOKUP($A66,'Return Data'!$A$7:$R$328,17,0)</f>
        <v>34.490513831060198</v>
      </c>
      <c r="S66" s="71">
        <f t="shared" si="18"/>
        <v>11</v>
      </c>
    </row>
    <row r="67" spans="1:19" x14ac:dyDescent="0.25">
      <c r="A67" s="67" t="s">
        <v>324</v>
      </c>
      <c r="B67" s="68">
        <f>VLOOKUP($A67,'Return Data'!$A$7:$R$328,2,0)</f>
        <v>43916</v>
      </c>
      <c r="C67" s="69">
        <f>VLOOKUP($A67,'Return Data'!$A$7:$R$328,3,0)</f>
        <v>19.22</v>
      </c>
      <c r="D67" s="69">
        <f>VLOOKUP($A67,'Return Data'!$A$7:$R$328,11,0)</f>
        <v>-99.135686092207905</v>
      </c>
      <c r="E67" s="70">
        <f t="shared" si="13"/>
        <v>18</v>
      </c>
      <c r="F67" s="69">
        <f>VLOOKUP($A67,'Return Data'!$A$7:$R$328,12,0)</f>
        <v>-44.6206301788826</v>
      </c>
      <c r="G67" s="70">
        <f t="shared" si="8"/>
        <v>18</v>
      </c>
      <c r="H67" s="69">
        <f>VLOOKUP($A67,'Return Data'!$A$7:$R$328,13,0)</f>
        <v>-29.554655870445298</v>
      </c>
      <c r="I67" s="70">
        <f t="shared" si="14"/>
        <v>19</v>
      </c>
      <c r="J67" s="69">
        <f>VLOOKUP($A67,'Return Data'!$A$7:$R$328,14,0)</f>
        <v>-19.72891978434</v>
      </c>
      <c r="K67" s="70">
        <f t="shared" si="15"/>
        <v>16</v>
      </c>
      <c r="L67" s="69">
        <f>VLOOKUP($A67,'Return Data'!$A$7:$R$328,18,0)</f>
        <v>-8.00563451324631</v>
      </c>
      <c r="M67" s="70">
        <f t="shared" si="20"/>
        <v>13</v>
      </c>
      <c r="N67" s="69">
        <f>VLOOKUP($A67,'Return Data'!$A$7:$R$328,15,0)</f>
        <v>-3.06199359336726</v>
      </c>
      <c r="O67" s="70">
        <f>RANK(N67,N$8:N$74,0)</f>
        <v>20</v>
      </c>
      <c r="P67" s="69">
        <f>VLOOKUP($A67,'Return Data'!$A$7:$R$328,16,0)</f>
        <v>-1.2107943142425901</v>
      </c>
      <c r="Q67" s="70">
        <f>RANK(P67,P$8:P$74,0)</f>
        <v>31</v>
      </c>
      <c r="R67" s="69">
        <f>VLOOKUP($A67,'Return Data'!$A$7:$R$328,17,0)</f>
        <v>11.1581564986737</v>
      </c>
      <c r="S67" s="71">
        <f t="shared" si="18"/>
        <v>33</v>
      </c>
    </row>
    <row r="68" spans="1:19" x14ac:dyDescent="0.25">
      <c r="A68" s="67" t="s">
        <v>325</v>
      </c>
      <c r="B68" s="68">
        <f>VLOOKUP($A68,'Return Data'!$A$7:$R$328,2,0)</f>
        <v>43916</v>
      </c>
      <c r="C68" s="69">
        <f>VLOOKUP($A68,'Return Data'!$A$7:$R$328,3,0)</f>
        <v>9.1563999999999997</v>
      </c>
      <c r="D68" s="69">
        <f>VLOOKUP($A68,'Return Data'!$A$7:$R$328,11,0)</f>
        <v>-125.467579761957</v>
      </c>
      <c r="E68" s="70">
        <f t="shared" si="13"/>
        <v>59</v>
      </c>
      <c r="F68" s="69">
        <f>VLOOKUP($A68,'Return Data'!$A$7:$R$328,12,0)</f>
        <v>-61.157253291961098</v>
      </c>
      <c r="G68" s="70">
        <f t="shared" si="8"/>
        <v>55</v>
      </c>
      <c r="H68" s="69">
        <f>VLOOKUP($A68,'Return Data'!$A$7:$R$328,13,0)</f>
        <v>-44.1900013595301</v>
      </c>
      <c r="I68" s="70">
        <f t="shared" si="14"/>
        <v>53</v>
      </c>
      <c r="J68" s="69">
        <f>VLOOKUP($A68,'Return Data'!$A$7:$R$328,14,0)</f>
        <v>-33.8052596757652</v>
      </c>
      <c r="K68" s="70">
        <f t="shared" si="15"/>
        <v>56</v>
      </c>
      <c r="L68" s="69">
        <f>VLOOKUP($A68,'Return Data'!$A$7:$R$328,18,0)</f>
        <v>-17.464146049813099</v>
      </c>
      <c r="M68" s="70">
        <f t="shared" si="20"/>
        <v>50</v>
      </c>
      <c r="N68" s="69">
        <f>VLOOKUP($A68,'Return Data'!$A$7:$R$328,15,0)</f>
        <v>-8.4115806470009797</v>
      </c>
      <c r="O68" s="70">
        <f>RANK(N68,N$8:N$74,0)</f>
        <v>46</v>
      </c>
      <c r="P68" s="69"/>
      <c r="Q68" s="70"/>
      <c r="R68" s="69">
        <f>VLOOKUP($A68,'Return Data'!$A$7:$R$328,17,0)</f>
        <v>-2.1133424845573101</v>
      </c>
      <c r="S68" s="71">
        <f t="shared" si="18"/>
        <v>46</v>
      </c>
    </row>
    <row r="69" spans="1:19" x14ac:dyDescent="0.25">
      <c r="A69" s="67" t="s">
        <v>326</v>
      </c>
      <c r="B69" s="68">
        <f>VLOOKUP($A69,'Return Data'!$A$7:$R$328,2,0)</f>
        <v>43916</v>
      </c>
      <c r="C69" s="69">
        <f>VLOOKUP($A69,'Return Data'!$A$7:$R$328,3,0)</f>
        <v>6.8246000000000002</v>
      </c>
      <c r="D69" s="69">
        <f>VLOOKUP($A69,'Return Data'!$A$7:$R$328,11,0)</f>
        <v>-130.784423200362</v>
      </c>
      <c r="E69" s="70">
        <f t="shared" si="13"/>
        <v>65</v>
      </c>
      <c r="F69" s="69">
        <f>VLOOKUP($A69,'Return Data'!$A$7:$R$328,12,0)</f>
        <v>-65.0375911217495</v>
      </c>
      <c r="G69" s="70">
        <f t="shared" si="8"/>
        <v>62</v>
      </c>
      <c r="H69" s="69">
        <f>VLOOKUP($A69,'Return Data'!$A$7:$R$328,13,0)</f>
        <v>-48.041367203252101</v>
      </c>
      <c r="I69" s="70">
        <f t="shared" si="14"/>
        <v>61</v>
      </c>
      <c r="J69" s="69">
        <f>VLOOKUP($A69,'Return Data'!$A$7:$R$328,14,0)</f>
        <v>-34.920514749727602</v>
      </c>
      <c r="K69" s="70">
        <f t="shared" si="15"/>
        <v>59</v>
      </c>
      <c r="L69" s="69">
        <f>VLOOKUP($A69,'Return Data'!$A$7:$R$328,18,0)</f>
        <v>-18.759577797358801</v>
      </c>
      <c r="M69" s="70">
        <f t="shared" si="20"/>
        <v>51</v>
      </c>
      <c r="N69" s="69">
        <f>VLOOKUP($A69,'Return Data'!$A$7:$R$328,15,0)</f>
        <v>-10.778586440723</v>
      </c>
      <c r="O69" s="70">
        <f>RANK(N69,N$8:N$74,0)</f>
        <v>47</v>
      </c>
      <c r="P69" s="69"/>
      <c r="Q69" s="70"/>
      <c r="R69" s="69">
        <f>VLOOKUP($A69,'Return Data'!$A$7:$R$328,17,0)</f>
        <v>-10.026133217993101</v>
      </c>
      <c r="S69" s="71">
        <f t="shared" si="18"/>
        <v>51</v>
      </c>
    </row>
    <row r="70" spans="1:19" x14ac:dyDescent="0.25">
      <c r="A70" s="67" t="s">
        <v>327</v>
      </c>
      <c r="B70" s="68">
        <f>VLOOKUP($A70,'Return Data'!$A$7:$R$328,2,0)</f>
        <v>43916</v>
      </c>
      <c r="C70" s="69">
        <f>VLOOKUP($A70,'Return Data'!$A$7:$R$328,3,0)</f>
        <v>6.4528999999999996</v>
      </c>
      <c r="D70" s="69">
        <f>VLOOKUP($A70,'Return Data'!$A$7:$R$328,11,0)</f>
        <v>-123.067373266101</v>
      </c>
      <c r="E70" s="70">
        <f t="shared" si="13"/>
        <v>54</v>
      </c>
      <c r="F70" s="69">
        <f>VLOOKUP($A70,'Return Data'!$A$7:$R$328,12,0)</f>
        <v>-61.458980713188502</v>
      </c>
      <c r="G70" s="70">
        <f t="shared" si="8"/>
        <v>56</v>
      </c>
      <c r="H70" s="69">
        <f>VLOOKUP($A70,'Return Data'!$A$7:$R$328,13,0)</f>
        <v>-46.019488955584798</v>
      </c>
      <c r="I70" s="70">
        <f t="shared" si="14"/>
        <v>56</v>
      </c>
      <c r="J70" s="69">
        <f>VLOOKUP($A70,'Return Data'!$A$7:$R$328,14,0)</f>
        <v>-33.627748391183601</v>
      </c>
      <c r="K70" s="70">
        <f t="shared" si="15"/>
        <v>54</v>
      </c>
      <c r="L70" s="69">
        <f>VLOOKUP($A70,'Return Data'!$A$7:$R$328,18,0)</f>
        <v>-17.1999699603289</v>
      </c>
      <c r="M70" s="70">
        <f t="shared" si="20"/>
        <v>49</v>
      </c>
      <c r="N70" s="69"/>
      <c r="O70" s="70"/>
      <c r="P70" s="69"/>
      <c r="Q70" s="70"/>
      <c r="R70" s="69">
        <f>VLOOKUP($A70,'Return Data'!$A$7:$R$328,17,0)</f>
        <v>-11.8453019213175</v>
      </c>
      <c r="S70" s="71">
        <f t="shared" si="18"/>
        <v>57</v>
      </c>
    </row>
    <row r="71" spans="1:19" x14ac:dyDescent="0.25">
      <c r="A71" s="67" t="s">
        <v>328</v>
      </c>
      <c r="B71" s="68">
        <f>VLOOKUP($A71,'Return Data'!$A$7:$R$328,2,0)</f>
        <v>43916</v>
      </c>
      <c r="C71" s="69">
        <f>VLOOKUP($A71,'Return Data'!$A$7:$R$328,3,0)</f>
        <v>5.8414000000000001</v>
      </c>
      <c r="D71" s="69">
        <f>VLOOKUP($A71,'Return Data'!$A$7:$R$328,11,0)</f>
        <v>-109.106139184279</v>
      </c>
      <c r="E71" s="70">
        <f t="shared" si="13"/>
        <v>32</v>
      </c>
      <c r="F71" s="69">
        <f>VLOOKUP($A71,'Return Data'!$A$7:$R$328,12,0)</f>
        <v>-52.323426251103001</v>
      </c>
      <c r="G71" s="70">
        <f t="shared" si="8"/>
        <v>42</v>
      </c>
      <c r="H71" s="69">
        <f>VLOOKUP($A71,'Return Data'!$A$7:$R$328,13,0)</f>
        <v>-40.584464670378999</v>
      </c>
      <c r="I71" s="70">
        <f t="shared" si="14"/>
        <v>50</v>
      </c>
      <c r="J71" s="69">
        <f>VLOOKUP($A71,'Return Data'!$A$7:$R$328,14,0)</f>
        <v>-33.734072660745497</v>
      </c>
      <c r="K71" s="70">
        <f t="shared" si="15"/>
        <v>55</v>
      </c>
      <c r="L71" s="69">
        <f>VLOOKUP($A71,'Return Data'!$A$7:$R$328,18,0)</f>
        <v>-19.9144702742263</v>
      </c>
      <c r="M71" s="70">
        <f t="shared" si="20"/>
        <v>53</v>
      </c>
      <c r="N71" s="69"/>
      <c r="O71" s="70"/>
      <c r="P71" s="69"/>
      <c r="Q71" s="70"/>
      <c r="R71" s="69">
        <f>VLOOKUP($A71,'Return Data'!$A$7:$R$328,17,0)</f>
        <v>-19.021165413533801</v>
      </c>
      <c r="S71" s="71">
        <f t="shared" si="18"/>
        <v>61</v>
      </c>
    </row>
    <row r="72" spans="1:19" x14ac:dyDescent="0.25">
      <c r="A72" s="67" t="s">
        <v>329</v>
      </c>
      <c r="B72" s="68">
        <f>VLOOKUP($A72,'Return Data'!$A$7:$R$328,2,0)</f>
        <v>43916</v>
      </c>
      <c r="C72" s="69">
        <f>VLOOKUP($A72,'Return Data'!$A$7:$R$328,3,0)</f>
        <v>6.1532</v>
      </c>
      <c r="D72" s="69">
        <f>VLOOKUP($A72,'Return Data'!$A$7:$R$328,11,0)</f>
        <v>-107.26691607101201</v>
      </c>
      <c r="E72" s="70">
        <f t="shared" ref="E72:E74" si="21">RANK(D72,D$8:D$74,0)</f>
        <v>31</v>
      </c>
      <c r="F72" s="69">
        <f>VLOOKUP($A72,'Return Data'!$A$7:$R$328,12,0)</f>
        <v>-50.110468845534903</v>
      </c>
      <c r="G72" s="70">
        <f t="shared" si="8"/>
        <v>37</v>
      </c>
      <c r="H72" s="69">
        <f>VLOOKUP($A72,'Return Data'!$A$7:$R$328,13,0)</f>
        <v>-38.4971931269354</v>
      </c>
      <c r="I72" s="70">
        <f t="shared" si="14"/>
        <v>46</v>
      </c>
      <c r="J72" s="69">
        <f>VLOOKUP($A72,'Return Data'!$A$7:$R$328,14,0)</f>
        <v>-32.1290322502973</v>
      </c>
      <c r="K72" s="70">
        <f t="shared" si="15"/>
        <v>51</v>
      </c>
      <c r="L72" s="69"/>
      <c r="M72" s="70"/>
      <c r="N72" s="69"/>
      <c r="O72" s="70"/>
      <c r="P72" s="69"/>
      <c r="Q72" s="70"/>
      <c r="R72" s="69">
        <f>VLOOKUP($A72,'Return Data'!$A$7:$R$328,17,0)</f>
        <v>-19.234000000000002</v>
      </c>
      <c r="S72" s="71">
        <f t="shared" ref="S72:S74" si="22">RANK(R72,R$8:R$74,0)</f>
        <v>62</v>
      </c>
    </row>
    <row r="73" spans="1:19" x14ac:dyDescent="0.25">
      <c r="A73" s="67" t="s">
        <v>330</v>
      </c>
      <c r="B73" s="68">
        <f>VLOOKUP($A73,'Return Data'!$A$7:$R$328,2,0)</f>
        <v>43916</v>
      </c>
      <c r="C73" s="69">
        <f>VLOOKUP($A73,'Return Data'!$A$7:$R$328,3,0)</f>
        <v>67.929400000000001</v>
      </c>
      <c r="D73" s="69">
        <f>VLOOKUP($A73,'Return Data'!$A$7:$R$328,11,0)</f>
        <v>-102.540850558602</v>
      </c>
      <c r="E73" s="70">
        <f t="shared" si="21"/>
        <v>21</v>
      </c>
      <c r="F73" s="69">
        <f>VLOOKUP($A73,'Return Data'!$A$7:$R$328,12,0)</f>
        <v>-43.132016379946002</v>
      </c>
      <c r="G73" s="70">
        <f t="shared" si="8"/>
        <v>16</v>
      </c>
      <c r="H73" s="69">
        <f>VLOOKUP($A73,'Return Data'!$A$7:$R$328,13,0)</f>
        <v>-29.3234197912974</v>
      </c>
      <c r="I73" s="70">
        <f t="shared" si="14"/>
        <v>18</v>
      </c>
      <c r="J73" s="69">
        <f>VLOOKUP($A73,'Return Data'!$A$7:$R$328,14,0)</f>
        <v>-21.184058667017499</v>
      </c>
      <c r="K73" s="70">
        <f t="shared" si="15"/>
        <v>21</v>
      </c>
      <c r="L73" s="69">
        <f>VLOOKUP($A73,'Return Data'!$A$7:$R$328,18,0)</f>
        <v>-9.0437422178423503</v>
      </c>
      <c r="M73" s="70">
        <f>RANK(L73,L$8:L$74,0)</f>
        <v>18</v>
      </c>
      <c r="N73" s="69">
        <f>VLOOKUP($A73,'Return Data'!$A$7:$R$328,15,0)</f>
        <v>-3.0534799472035199</v>
      </c>
      <c r="O73" s="70">
        <f>RANK(N73,N$8:N$74,0)</f>
        <v>19</v>
      </c>
      <c r="P73" s="69">
        <f>VLOOKUP($A73,'Return Data'!$A$7:$R$328,16,0)</f>
        <v>0.96112312162425795</v>
      </c>
      <c r="Q73" s="70">
        <f>RANK(P73,P$8:P$74,0)</f>
        <v>24</v>
      </c>
      <c r="R73" s="69">
        <f>VLOOKUP($A73,'Return Data'!$A$7:$R$328,17,0)</f>
        <v>14.9122860379589</v>
      </c>
      <c r="S73" s="71">
        <f t="shared" si="22"/>
        <v>30</v>
      </c>
    </row>
    <row r="74" spans="1:19" x14ac:dyDescent="0.25">
      <c r="A74" s="67" t="s">
        <v>331</v>
      </c>
      <c r="B74" s="68">
        <f>VLOOKUP($A74,'Return Data'!$A$7:$R$328,2,0)</f>
        <v>43916</v>
      </c>
      <c r="C74" s="69">
        <f>VLOOKUP($A74,'Return Data'!$A$7:$R$328,3,0)</f>
        <v>79.061700000000002</v>
      </c>
      <c r="D74" s="69">
        <f>VLOOKUP($A74,'Return Data'!$A$7:$R$328,11,0)</f>
        <v>-112.717740363345</v>
      </c>
      <c r="E74" s="70">
        <f t="shared" si="21"/>
        <v>41</v>
      </c>
      <c r="F74" s="69">
        <f>VLOOKUP($A74,'Return Data'!$A$7:$R$328,12,0)</f>
        <v>-51.513966425306499</v>
      </c>
      <c r="G74" s="70">
        <f t="shared" si="8"/>
        <v>40</v>
      </c>
      <c r="H74" s="69">
        <f>VLOOKUP($A74,'Return Data'!$A$7:$R$328,13,0)</f>
        <v>-36.745797847199597</v>
      </c>
      <c r="I74" s="70">
        <f t="shared" si="14"/>
        <v>38</v>
      </c>
      <c r="J74" s="69">
        <f>VLOOKUP($A74,'Return Data'!$A$7:$R$328,14,0)</f>
        <v>-25.631736358342899</v>
      </c>
      <c r="K74" s="70">
        <f t="shared" si="15"/>
        <v>37</v>
      </c>
      <c r="L74" s="69">
        <f>VLOOKUP($A74,'Return Data'!$A$7:$R$328,18,0)</f>
        <v>-9.9164833803582599</v>
      </c>
      <c r="M74" s="70">
        <f>RANK(L74,L$8:L$74,0)</f>
        <v>22</v>
      </c>
      <c r="N74" s="69">
        <f>VLOOKUP($A74,'Return Data'!$A$7:$R$328,15,0)</f>
        <v>-3.7704519823384</v>
      </c>
      <c r="O74" s="70">
        <f>RANK(N74,N$8:N$74,0)</f>
        <v>23</v>
      </c>
      <c r="P74" s="69">
        <f>VLOOKUP($A74,'Return Data'!$A$7:$R$328,16,0)</f>
        <v>1.4246347753892901</v>
      </c>
      <c r="Q74" s="70">
        <f>RANK(P74,P$8:P$74,0)</f>
        <v>21</v>
      </c>
      <c r="R74" s="69">
        <f>VLOOKUP($A74,'Return Data'!$A$7:$R$328,17,0)</f>
        <v>60.913868727511399</v>
      </c>
      <c r="S74" s="71">
        <f t="shared" si="22"/>
        <v>9</v>
      </c>
    </row>
    <row r="75" spans="1:19" x14ac:dyDescent="0.25">
      <c r="A75" s="73"/>
      <c r="B75" s="74"/>
      <c r="C75" s="74"/>
      <c r="D75" s="75"/>
      <c r="E75" s="74"/>
      <c r="F75" s="75"/>
      <c r="G75" s="74"/>
      <c r="H75" s="75"/>
      <c r="I75" s="74"/>
      <c r="J75" s="75"/>
      <c r="K75" s="74"/>
      <c r="L75" s="75"/>
      <c r="M75" s="74"/>
      <c r="N75" s="75"/>
      <c r="O75" s="74"/>
      <c r="P75" s="75"/>
      <c r="Q75" s="74"/>
      <c r="R75" s="75"/>
      <c r="S75" s="76"/>
    </row>
    <row r="76" spans="1:19" x14ac:dyDescent="0.25">
      <c r="A76" s="77" t="s">
        <v>27</v>
      </c>
      <c r="B76" s="78"/>
      <c r="C76" s="78"/>
      <c r="D76" s="79">
        <f>AVERAGE(D8:D74)</f>
        <v>-107.68755404013955</v>
      </c>
      <c r="E76" s="78"/>
      <c r="F76" s="79">
        <f>AVERAGE(F8:F74)</f>
        <v>-49.621611573930004</v>
      </c>
      <c r="G76" s="78"/>
      <c r="H76" s="79">
        <f>AVERAGE(H8:H74)</f>
        <v>-34.67707547561492</v>
      </c>
      <c r="I76" s="78"/>
      <c r="J76" s="79">
        <f>AVERAGE(J8:J74)</f>
        <v>-24.399501031341305</v>
      </c>
      <c r="K76" s="78"/>
      <c r="L76" s="79">
        <f>AVERAGE(L8:L74)</f>
        <v>-11.617610114144275</v>
      </c>
      <c r="M76" s="78"/>
      <c r="N76" s="79">
        <f>AVERAGE(N8:N74)</f>
        <v>-3.5849890773162545</v>
      </c>
      <c r="O76" s="78"/>
      <c r="P76" s="79">
        <f>AVERAGE(P8:P74)</f>
        <v>1.6301821641395766</v>
      </c>
      <c r="Q76" s="78"/>
      <c r="R76" s="79">
        <f>AVERAGE(R8:R74)</f>
        <v>26.104814558909425</v>
      </c>
      <c r="S76" s="80"/>
    </row>
    <row r="77" spans="1:19" x14ac:dyDescent="0.25">
      <c r="A77" s="77" t="s">
        <v>28</v>
      </c>
      <c r="B77" s="78"/>
      <c r="C77" s="78"/>
      <c r="D77" s="79">
        <f>MIN(D8:D74)</f>
        <v>-135.51706312880401</v>
      </c>
      <c r="E77" s="78"/>
      <c r="F77" s="79">
        <f>MIN(F8:F74)</f>
        <v>-71.122607427236005</v>
      </c>
      <c r="G77" s="78"/>
      <c r="H77" s="79">
        <f>MIN(H8:H74)</f>
        <v>-52.562367905625699</v>
      </c>
      <c r="I77" s="78"/>
      <c r="J77" s="79">
        <f>MIN(J8:J74)</f>
        <v>-42.509339700416398</v>
      </c>
      <c r="K77" s="78"/>
      <c r="L77" s="79">
        <f>MIN(L8:L74)</f>
        <v>-25.527381067711399</v>
      </c>
      <c r="M77" s="78"/>
      <c r="N77" s="79">
        <f>MIN(N8:N74)</f>
        <v>-14.364090583336999</v>
      </c>
      <c r="O77" s="78"/>
      <c r="P77" s="79">
        <f>MIN(P8:P74)</f>
        <v>-4.7203126460923297</v>
      </c>
      <c r="Q77" s="78"/>
      <c r="R77" s="79">
        <f>MIN(R8:R74)</f>
        <v>-61.1238125</v>
      </c>
      <c r="S77" s="80"/>
    </row>
    <row r="78" spans="1:19" ht="15.75" thickBot="1" x14ac:dyDescent="0.3">
      <c r="A78" s="81" t="s">
        <v>29</v>
      </c>
      <c r="B78" s="82"/>
      <c r="C78" s="82"/>
      <c r="D78" s="83">
        <f>MAX(D8:D74)</f>
        <v>-70.493466489017095</v>
      </c>
      <c r="E78" s="82"/>
      <c r="F78" s="83">
        <f>MAX(F8:F74)</f>
        <v>-27.9511429337213</v>
      </c>
      <c r="G78" s="82"/>
      <c r="H78" s="83">
        <f>MAX(H8:H74)</f>
        <v>-15.398685444935101</v>
      </c>
      <c r="I78" s="82"/>
      <c r="J78" s="83">
        <f>MAX(J8:J74)</f>
        <v>-3.7821181790481599</v>
      </c>
      <c r="K78" s="82"/>
      <c r="L78" s="83">
        <f>MAX(L8:L74)</f>
        <v>-0.79133573963942505</v>
      </c>
      <c r="M78" s="82"/>
      <c r="N78" s="83">
        <f>MAX(N8:N74)</f>
        <v>5.9878857394969804</v>
      </c>
      <c r="O78" s="82"/>
      <c r="P78" s="83">
        <f>MAX(P8:P74)</f>
        <v>8.4552749297200709</v>
      </c>
      <c r="Q78" s="82"/>
      <c r="R78" s="83">
        <f>MAX(R8:R74)</f>
        <v>465.74090066218503</v>
      </c>
      <c r="S78" s="84"/>
    </row>
    <row r="80" spans="1:19" x14ac:dyDescent="0.25">
      <c r="A80" s="15" t="s">
        <v>342</v>
      </c>
    </row>
  </sheetData>
  <sheetProtection password="F4C3"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4" t="s">
        <v>349</v>
      </c>
    </row>
    <row r="3" spans="1:14" ht="15.75" thickBot="1" x14ac:dyDescent="0.3">
      <c r="A3" s="115"/>
      <c r="B3" s="119"/>
      <c r="C3" s="119"/>
      <c r="D3" s="120"/>
      <c r="E3" s="120"/>
      <c r="F3" s="120"/>
      <c r="G3" s="120"/>
      <c r="H3" s="120"/>
      <c r="I3" s="120"/>
      <c r="J3" s="120"/>
      <c r="K3" s="120"/>
      <c r="L3" s="27"/>
      <c r="M3" s="28"/>
    </row>
    <row r="4" spans="1:14" ht="15.75" thickBot="1" x14ac:dyDescent="0.3">
      <c r="A4" s="27"/>
      <c r="B4" s="119"/>
      <c r="C4" s="119"/>
      <c r="D4" s="27"/>
      <c r="E4" s="27"/>
      <c r="F4" s="27"/>
      <c r="G4" s="27"/>
      <c r="H4" s="27"/>
      <c r="I4" s="27"/>
      <c r="J4" s="27"/>
      <c r="K4" s="27"/>
      <c r="L4" s="27"/>
      <c r="M4" s="27"/>
    </row>
    <row r="5" spans="1:14" x14ac:dyDescent="0.25">
      <c r="A5" s="32" t="s">
        <v>348</v>
      </c>
      <c r="B5" s="112" t="s">
        <v>8</v>
      </c>
      <c r="C5" s="112" t="s">
        <v>9</v>
      </c>
      <c r="D5" s="118" t="s">
        <v>47</v>
      </c>
      <c r="E5" s="118"/>
      <c r="F5" s="118" t="s">
        <v>48</v>
      </c>
      <c r="G5" s="118"/>
      <c r="H5" s="118" t="s">
        <v>1</v>
      </c>
      <c r="I5" s="118"/>
      <c r="J5" s="118" t="s">
        <v>2</v>
      </c>
      <c r="K5" s="118"/>
      <c r="L5" s="116" t="s">
        <v>46</v>
      </c>
      <c r="M5" s="117"/>
      <c r="N5" s="13"/>
    </row>
    <row r="6" spans="1:14" x14ac:dyDescent="0.25">
      <c r="A6" s="35" t="s">
        <v>7</v>
      </c>
      <c r="B6" s="113"/>
      <c r="C6" s="113"/>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Data'!$A$7:$R$328,2,0)</f>
        <v>43916</v>
      </c>
      <c r="C8" s="69">
        <f>VLOOKUP($A8,'Return Data'!$A$7:$R$328,3,0)</f>
        <v>9.1</v>
      </c>
      <c r="D8" s="69">
        <f>VLOOKUP($A8,'Return Data'!$A$7:$R$328,9,0)</f>
        <v>-99.214738749622697</v>
      </c>
      <c r="E8" s="70">
        <f>RANK(D8,D$8:D$10,0)</f>
        <v>1</v>
      </c>
      <c r="F8" s="69">
        <f>VLOOKUP($A8,'Return Data'!$A$7:$R$328,10,0)</f>
        <v>-121.237544087936</v>
      </c>
      <c r="G8" s="70">
        <f t="shared" ref="G8" si="0">RANK(F8,F$8:F$10,0)</f>
        <v>1</v>
      </c>
      <c r="H8" s="69"/>
      <c r="I8" s="70"/>
      <c r="J8" s="69"/>
      <c r="K8" s="70"/>
      <c r="L8" s="69">
        <f>VLOOKUP($A8,'Return Data'!$A$7:$R$328,17,0)</f>
        <v>-76.395348837209397</v>
      </c>
      <c r="M8" s="71">
        <f>RANK(L8,L$8:L$10,0)</f>
        <v>3</v>
      </c>
    </row>
    <row r="9" spans="1:14" x14ac:dyDescent="0.25">
      <c r="A9" s="67" t="s">
        <v>49</v>
      </c>
      <c r="B9" s="68">
        <f>VLOOKUP($A9,'Return Data'!$A$7:$R$328,2,0)</f>
        <v>43916</v>
      </c>
      <c r="C9" s="69">
        <f>VLOOKUP($A9,'Return Data'!$A$7:$R$328,3,0)</f>
        <v>8.02</v>
      </c>
      <c r="D9" s="69">
        <f>VLOOKUP($A9,'Return Data'!$A$7:$R$328,9,0)</f>
        <v>-260.42167708834398</v>
      </c>
      <c r="E9" s="70">
        <f t="shared" ref="E9:E10" si="1">RANK(D9,D$8:D$10,0)</f>
        <v>2</v>
      </c>
      <c r="F9" s="69">
        <f>VLOOKUP($A9,'Return Data'!$A$7:$R$328,10,0)</f>
        <v>-299.10187491805402</v>
      </c>
      <c r="G9" s="70">
        <f t="shared" ref="G9" si="2">RANK(F9,F$8:F$10,0)</f>
        <v>2</v>
      </c>
      <c r="H9" s="69">
        <f>VLOOKUP($A9,'Return Data'!$A$7:$R$328,11,0)</f>
        <v>-95.027237272717798</v>
      </c>
      <c r="I9" s="70">
        <f t="shared" ref="I9:K10" si="3">RANK(H9,H$8:H$10,0)</f>
        <v>1</v>
      </c>
      <c r="J9" s="69">
        <f>VLOOKUP($A9,'Return Data'!$A$7:$R$328,12,0)</f>
        <v>-44.393470607062902</v>
      </c>
      <c r="K9" s="70">
        <f t="shared" si="3"/>
        <v>1</v>
      </c>
      <c r="L9" s="69">
        <f>VLOOKUP($A9,'Return Data'!$A$7:$R$328,17,0)</f>
        <v>-28.011627906976798</v>
      </c>
      <c r="M9" s="71">
        <f t="shared" ref="M9:M10" si="4">RANK(L9,L$8:L$10,0)</f>
        <v>2</v>
      </c>
    </row>
    <row r="10" spans="1:14" x14ac:dyDescent="0.25">
      <c r="A10" s="67" t="s">
        <v>50</v>
      </c>
      <c r="B10" s="68">
        <f>VLOOKUP($A10,'Return Data'!$A$7:$R$328,2,0)</f>
        <v>43916</v>
      </c>
      <c r="C10" s="69">
        <f>VLOOKUP($A10,'Return Data'!$A$7:$R$328,3,0)</f>
        <v>87.869</v>
      </c>
      <c r="D10" s="69">
        <f>VLOOKUP($A10,'Return Data'!$A$7:$R$328,9,0)</f>
        <v>-261.47536163749902</v>
      </c>
      <c r="E10" s="70">
        <f t="shared" si="1"/>
        <v>3</v>
      </c>
      <c r="F10" s="69">
        <f>VLOOKUP($A10,'Return Data'!$A$7:$R$328,10,0)</f>
        <v>-319.32710745460099</v>
      </c>
      <c r="G10" s="70">
        <f t="shared" ref="G10" si="5">RANK(F10,F$8:F$10,0)</f>
        <v>3</v>
      </c>
      <c r="H10" s="69">
        <f>VLOOKUP($A10,'Return Data'!$A$7:$R$328,11,0)</f>
        <v>-106.20694699537999</v>
      </c>
      <c r="I10" s="70">
        <f t="shared" si="3"/>
        <v>2</v>
      </c>
      <c r="J10" s="69">
        <f>VLOOKUP($A10,'Return Data'!$A$7:$R$328,12,0)</f>
        <v>-46.751878463560402</v>
      </c>
      <c r="K10" s="70">
        <f t="shared" si="3"/>
        <v>2</v>
      </c>
      <c r="L10" s="69">
        <f>VLOOKUP($A10,'Return Data'!$A$7:$R$328,17,0)</f>
        <v>11.358732998977899</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-207.03725915848858</v>
      </c>
      <c r="E12" s="78"/>
      <c r="F12" s="79">
        <f>AVERAGE(F8:F10)</f>
        <v>-246.55550882019702</v>
      </c>
      <c r="G12" s="78"/>
      <c r="H12" s="79">
        <f>AVERAGE(H8:H10)</f>
        <v>-100.6170921340489</v>
      </c>
      <c r="I12" s="78"/>
      <c r="J12" s="79">
        <f>AVERAGE(J8:J10)</f>
        <v>-45.572674535311648</v>
      </c>
      <c r="K12" s="78"/>
      <c r="L12" s="79">
        <f>AVERAGE(L8:L10)</f>
        <v>-31.016081248402767</v>
      </c>
      <c r="M12" s="80"/>
    </row>
    <row r="13" spans="1:14" x14ac:dyDescent="0.25">
      <c r="A13" s="77" t="s">
        <v>28</v>
      </c>
      <c r="B13" s="78"/>
      <c r="C13" s="78"/>
      <c r="D13" s="79">
        <f>MIN(D8:D10)</f>
        <v>-261.47536163749902</v>
      </c>
      <c r="E13" s="78"/>
      <c r="F13" s="79">
        <f>MIN(F8:F10)</f>
        <v>-319.32710745460099</v>
      </c>
      <c r="G13" s="78"/>
      <c r="H13" s="79">
        <f>MIN(H8:H10)</f>
        <v>-106.20694699537999</v>
      </c>
      <c r="I13" s="78"/>
      <c r="J13" s="79">
        <f>MIN(J8:J10)</f>
        <v>-46.751878463560402</v>
      </c>
      <c r="K13" s="78"/>
      <c r="L13" s="79">
        <f>MIN(L8:L10)</f>
        <v>-76.395348837209397</v>
      </c>
      <c r="M13" s="80"/>
    </row>
    <row r="14" spans="1:14" ht="15.75" thickBot="1" x14ac:dyDescent="0.3">
      <c r="A14" s="81" t="s">
        <v>29</v>
      </c>
      <c r="B14" s="82"/>
      <c r="C14" s="82"/>
      <c r="D14" s="83">
        <f>MAX(D8:D10)</f>
        <v>-99.214738749622697</v>
      </c>
      <c r="E14" s="82"/>
      <c r="F14" s="83">
        <f>MAX(F8:F10)</f>
        <v>-121.237544087936</v>
      </c>
      <c r="G14" s="82"/>
      <c r="H14" s="83">
        <f>MAX(H8:H10)</f>
        <v>-95.027237272717798</v>
      </c>
      <c r="I14" s="82"/>
      <c r="J14" s="83">
        <f>MAX(J8:J10)</f>
        <v>-44.393470607062902</v>
      </c>
      <c r="K14" s="82"/>
      <c r="L14" s="83">
        <f>MAX(L8:L10)</f>
        <v>11.358732998977899</v>
      </c>
      <c r="M14" s="84"/>
    </row>
    <row r="16" spans="1:14" x14ac:dyDescent="0.25">
      <c r="A16" s="15" t="s">
        <v>342</v>
      </c>
    </row>
    <row r="18" ht="15" customHeight="1" x14ac:dyDescent="0.25"/>
  </sheetData>
  <sheetProtection password="F4C3"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4" t="s">
        <v>349</v>
      </c>
    </row>
    <row r="3" spans="1:14" ht="15.75" thickBot="1" x14ac:dyDescent="0.3">
      <c r="A3" s="115"/>
      <c r="B3" s="119"/>
      <c r="C3" s="119"/>
      <c r="D3" s="120"/>
      <c r="E3" s="120"/>
      <c r="F3" s="120"/>
      <c r="G3" s="120"/>
      <c r="H3" s="120"/>
      <c r="I3" s="120"/>
      <c r="J3" s="120"/>
      <c r="K3" s="120"/>
      <c r="L3" s="27"/>
      <c r="M3" s="28"/>
    </row>
    <row r="4" spans="1:14" ht="15.75" thickBot="1" x14ac:dyDescent="0.3">
      <c r="A4" s="27"/>
      <c r="B4" s="119"/>
      <c r="C4" s="119"/>
      <c r="D4" s="27"/>
      <c r="E4" s="27"/>
      <c r="F4" s="27"/>
      <c r="G4" s="27"/>
      <c r="H4" s="27"/>
      <c r="I4" s="27"/>
      <c r="J4" s="27"/>
      <c r="K4" s="27"/>
      <c r="L4" s="27"/>
      <c r="M4" s="27"/>
    </row>
    <row r="5" spans="1:14" x14ac:dyDescent="0.25">
      <c r="A5" s="32" t="s">
        <v>347</v>
      </c>
      <c r="B5" s="112" t="s">
        <v>8</v>
      </c>
      <c r="C5" s="112" t="s">
        <v>9</v>
      </c>
      <c r="D5" s="118" t="s">
        <v>47</v>
      </c>
      <c r="E5" s="118"/>
      <c r="F5" s="118" t="s">
        <v>48</v>
      </c>
      <c r="G5" s="118"/>
      <c r="H5" s="118" t="s">
        <v>1</v>
      </c>
      <c r="I5" s="118"/>
      <c r="J5" s="118" t="s">
        <v>2</v>
      </c>
      <c r="K5" s="118"/>
      <c r="L5" s="116" t="s">
        <v>46</v>
      </c>
      <c r="M5" s="117"/>
      <c r="N5" s="13"/>
    </row>
    <row r="6" spans="1:14" x14ac:dyDescent="0.25">
      <c r="A6" s="35" t="s">
        <v>7</v>
      </c>
      <c r="B6" s="113"/>
      <c r="C6" s="113"/>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Data'!$A$7:$R$328,2,0)</f>
        <v>43916</v>
      </c>
      <c r="C8" s="69">
        <f>VLOOKUP($A8,'Return Data'!$A$7:$R$328,3,0)</f>
        <v>9.08</v>
      </c>
      <c r="D8" s="69">
        <f>VLOOKUP($A8,'Return Data'!$A$7:$R$328,9,0)</f>
        <v>-102.078609221466</v>
      </c>
      <c r="E8" s="70">
        <f>RANK(D8,D$8:D$10,0)</f>
        <v>1</v>
      </c>
      <c r="F8" s="69">
        <f>VLOOKUP($A8,'Return Data'!$A$7:$R$328,10,0)</f>
        <v>-122.609172550902</v>
      </c>
      <c r="G8" s="70">
        <f t="shared" ref="G8" si="0">RANK(F8,F$8:F$10,0)</f>
        <v>1</v>
      </c>
      <c r="H8" s="69"/>
      <c r="I8" s="70"/>
      <c r="J8" s="69"/>
      <c r="K8" s="70"/>
      <c r="L8" s="69">
        <f>VLOOKUP($A8,'Return Data'!$A$7:$R$328,17,0)</f>
        <v>-78.093023255813904</v>
      </c>
      <c r="M8" s="71">
        <f>RANK(L8,L$8:L$10,0)</f>
        <v>3</v>
      </c>
    </row>
    <row r="9" spans="1:14" x14ac:dyDescent="0.25">
      <c r="A9" s="67" t="s">
        <v>51</v>
      </c>
      <c r="B9" s="68">
        <f>VLOOKUP($A9,'Return Data'!$A$7:$R$328,2,0)</f>
        <v>43916</v>
      </c>
      <c r="C9" s="69">
        <f>VLOOKUP($A9,'Return Data'!$A$7:$R$328,3,0)</f>
        <v>8</v>
      </c>
      <c r="D9" s="69">
        <f>VLOOKUP($A9,'Return Data'!$A$7:$R$328,9,0)</f>
        <v>-258.36550836550902</v>
      </c>
      <c r="E9" s="70">
        <f t="shared" ref="E9:E10" si="1">RANK(D9,D$8:D$10,0)</f>
        <v>2</v>
      </c>
      <c r="F9" s="69">
        <f>VLOOKUP($A9,'Return Data'!$A$7:$R$328,10,0)</f>
        <v>-298.757437296604</v>
      </c>
      <c r="G9" s="70">
        <f t="shared" ref="G9:G10" si="2">RANK(F9,F$8:F$10,0)</f>
        <v>2</v>
      </c>
      <c r="H9" s="69">
        <f>VLOOKUP($A9,'Return Data'!$A$7:$R$328,11,0)</f>
        <v>-94.916533847831602</v>
      </c>
      <c r="I9" s="70">
        <f t="shared" ref="I9:K10" si="3">RANK(H9,H$8:H$10,0)</f>
        <v>1</v>
      </c>
      <c r="J9" s="69">
        <f>VLOOKUP($A9,'Return Data'!$A$7:$R$328,12,0)</f>
        <v>-44.479839226920902</v>
      </c>
      <c r="K9" s="70">
        <f t="shared" si="3"/>
        <v>1</v>
      </c>
      <c r="L9" s="69">
        <f>VLOOKUP($A9,'Return Data'!$A$7:$R$328,17,0)</f>
        <v>-28.2945736434108</v>
      </c>
      <c r="M9" s="71">
        <f t="shared" ref="M9:M10" si="4">RANK(L9,L$8:L$10,0)</f>
        <v>2</v>
      </c>
    </row>
    <row r="10" spans="1:14" x14ac:dyDescent="0.25">
      <c r="A10" s="67" t="s">
        <v>52</v>
      </c>
      <c r="B10" s="68">
        <f>VLOOKUP($A10,'Return Data'!$A$7:$R$328,2,0)</f>
        <v>43916</v>
      </c>
      <c r="C10" s="69">
        <f>VLOOKUP($A10,'Return Data'!$A$7:$R$328,3,0)</f>
        <v>83.162199999999999</v>
      </c>
      <c r="D10" s="69">
        <f>VLOOKUP($A10,'Return Data'!$A$7:$R$328,9,0)</f>
        <v>-262.26875288047597</v>
      </c>
      <c r="E10" s="70">
        <f t="shared" si="1"/>
        <v>3</v>
      </c>
      <c r="F10" s="69">
        <f>VLOOKUP($A10,'Return Data'!$A$7:$R$328,10,0)</f>
        <v>-319.95506161401499</v>
      </c>
      <c r="G10" s="70">
        <f t="shared" si="2"/>
        <v>3</v>
      </c>
      <c r="H10" s="69">
        <f>VLOOKUP($A10,'Return Data'!$A$7:$R$328,11,0)</f>
        <v>-106.808413471628</v>
      </c>
      <c r="I10" s="70">
        <f t="shared" si="3"/>
        <v>2</v>
      </c>
      <c r="J10" s="69">
        <f>VLOOKUP($A10,'Return Data'!$A$7:$R$328,12,0)</f>
        <v>-47.367318687091803</v>
      </c>
      <c r="K10" s="70">
        <f t="shared" si="3"/>
        <v>2</v>
      </c>
      <c r="L10" s="69">
        <f>VLOOKUP($A10,'Return Data'!$A$7:$R$328,17,0)</f>
        <v>122.03670306926399</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-207.57095682248368</v>
      </c>
      <c r="E12" s="78"/>
      <c r="F12" s="79">
        <f>AVERAGE(F8:F10)</f>
        <v>-247.10722382050699</v>
      </c>
      <c r="G12" s="78"/>
      <c r="H12" s="79">
        <f>AVERAGE(H8:H10)</f>
        <v>-100.8624736597298</v>
      </c>
      <c r="I12" s="78"/>
      <c r="J12" s="79">
        <f>AVERAGE(J8:J10)</f>
        <v>-45.923578957006356</v>
      </c>
      <c r="K12" s="78"/>
      <c r="L12" s="79">
        <f>AVERAGE(L8:L10)</f>
        <v>5.21636872334643</v>
      </c>
      <c r="M12" s="80"/>
    </row>
    <row r="13" spans="1:14" x14ac:dyDescent="0.25">
      <c r="A13" s="77" t="s">
        <v>28</v>
      </c>
      <c r="B13" s="78"/>
      <c r="C13" s="78"/>
      <c r="D13" s="79">
        <f>MIN(D8:D10)</f>
        <v>-262.26875288047597</v>
      </c>
      <c r="E13" s="78"/>
      <c r="F13" s="79">
        <f>MIN(F8:F10)</f>
        <v>-319.95506161401499</v>
      </c>
      <c r="G13" s="78"/>
      <c r="H13" s="79">
        <f>MIN(H8:H10)</f>
        <v>-106.808413471628</v>
      </c>
      <c r="I13" s="78"/>
      <c r="J13" s="79">
        <f>MIN(J8:J10)</f>
        <v>-47.367318687091803</v>
      </c>
      <c r="K13" s="78"/>
      <c r="L13" s="79">
        <f>MIN(L8:L10)</f>
        <v>-78.093023255813904</v>
      </c>
      <c r="M13" s="80"/>
    </row>
    <row r="14" spans="1:14" ht="15.75" thickBot="1" x14ac:dyDescent="0.3">
      <c r="A14" s="81" t="s">
        <v>29</v>
      </c>
      <c r="B14" s="82"/>
      <c r="C14" s="82"/>
      <c r="D14" s="83">
        <f>MAX(D8:D10)</f>
        <v>-102.078609221466</v>
      </c>
      <c r="E14" s="82"/>
      <c r="F14" s="83">
        <f>MAX(F8:F10)</f>
        <v>-122.609172550902</v>
      </c>
      <c r="G14" s="82"/>
      <c r="H14" s="83">
        <f>MAX(H8:H10)</f>
        <v>-94.916533847831602</v>
      </c>
      <c r="I14" s="82"/>
      <c r="J14" s="83">
        <f>MAX(J8:J10)</f>
        <v>-44.479839226920902</v>
      </c>
      <c r="K14" s="82"/>
      <c r="L14" s="83">
        <f>MAX(L8:L10)</f>
        <v>122.03670306926399</v>
      </c>
      <c r="M14" s="84"/>
    </row>
    <row r="16" spans="1:14" x14ac:dyDescent="0.25">
      <c r="A16" s="15" t="s">
        <v>342</v>
      </c>
    </row>
  </sheetData>
  <sheetProtection password="F4C3"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4" t="s">
        <v>349</v>
      </c>
    </row>
    <row r="3" spans="1:19" ht="15.75" thickBot="1" x14ac:dyDescent="0.3">
      <c r="A3" s="115"/>
    </row>
    <row r="4" spans="1:19" ht="15.75" thickBot="1" x14ac:dyDescent="0.3"/>
    <row r="5" spans="1:19" x14ac:dyDescent="0.25">
      <c r="A5" s="32" t="s">
        <v>350</v>
      </c>
      <c r="B5" s="112" t="s">
        <v>8</v>
      </c>
      <c r="C5" s="112" t="s">
        <v>9</v>
      </c>
      <c r="D5" s="118" t="s">
        <v>48</v>
      </c>
      <c r="E5" s="118"/>
      <c r="F5" s="118" t="s">
        <v>1</v>
      </c>
      <c r="G5" s="118"/>
      <c r="H5" s="118" t="s">
        <v>2</v>
      </c>
      <c r="I5" s="118"/>
      <c r="J5" s="118" t="s">
        <v>3</v>
      </c>
      <c r="K5" s="118"/>
      <c r="L5" s="118" t="s">
        <v>4</v>
      </c>
      <c r="M5" s="118"/>
      <c r="N5" s="118" t="s">
        <v>385</v>
      </c>
      <c r="O5" s="118"/>
      <c r="P5" s="118" t="s">
        <v>5</v>
      </c>
      <c r="Q5" s="118"/>
      <c r="R5" s="118" t="s">
        <v>46</v>
      </c>
      <c r="S5" s="121"/>
    </row>
    <row r="6" spans="1:19" x14ac:dyDescent="0.25">
      <c r="A6" s="18" t="s">
        <v>7</v>
      </c>
      <c r="B6" s="113"/>
      <c r="C6" s="11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7" t="s">
        <v>53</v>
      </c>
      <c r="B8" s="68">
        <f>VLOOKUP($A8,'Return Data'!$A$7:$R$328,2,0)</f>
        <v>43916</v>
      </c>
      <c r="C8" s="69">
        <f>VLOOKUP($A8,'Return Data'!$A$7:$R$328,3,0)</f>
        <v>32.325400000000002</v>
      </c>
      <c r="D8" s="69">
        <f>VLOOKUP($A8,'Return Data'!$A$7:$R$328,10,0)</f>
        <v>-33.064029021711598</v>
      </c>
      <c r="E8" s="70">
        <f>RANK(D8,D$8:D$37,0)</f>
        <v>26</v>
      </c>
      <c r="F8" s="69">
        <f>VLOOKUP($A8,'Return Data'!$A$7:$R$328,11,0)</f>
        <v>-0.71096622043422897</v>
      </c>
      <c r="G8" s="70">
        <f>RANK(F8,F$8:F$37,0)</f>
        <v>26</v>
      </c>
      <c r="H8" s="69">
        <f>VLOOKUP($A8,'Return Data'!$A$7:$R$328,12,0)</f>
        <v>-11.817152203883801</v>
      </c>
      <c r="I8" s="70">
        <f>RANK(H8,H$8:H$37,0)</f>
        <v>28</v>
      </c>
      <c r="J8" s="69">
        <f>VLOOKUP($A8,'Return Data'!$A$7:$R$328,13,0)</f>
        <v>-3.6766261465897001</v>
      </c>
      <c r="K8" s="70">
        <f>RANK(J8,J$8:J$37,0)</f>
        <v>28</v>
      </c>
      <c r="L8" s="69">
        <f>VLOOKUP($A8,'Return Data'!$A$7:$R$328,14,0)</f>
        <v>-0.95395186697402601</v>
      </c>
      <c r="M8" s="70">
        <f>RANK(L8,L$8:L$37,0)</f>
        <v>25</v>
      </c>
      <c r="N8" s="69">
        <f>VLOOKUP($A8,'Return Data'!$A$7:$R$328,18,0)</f>
        <v>2.9691129743856202</v>
      </c>
      <c r="O8" s="70">
        <f>RANK(N8,N$8:N$37,0)</f>
        <v>24</v>
      </c>
      <c r="P8" s="69">
        <f>VLOOKUP($A8,'Return Data'!$A$7:$R$328,15,0)</f>
        <v>3.2270882962311802</v>
      </c>
      <c r="Q8" s="70">
        <f>RANK(P8,P$8:P$37,0)</f>
        <v>25</v>
      </c>
      <c r="R8" s="69">
        <f>VLOOKUP($A8,'Return Data'!$A$7:$R$328,17,0)</f>
        <v>9.1698706824420402</v>
      </c>
      <c r="S8" s="71">
        <f>RANK(R8,R$8:R$37,0)</f>
        <v>23</v>
      </c>
    </row>
    <row r="9" spans="1:19" x14ac:dyDescent="0.25">
      <c r="A9" s="87" t="s">
        <v>54</v>
      </c>
      <c r="B9" s="68">
        <f>VLOOKUP($A9,'Return Data'!$A$7:$R$328,2,0)</f>
        <v>43916</v>
      </c>
      <c r="C9" s="69">
        <f>VLOOKUP($A9,'Return Data'!$A$7:$R$328,3,0)</f>
        <v>1.9690000000000001</v>
      </c>
      <c r="D9" s="69">
        <f>VLOOKUP($A9,'Return Data'!$A$7:$R$328,10,0)</f>
        <v>9.0779844105262999</v>
      </c>
      <c r="E9" s="70">
        <f t="shared" ref="E9:G37" si="0">RANK(D9,D$8:D$37,0)</f>
        <v>2</v>
      </c>
      <c r="F9" s="69">
        <f>VLOOKUP($A9,'Return Data'!$A$7:$R$328,11,0)</f>
        <v>9.2532428602261003</v>
      </c>
      <c r="G9" s="70">
        <f t="shared" si="0"/>
        <v>5</v>
      </c>
      <c r="H9" s="69"/>
      <c r="I9" s="70"/>
      <c r="J9" s="69"/>
      <c r="K9" s="70"/>
      <c r="L9" s="69"/>
      <c r="M9" s="70"/>
      <c r="N9" s="69"/>
      <c r="O9" s="70"/>
      <c r="P9" s="69"/>
      <c r="Q9" s="70"/>
      <c r="R9" s="69">
        <f>VLOOKUP($A9,'Return Data'!$A$7:$R$328,17,0)</f>
        <v>9.3386129365159594</v>
      </c>
      <c r="S9" s="71">
        <f t="shared" ref="S9:S37" si="1">RANK(R9,R$8:R$37,0)</f>
        <v>21</v>
      </c>
    </row>
    <row r="10" spans="1:19" x14ac:dyDescent="0.25">
      <c r="A10" s="87" t="s">
        <v>55</v>
      </c>
      <c r="B10" s="68">
        <f>VLOOKUP($A10,'Return Data'!$A$7:$R$328,2,0)</f>
        <v>43916</v>
      </c>
      <c r="C10" s="69">
        <f>VLOOKUP($A10,'Return Data'!$A$7:$R$328,3,0)</f>
        <v>22.2211</v>
      </c>
      <c r="D10" s="69">
        <f>VLOOKUP($A10,'Return Data'!$A$7:$R$328,10,0)</f>
        <v>-36.000048840299101</v>
      </c>
      <c r="E10" s="70">
        <f t="shared" si="0"/>
        <v>28</v>
      </c>
      <c r="F10" s="69">
        <f>VLOOKUP($A10,'Return Data'!$A$7:$R$328,11,0)</f>
        <v>3.2755988674703702</v>
      </c>
      <c r="G10" s="70">
        <f t="shared" si="0"/>
        <v>22</v>
      </c>
      <c r="H10" s="69">
        <f>VLOOKUP($A10,'Return Data'!$A$7:$R$328,12,0)</f>
        <v>6.6001185784015401</v>
      </c>
      <c r="I10" s="70">
        <f t="shared" ref="I10" si="2">RANK(H10,H$8:H$37,0)</f>
        <v>15</v>
      </c>
      <c r="J10" s="69">
        <f>VLOOKUP($A10,'Return Data'!$A$7:$R$328,13,0)</f>
        <v>8.5058176727785195</v>
      </c>
      <c r="K10" s="70">
        <f t="shared" ref="K10" si="3">RANK(J10,J$8:J$37,0)</f>
        <v>8</v>
      </c>
      <c r="L10" s="69">
        <f>VLOOKUP($A10,'Return Data'!$A$7:$R$328,14,0)</f>
        <v>10.0590889243548</v>
      </c>
      <c r="M10" s="70">
        <f t="shared" ref="M10" si="4">RANK(L10,L$8:L$37,0)</f>
        <v>9</v>
      </c>
      <c r="N10" s="69">
        <f>VLOOKUP($A10,'Return Data'!$A$7:$R$328,18,0)</f>
        <v>9.7930711750107307</v>
      </c>
      <c r="O10" s="70">
        <f t="shared" ref="O10" si="5">RANK(N10,N$8:N$37,0)</f>
        <v>7</v>
      </c>
      <c r="P10" s="69">
        <f>VLOOKUP($A10,'Return Data'!$A$7:$R$328,15,0)</f>
        <v>8.5070887657868308</v>
      </c>
      <c r="Q10" s="70">
        <f t="shared" ref="Q10" si="6">RANK(P10,P$8:P$37,0)</f>
        <v>7</v>
      </c>
      <c r="R10" s="69">
        <f>VLOOKUP($A10,'Return Data'!$A$7:$R$328,17,0)</f>
        <v>12.5315637223135</v>
      </c>
      <c r="S10" s="71">
        <f t="shared" si="1"/>
        <v>4</v>
      </c>
    </row>
    <row r="11" spans="1:19" x14ac:dyDescent="0.25">
      <c r="A11" s="87" t="s">
        <v>56</v>
      </c>
      <c r="B11" s="68">
        <f>VLOOKUP($A11,'Return Data'!$A$7:$R$328,2,0)</f>
        <v>43916</v>
      </c>
      <c r="C11" s="69">
        <f>VLOOKUP($A11,'Return Data'!$A$7:$R$328,3,0)</f>
        <v>17.797799999999999</v>
      </c>
      <c r="D11" s="69">
        <f>VLOOKUP($A11,'Return Data'!$A$7:$R$328,10,0)</f>
        <v>-7.7032303732650398</v>
      </c>
      <c r="E11" s="70">
        <f t="shared" si="0"/>
        <v>8</v>
      </c>
      <c r="F11" s="69">
        <f>VLOOKUP($A11,'Return Data'!$A$7:$R$328,11,0)</f>
        <v>7.37641544100532</v>
      </c>
      <c r="G11" s="70">
        <f t="shared" si="0"/>
        <v>10</v>
      </c>
      <c r="H11" s="69">
        <f>VLOOKUP($A11,'Return Data'!$A$7:$R$328,12,0)</f>
        <v>6.8303985632995898</v>
      </c>
      <c r="I11" s="70">
        <f t="shared" ref="I11" si="7">RANK(H11,H$8:H$37,0)</f>
        <v>11</v>
      </c>
      <c r="J11" s="69">
        <f>VLOOKUP($A11,'Return Data'!$A$7:$R$328,13,0)</f>
        <v>7.0751117099033003</v>
      </c>
      <c r="K11" s="70">
        <f t="shared" ref="K11" si="8">RANK(J11,J$8:J$37,0)</f>
        <v>17</v>
      </c>
      <c r="L11" s="69">
        <f>VLOOKUP($A11,'Return Data'!$A$7:$R$328,14,0)</f>
        <v>-2.5402669974737799</v>
      </c>
      <c r="M11" s="70">
        <f t="shared" ref="M11" si="9">RANK(L11,L$8:L$37,0)</f>
        <v>27</v>
      </c>
      <c r="N11" s="69">
        <f>VLOOKUP($A11,'Return Data'!$A$7:$R$328,18,0)</f>
        <v>2.51819614051445</v>
      </c>
      <c r="O11" s="70">
        <f t="shared" ref="O11" si="10">RANK(N11,N$8:N$37,0)</f>
        <v>25</v>
      </c>
      <c r="P11" s="69">
        <f>VLOOKUP($A11,'Return Data'!$A$7:$R$328,15,0)</f>
        <v>3.5192096614538899</v>
      </c>
      <c r="Q11" s="70">
        <f t="shared" ref="Q11" si="11">RANK(P11,P$8:P$37,0)</f>
        <v>23</v>
      </c>
      <c r="R11" s="69">
        <f>VLOOKUP($A11,'Return Data'!$A$7:$R$328,17,0)</f>
        <v>9.5380294603967002</v>
      </c>
      <c r="S11" s="71">
        <f t="shared" si="1"/>
        <v>20</v>
      </c>
    </row>
    <row r="12" spans="1:19" x14ac:dyDescent="0.25">
      <c r="A12" s="87" t="s">
        <v>57</v>
      </c>
      <c r="B12" s="68">
        <f>VLOOKUP($A12,'Return Data'!$A$7:$R$328,2,0)</f>
        <v>43916</v>
      </c>
      <c r="C12" s="69">
        <f>VLOOKUP($A12,'Return Data'!$A$7:$R$328,3,0)</f>
        <v>35.470999999999997</v>
      </c>
      <c r="D12" s="69">
        <f>VLOOKUP($A12,'Return Data'!$A$7:$R$328,10,0)</f>
        <v>-18.8184579390478</v>
      </c>
      <c r="E12" s="70">
        <f t="shared" si="0"/>
        <v>18</v>
      </c>
      <c r="F12" s="69">
        <f>VLOOKUP($A12,'Return Data'!$A$7:$R$328,11,0)</f>
        <v>6.6149623184197504</v>
      </c>
      <c r="G12" s="70">
        <f t="shared" si="0"/>
        <v>12</v>
      </c>
      <c r="H12" s="69">
        <f>VLOOKUP($A12,'Return Data'!$A$7:$R$328,12,0)</f>
        <v>7.4245869494767902</v>
      </c>
      <c r="I12" s="70">
        <f t="shared" ref="I12" si="12">RANK(H12,H$8:H$37,0)</f>
        <v>9</v>
      </c>
      <c r="J12" s="69">
        <f>VLOOKUP($A12,'Return Data'!$A$7:$R$328,13,0)</f>
        <v>6.9934579964115597</v>
      </c>
      <c r="K12" s="70">
        <f t="shared" ref="K12" si="13">RANK(J12,J$8:J$37,0)</f>
        <v>18</v>
      </c>
      <c r="L12" s="69">
        <f>VLOOKUP($A12,'Return Data'!$A$7:$R$328,14,0)</f>
        <v>8.2398723958764499</v>
      </c>
      <c r="M12" s="70">
        <f t="shared" ref="M12" si="14">RANK(L12,L$8:L$37,0)</f>
        <v>17</v>
      </c>
      <c r="N12" s="69">
        <f>VLOOKUP($A12,'Return Data'!$A$7:$R$328,18,0)</f>
        <v>8.2878759089152094</v>
      </c>
      <c r="O12" s="70">
        <f t="shared" ref="O12" si="15">RANK(N12,N$8:N$37,0)</f>
        <v>15</v>
      </c>
      <c r="P12" s="69">
        <f>VLOOKUP($A12,'Return Data'!$A$7:$R$328,15,0)</f>
        <v>7.4118611671188201</v>
      </c>
      <c r="Q12" s="70">
        <f t="shared" ref="Q12" si="16">RANK(P12,P$8:P$37,0)</f>
        <v>12</v>
      </c>
      <c r="R12" s="69">
        <f>VLOOKUP($A12,'Return Data'!$A$7:$R$328,17,0)</f>
        <v>11.727389687916</v>
      </c>
      <c r="S12" s="71">
        <f t="shared" si="1"/>
        <v>11</v>
      </c>
    </row>
    <row r="13" spans="1:19" x14ac:dyDescent="0.25">
      <c r="A13" s="87" t="s">
        <v>58</v>
      </c>
      <c r="B13" s="68">
        <f>VLOOKUP($A13,'Return Data'!$A$7:$R$328,2,0)</f>
        <v>43916</v>
      </c>
      <c r="C13" s="69">
        <f>VLOOKUP($A13,'Return Data'!$A$7:$R$328,3,0)</f>
        <v>23.2713</v>
      </c>
      <c r="D13" s="69">
        <f>VLOOKUP($A13,'Return Data'!$A$7:$R$328,10,0)</f>
        <v>-6.5692710853016099</v>
      </c>
      <c r="E13" s="70">
        <f t="shared" si="0"/>
        <v>6</v>
      </c>
      <c r="F13" s="69">
        <f>VLOOKUP($A13,'Return Data'!$A$7:$R$328,11,0)</f>
        <v>7.83198602533031</v>
      </c>
      <c r="G13" s="70">
        <f t="shared" si="0"/>
        <v>8</v>
      </c>
      <c r="H13" s="69">
        <f>VLOOKUP($A13,'Return Data'!$A$7:$R$328,12,0)</f>
        <v>6.6777390822521303</v>
      </c>
      <c r="I13" s="70">
        <f t="shared" ref="I13" si="17">RANK(H13,H$8:H$37,0)</f>
        <v>13</v>
      </c>
      <c r="J13" s="69">
        <f>VLOOKUP($A13,'Return Data'!$A$7:$R$328,13,0)</f>
        <v>7.5001823086373198</v>
      </c>
      <c r="K13" s="70">
        <f t="shared" ref="K13" si="18">RANK(J13,J$8:J$37,0)</f>
        <v>13</v>
      </c>
      <c r="L13" s="69">
        <f>VLOOKUP($A13,'Return Data'!$A$7:$R$328,14,0)</f>
        <v>9.4038419930939998</v>
      </c>
      <c r="M13" s="70">
        <f t="shared" ref="M13" si="19">RANK(L13,L$8:L$37,0)</f>
        <v>12</v>
      </c>
      <c r="N13" s="69">
        <f>VLOOKUP($A13,'Return Data'!$A$7:$R$328,18,0)</f>
        <v>8.9543676381399795</v>
      </c>
      <c r="O13" s="70">
        <f t="shared" ref="O13" si="20">RANK(N13,N$8:N$37,0)</f>
        <v>12</v>
      </c>
      <c r="P13" s="69">
        <f>VLOOKUP($A13,'Return Data'!$A$7:$R$328,15,0)</f>
        <v>7.1136546760823496</v>
      </c>
      <c r="Q13" s="70">
        <f t="shared" ref="Q13" si="21">RANK(P13,P$8:P$37,0)</f>
        <v>15</v>
      </c>
      <c r="R13" s="69">
        <f>VLOOKUP($A13,'Return Data'!$A$7:$R$328,17,0)</f>
        <v>11.7767082789629</v>
      </c>
      <c r="S13" s="71">
        <f t="shared" si="1"/>
        <v>10</v>
      </c>
    </row>
    <row r="14" spans="1:19" x14ac:dyDescent="0.25">
      <c r="A14" s="87" t="s">
        <v>59</v>
      </c>
      <c r="B14" s="68">
        <f>VLOOKUP($A14,'Return Data'!$A$7:$R$328,2,0)</f>
        <v>43916</v>
      </c>
      <c r="C14" s="69">
        <f>VLOOKUP($A14,'Return Data'!$A$7:$R$328,3,0)</f>
        <v>2481.8425000000002</v>
      </c>
      <c r="D14" s="69">
        <f>VLOOKUP($A14,'Return Data'!$A$7:$R$328,10,0)</f>
        <v>-7.5039004152082001</v>
      </c>
      <c r="E14" s="70">
        <f t="shared" si="0"/>
        <v>7</v>
      </c>
      <c r="F14" s="69">
        <f>VLOOKUP($A14,'Return Data'!$A$7:$R$328,11,0)</f>
        <v>12.088736253268401</v>
      </c>
      <c r="G14" s="70">
        <f t="shared" si="0"/>
        <v>2</v>
      </c>
      <c r="H14" s="69">
        <f>VLOOKUP($A14,'Return Data'!$A$7:$R$328,12,0)</f>
        <v>10.682683504765</v>
      </c>
      <c r="I14" s="70">
        <f t="shared" ref="I14" si="22">RANK(H14,H$8:H$37,0)</f>
        <v>2</v>
      </c>
      <c r="J14" s="69">
        <f>VLOOKUP($A14,'Return Data'!$A$7:$R$328,13,0)</f>
        <v>15.242831293476801</v>
      </c>
      <c r="K14" s="70">
        <f t="shared" ref="K14" si="23">RANK(J14,J$8:J$37,0)</f>
        <v>1</v>
      </c>
      <c r="L14" s="69">
        <f>VLOOKUP($A14,'Return Data'!$A$7:$R$328,14,0)</f>
        <v>11.357867925424101</v>
      </c>
      <c r="M14" s="70">
        <f t="shared" ref="M14" si="24">RANK(L14,L$8:L$37,0)</f>
        <v>5</v>
      </c>
      <c r="N14" s="69">
        <f>VLOOKUP($A14,'Return Data'!$A$7:$R$328,18,0)</f>
        <v>10.768719603183399</v>
      </c>
      <c r="O14" s="70">
        <f t="shared" ref="O14" si="25">RANK(N14,N$8:N$37,0)</f>
        <v>5</v>
      </c>
      <c r="P14" s="69">
        <f>VLOOKUP($A14,'Return Data'!$A$7:$R$328,15,0)</f>
        <v>8.4337808418471703</v>
      </c>
      <c r="Q14" s="70">
        <f t="shared" ref="Q14" si="26">RANK(P14,P$8:P$37,0)</f>
        <v>8</v>
      </c>
      <c r="R14" s="69">
        <f>VLOOKUP($A14,'Return Data'!$A$7:$R$328,17,0)</f>
        <v>11.8891630294398</v>
      </c>
      <c r="S14" s="71">
        <f t="shared" si="1"/>
        <v>9</v>
      </c>
    </row>
    <row r="15" spans="1:19" x14ac:dyDescent="0.25">
      <c r="A15" s="87" t="s">
        <v>60</v>
      </c>
      <c r="B15" s="68">
        <f>VLOOKUP($A15,'Return Data'!$A$7:$R$328,2,0)</f>
        <v>43916</v>
      </c>
      <c r="C15" s="69">
        <f>VLOOKUP($A15,'Return Data'!$A$7:$R$328,3,0)</f>
        <v>23.039200000000001</v>
      </c>
      <c r="D15" s="69">
        <f>VLOOKUP($A15,'Return Data'!$A$7:$R$328,10,0)</f>
        <v>0.349726147658522</v>
      </c>
      <c r="E15" s="70">
        <f t="shared" si="0"/>
        <v>4</v>
      </c>
      <c r="F15" s="69">
        <f>VLOOKUP($A15,'Return Data'!$A$7:$R$328,11,0)</f>
        <v>10.2703030587647</v>
      </c>
      <c r="G15" s="70">
        <f t="shared" si="0"/>
        <v>4</v>
      </c>
      <c r="H15" s="69">
        <f>VLOOKUP($A15,'Return Data'!$A$7:$R$328,12,0)</f>
        <v>8.6942694700632206</v>
      </c>
      <c r="I15" s="70">
        <f t="shared" ref="I15" si="27">RANK(H15,H$8:H$37,0)</f>
        <v>7</v>
      </c>
      <c r="J15" s="69">
        <f>VLOOKUP($A15,'Return Data'!$A$7:$R$328,13,0)</f>
        <v>9.6802735921282803</v>
      </c>
      <c r="K15" s="70">
        <f t="shared" ref="K15" si="28">RANK(J15,J$8:J$37,0)</f>
        <v>6</v>
      </c>
      <c r="L15" s="69">
        <f>VLOOKUP($A15,'Return Data'!$A$7:$R$328,14,0)</f>
        <v>11.604138027377999</v>
      </c>
      <c r="M15" s="70">
        <f t="shared" ref="M15" si="29">RANK(L15,L$8:L$37,0)</f>
        <v>4</v>
      </c>
      <c r="N15" s="69">
        <f>VLOOKUP($A15,'Return Data'!$A$7:$R$328,18,0)</f>
        <v>11.809459720238999</v>
      </c>
      <c r="O15" s="70">
        <f t="shared" ref="O15" si="30">RANK(N15,N$8:N$37,0)</f>
        <v>2</v>
      </c>
      <c r="P15" s="69">
        <f>VLOOKUP($A15,'Return Data'!$A$7:$R$328,15,0)</f>
        <v>9.2409780080083799</v>
      </c>
      <c r="Q15" s="70">
        <f t="shared" ref="Q15" si="31">RANK(P15,P$8:P$37,0)</f>
        <v>2</v>
      </c>
      <c r="R15" s="69">
        <f>VLOOKUP($A15,'Return Data'!$A$7:$R$328,17,0)</f>
        <v>11.2586915284454</v>
      </c>
      <c r="S15" s="71">
        <f t="shared" si="1"/>
        <v>12</v>
      </c>
    </row>
    <row r="16" spans="1:19" x14ac:dyDescent="0.25">
      <c r="A16" s="87" t="s">
        <v>61</v>
      </c>
      <c r="B16" s="68">
        <f>VLOOKUP($A16,'Return Data'!$A$7:$R$328,2,0)</f>
        <v>43916</v>
      </c>
      <c r="C16" s="69">
        <f>VLOOKUP($A16,'Return Data'!$A$7:$R$328,3,0)</f>
        <v>69.370500000000007</v>
      </c>
      <c r="D16" s="69">
        <f>VLOOKUP($A16,'Return Data'!$A$7:$R$328,10,0)</f>
        <v>-46.595456210820799</v>
      </c>
      <c r="E16" s="70">
        <f t="shared" si="0"/>
        <v>29</v>
      </c>
      <c r="F16" s="69">
        <f>VLOOKUP($A16,'Return Data'!$A$7:$R$328,11,0)</f>
        <v>-21.228144185913099</v>
      </c>
      <c r="G16" s="70">
        <f t="shared" si="0"/>
        <v>29</v>
      </c>
      <c r="H16" s="69">
        <f>VLOOKUP($A16,'Return Data'!$A$7:$R$328,12,0)</f>
        <v>-7.6631236191175596</v>
      </c>
      <c r="I16" s="70">
        <f t="shared" ref="I16" si="32">RANK(H16,H$8:H$37,0)</f>
        <v>27</v>
      </c>
      <c r="J16" s="69">
        <f>VLOOKUP($A16,'Return Data'!$A$7:$R$328,13,0)</f>
        <v>-3.0345666826236601</v>
      </c>
      <c r="K16" s="70">
        <f t="shared" ref="K16" si="33">RANK(J16,J$8:J$37,0)</f>
        <v>27</v>
      </c>
      <c r="L16" s="69">
        <f>VLOOKUP($A16,'Return Data'!$A$7:$R$328,14,0)</f>
        <v>-0.81586300217442997</v>
      </c>
      <c r="M16" s="70">
        <f t="shared" ref="M16" si="34">RANK(L16,L$8:L$37,0)</f>
        <v>24</v>
      </c>
      <c r="N16" s="69">
        <f>VLOOKUP($A16,'Return Data'!$A$7:$R$328,18,0)</f>
        <v>4.4084273424173803</v>
      </c>
      <c r="O16" s="70">
        <f t="shared" ref="O16" si="35">RANK(N16,N$8:N$37,0)</f>
        <v>22</v>
      </c>
      <c r="P16" s="69">
        <f>VLOOKUP($A16,'Return Data'!$A$7:$R$328,15,0)</f>
        <v>6.2112191222731497</v>
      </c>
      <c r="Q16" s="70">
        <f t="shared" ref="Q16" si="36">RANK(P16,P$8:P$37,0)</f>
        <v>19</v>
      </c>
      <c r="R16" s="69">
        <f>VLOOKUP($A16,'Return Data'!$A$7:$R$328,17,0)</f>
        <v>10.777098571461799</v>
      </c>
      <c r="S16" s="71">
        <f t="shared" si="1"/>
        <v>14</v>
      </c>
    </row>
    <row r="17" spans="1:19" x14ac:dyDescent="0.25">
      <c r="A17" s="87" t="s">
        <v>62</v>
      </c>
      <c r="B17" s="68">
        <f>VLOOKUP($A17,'Return Data'!$A$7:$R$328,2,0)</f>
        <v>43916</v>
      </c>
      <c r="C17" s="69">
        <f>VLOOKUP($A17,'Return Data'!$A$7:$R$328,3,0)</f>
        <v>65.822900000000004</v>
      </c>
      <c r="D17" s="69">
        <f>VLOOKUP($A17,'Return Data'!$A$7:$R$328,10,0)</f>
        <v>-28.116035600055302</v>
      </c>
      <c r="E17" s="70">
        <f t="shared" si="0"/>
        <v>23</v>
      </c>
      <c r="F17" s="69">
        <f>VLOOKUP($A17,'Return Data'!$A$7:$R$328,11,0)</f>
        <v>-8.2855939409674104E-2</v>
      </c>
      <c r="G17" s="70">
        <f t="shared" si="0"/>
        <v>25</v>
      </c>
      <c r="H17" s="69">
        <f>VLOOKUP($A17,'Return Data'!$A$7:$R$328,12,0)</f>
        <v>4.8738286387910001</v>
      </c>
      <c r="I17" s="70">
        <f t="shared" ref="I17" si="37">RANK(H17,H$8:H$37,0)</f>
        <v>24</v>
      </c>
      <c r="J17" s="69">
        <f>VLOOKUP($A17,'Return Data'!$A$7:$R$328,13,0)</f>
        <v>5.9643012478891198</v>
      </c>
      <c r="K17" s="70">
        <f t="shared" ref="K17" si="38">RANK(J17,J$8:J$37,0)</f>
        <v>23</v>
      </c>
      <c r="L17" s="69">
        <f>VLOOKUP($A17,'Return Data'!$A$7:$R$328,14,0)</f>
        <v>4.4065669125303799</v>
      </c>
      <c r="M17" s="70">
        <f t="shared" ref="M17" si="39">RANK(L17,L$8:L$37,0)</f>
        <v>22</v>
      </c>
      <c r="N17" s="69">
        <f>VLOOKUP($A17,'Return Data'!$A$7:$R$328,18,0)</f>
        <v>4.2268379260856204</v>
      </c>
      <c r="O17" s="70">
        <f t="shared" ref="O17" si="40">RANK(N17,N$8:N$37,0)</f>
        <v>23</v>
      </c>
      <c r="P17" s="69">
        <f>VLOOKUP($A17,'Return Data'!$A$7:$R$328,15,0)</f>
        <v>4.3065090065185396</v>
      </c>
      <c r="Q17" s="70">
        <f t="shared" ref="Q17" si="41">RANK(P17,P$8:P$37,0)</f>
        <v>22</v>
      </c>
      <c r="R17" s="69">
        <f>VLOOKUP($A17,'Return Data'!$A$7:$R$328,17,0)</f>
        <v>9.8257317731080303</v>
      </c>
      <c r="S17" s="71">
        <f t="shared" si="1"/>
        <v>19</v>
      </c>
    </row>
    <row r="18" spans="1:19" x14ac:dyDescent="0.25">
      <c r="A18" s="87" t="s">
        <v>63</v>
      </c>
      <c r="B18" s="68">
        <f>VLOOKUP($A18,'Return Data'!$A$7:$R$328,2,0)</f>
        <v>43916</v>
      </c>
      <c r="C18" s="69">
        <f>VLOOKUP($A18,'Return Data'!$A$7:$R$328,3,0)</f>
        <v>27.845800000000001</v>
      </c>
      <c r="D18" s="69">
        <f>VLOOKUP($A18,'Return Data'!$A$7:$R$328,10,0)</f>
        <v>-16.759845479080301</v>
      </c>
      <c r="E18" s="70">
        <f t="shared" si="0"/>
        <v>16</v>
      </c>
      <c r="F18" s="69">
        <f>VLOOKUP($A18,'Return Data'!$A$7:$R$328,11,0)</f>
        <v>5.65006209057338</v>
      </c>
      <c r="G18" s="70">
        <f t="shared" si="0"/>
        <v>16</v>
      </c>
      <c r="H18" s="69">
        <f>VLOOKUP($A18,'Return Data'!$A$7:$R$328,12,0)</f>
        <v>6.1147695871753296</v>
      </c>
      <c r="I18" s="70">
        <f t="shared" ref="I18" si="42">RANK(H18,H$8:H$37,0)</f>
        <v>17</v>
      </c>
      <c r="J18" s="69">
        <f>VLOOKUP($A18,'Return Data'!$A$7:$R$328,13,0)</f>
        <v>8.0401400927962996</v>
      </c>
      <c r="K18" s="70">
        <f t="shared" ref="K18" si="43">RANK(J18,J$8:J$37,0)</f>
        <v>11</v>
      </c>
      <c r="L18" s="69">
        <f>VLOOKUP($A18,'Return Data'!$A$7:$R$328,14,0)</f>
        <v>9.6609639024398497</v>
      </c>
      <c r="M18" s="70">
        <f t="shared" ref="M18" si="44">RANK(L18,L$8:L$37,0)</f>
        <v>10</v>
      </c>
      <c r="N18" s="69">
        <f>VLOOKUP($A18,'Return Data'!$A$7:$R$328,18,0)</f>
        <v>9.3715191486551603</v>
      </c>
      <c r="O18" s="70">
        <f t="shared" ref="O18" si="45">RANK(N18,N$8:N$37,0)</f>
        <v>10</v>
      </c>
      <c r="P18" s="69">
        <f>VLOOKUP($A18,'Return Data'!$A$7:$R$328,15,0)</f>
        <v>7.1979993690284596</v>
      </c>
      <c r="Q18" s="70">
        <f t="shared" ref="Q18" si="46">RANK(P18,P$8:P$37,0)</f>
        <v>14</v>
      </c>
      <c r="R18" s="69">
        <f>VLOOKUP($A18,'Return Data'!$A$7:$R$328,17,0)</f>
        <v>10.112850185181699</v>
      </c>
      <c r="S18" s="71">
        <f t="shared" si="1"/>
        <v>17</v>
      </c>
    </row>
    <row r="19" spans="1:19" x14ac:dyDescent="0.25">
      <c r="A19" s="87" t="s">
        <v>64</v>
      </c>
      <c r="B19" s="68">
        <f>VLOOKUP($A19,'Return Data'!$A$7:$R$328,2,0)</f>
        <v>43916</v>
      </c>
      <c r="C19" s="69">
        <f>VLOOKUP($A19,'Return Data'!$A$7:$R$328,3,0)</f>
        <v>26.2959</v>
      </c>
      <c r="D19" s="69">
        <f>VLOOKUP($A19,'Return Data'!$A$7:$R$328,10,0)</f>
        <v>-13.771223261945501</v>
      </c>
      <c r="E19" s="70">
        <f t="shared" si="0"/>
        <v>14</v>
      </c>
      <c r="F19" s="69">
        <f>VLOOKUP($A19,'Return Data'!$A$7:$R$328,11,0)</f>
        <v>7.6255312233967798</v>
      </c>
      <c r="G19" s="70">
        <f t="shared" si="0"/>
        <v>9</v>
      </c>
      <c r="H19" s="69">
        <f>VLOOKUP($A19,'Return Data'!$A$7:$R$328,12,0)</f>
        <v>10.0645960374467</v>
      </c>
      <c r="I19" s="70">
        <f t="shared" ref="I19" si="47">RANK(H19,H$8:H$37,0)</f>
        <v>3</v>
      </c>
      <c r="J19" s="69">
        <f>VLOOKUP($A19,'Return Data'!$A$7:$R$328,13,0)</f>
        <v>9.8294943280275806</v>
      </c>
      <c r="K19" s="70">
        <f t="shared" ref="K19" si="48">RANK(J19,J$8:J$37,0)</f>
        <v>5</v>
      </c>
      <c r="L19" s="69">
        <f>VLOOKUP($A19,'Return Data'!$A$7:$R$328,14,0)</f>
        <v>10.386146996270201</v>
      </c>
      <c r="M19" s="70">
        <f t="shared" ref="M19" si="49">RANK(L19,L$8:L$37,0)</f>
        <v>7</v>
      </c>
      <c r="N19" s="69">
        <f>VLOOKUP($A19,'Return Data'!$A$7:$R$328,18,0)</f>
        <v>9.6557964261829099</v>
      </c>
      <c r="O19" s="70">
        <f t="shared" ref="O19" si="50">RANK(N19,N$8:N$37,0)</f>
        <v>9</v>
      </c>
      <c r="P19" s="69">
        <f>VLOOKUP($A19,'Return Data'!$A$7:$R$328,15,0)</f>
        <v>9.1721303786202704</v>
      </c>
      <c r="Q19" s="70">
        <f t="shared" ref="Q19" si="51">RANK(P19,P$8:P$37,0)</f>
        <v>5</v>
      </c>
      <c r="R19" s="69">
        <f>VLOOKUP($A19,'Return Data'!$A$7:$R$328,17,0)</f>
        <v>15.1957186111593</v>
      </c>
      <c r="S19" s="71">
        <f t="shared" si="1"/>
        <v>1</v>
      </c>
    </row>
    <row r="20" spans="1:19" x14ac:dyDescent="0.25">
      <c r="A20" s="87" t="s">
        <v>65</v>
      </c>
      <c r="B20" s="68">
        <f>VLOOKUP($A20,'Return Data'!$A$7:$R$328,2,0)</f>
        <v>43916</v>
      </c>
      <c r="C20" s="69">
        <f>VLOOKUP($A20,'Return Data'!$A$7:$R$328,3,0)</f>
        <v>16.631699999999999</v>
      </c>
      <c r="D20" s="69">
        <f>VLOOKUP($A20,'Return Data'!$A$7:$R$328,10,0)</f>
        <v>-30.266276948666</v>
      </c>
      <c r="E20" s="70">
        <f t="shared" si="0"/>
        <v>24</v>
      </c>
      <c r="F20" s="69">
        <f>VLOOKUP($A20,'Return Data'!$A$7:$R$328,11,0)</f>
        <v>2.2578880734952</v>
      </c>
      <c r="G20" s="70">
        <f t="shared" si="0"/>
        <v>23</v>
      </c>
      <c r="H20" s="69">
        <f>VLOOKUP($A20,'Return Data'!$A$7:$R$328,12,0)</f>
        <v>6.6437050873392103</v>
      </c>
      <c r="I20" s="70">
        <f t="shared" ref="I20" si="52">RANK(H20,H$8:H$37,0)</f>
        <v>14</v>
      </c>
      <c r="J20" s="69">
        <f>VLOOKUP($A20,'Return Data'!$A$7:$R$328,13,0)</f>
        <v>5.4109821303181604</v>
      </c>
      <c r="K20" s="70">
        <f t="shared" ref="K20" si="53">RANK(J20,J$8:J$37,0)</f>
        <v>24</v>
      </c>
      <c r="L20" s="69">
        <f>VLOOKUP($A20,'Return Data'!$A$7:$R$328,14,0)</f>
        <v>4.5807850401205901</v>
      </c>
      <c r="M20" s="70">
        <f t="shared" ref="M20" si="54">RANK(L20,L$8:L$37,0)</f>
        <v>21</v>
      </c>
      <c r="N20" s="69">
        <f>VLOOKUP($A20,'Return Data'!$A$7:$R$328,18,0)</f>
        <v>6.7983736867333997</v>
      </c>
      <c r="O20" s="70">
        <f t="shared" ref="O20" si="55">RANK(N20,N$8:N$37,0)</f>
        <v>19</v>
      </c>
      <c r="P20" s="69">
        <f>VLOOKUP($A20,'Return Data'!$A$7:$R$328,15,0)</f>
        <v>4.9257650149362497</v>
      </c>
      <c r="Q20" s="70">
        <f t="shared" ref="Q20" si="56">RANK(P20,P$8:P$37,0)</f>
        <v>21</v>
      </c>
      <c r="R20" s="69">
        <f>VLOOKUP($A20,'Return Data'!$A$7:$R$328,17,0)</f>
        <v>7.38279317455852</v>
      </c>
      <c r="S20" s="71">
        <f t="shared" si="1"/>
        <v>30</v>
      </c>
    </row>
    <row r="21" spans="1:19" x14ac:dyDescent="0.25">
      <c r="A21" s="87" t="s">
        <v>66</v>
      </c>
      <c r="B21" s="68">
        <f>VLOOKUP($A21,'Return Data'!$A$7:$R$328,2,0)</f>
        <v>43916</v>
      </c>
      <c r="C21" s="69">
        <f>VLOOKUP($A21,'Return Data'!$A$7:$R$328,3,0)</f>
        <v>26.412099999999999</v>
      </c>
      <c r="D21" s="69">
        <f>VLOOKUP($A21,'Return Data'!$A$7:$R$328,10,0)</f>
        <v>-6.2778119501345602</v>
      </c>
      <c r="E21" s="70">
        <f t="shared" si="0"/>
        <v>5</v>
      </c>
      <c r="F21" s="69">
        <f>VLOOKUP($A21,'Return Data'!$A$7:$R$328,11,0)</f>
        <v>11.1634451652119</v>
      </c>
      <c r="G21" s="70">
        <f t="shared" si="0"/>
        <v>3</v>
      </c>
      <c r="H21" s="69">
        <f>VLOOKUP($A21,'Return Data'!$A$7:$R$328,12,0)</f>
        <v>9.8817519413185906</v>
      </c>
      <c r="I21" s="70">
        <f t="shared" ref="I21" si="57">RANK(H21,H$8:H$37,0)</f>
        <v>4</v>
      </c>
      <c r="J21" s="69">
        <f>VLOOKUP($A21,'Return Data'!$A$7:$R$328,13,0)</f>
        <v>11.386844214782</v>
      </c>
      <c r="K21" s="70">
        <f t="shared" ref="K21" si="58">RANK(J21,J$8:J$37,0)</f>
        <v>3</v>
      </c>
      <c r="L21" s="69">
        <f>VLOOKUP($A21,'Return Data'!$A$7:$R$328,14,0)</f>
        <v>12.4301239766503</v>
      </c>
      <c r="M21" s="70">
        <f t="shared" ref="M21" si="59">RANK(L21,L$8:L$37,0)</f>
        <v>3</v>
      </c>
      <c r="N21" s="69">
        <f>VLOOKUP($A21,'Return Data'!$A$7:$R$328,18,0)</f>
        <v>11.524771193118999</v>
      </c>
      <c r="O21" s="70">
        <f t="shared" ref="O21" si="60">RANK(N21,N$8:N$37,0)</f>
        <v>4</v>
      </c>
      <c r="P21" s="69">
        <f>VLOOKUP($A21,'Return Data'!$A$7:$R$328,15,0)</f>
        <v>8.9503119651288703</v>
      </c>
      <c r="Q21" s="70">
        <f t="shared" ref="Q21" si="61">RANK(P21,P$8:P$37,0)</f>
        <v>6</v>
      </c>
      <c r="R21" s="69">
        <f>VLOOKUP($A21,'Return Data'!$A$7:$R$328,17,0)</f>
        <v>12.9127172888331</v>
      </c>
      <c r="S21" s="71">
        <f t="shared" si="1"/>
        <v>2</v>
      </c>
    </row>
    <row r="22" spans="1:19" x14ac:dyDescent="0.25">
      <c r="A22" s="87" t="s">
        <v>67</v>
      </c>
      <c r="B22" s="68">
        <f>VLOOKUP($A22,'Return Data'!$A$7:$R$328,2,0)</f>
        <v>43916</v>
      </c>
      <c r="C22" s="69">
        <f>VLOOKUP($A22,'Return Data'!$A$7:$R$328,3,0)</f>
        <v>16.2742</v>
      </c>
      <c r="D22" s="69">
        <f>VLOOKUP($A22,'Return Data'!$A$7:$R$328,10,0)</f>
        <v>-9.4945925582144106</v>
      </c>
      <c r="E22" s="70">
        <f t="shared" si="0"/>
        <v>12</v>
      </c>
      <c r="F22" s="69">
        <f>VLOOKUP($A22,'Return Data'!$A$7:$R$328,11,0)</f>
        <v>4.5540048616206903</v>
      </c>
      <c r="G22" s="70">
        <f t="shared" si="0"/>
        <v>19</v>
      </c>
      <c r="H22" s="69">
        <f>VLOOKUP($A22,'Return Data'!$A$7:$R$328,12,0)</f>
        <v>6.7155900700915998</v>
      </c>
      <c r="I22" s="70">
        <f t="shared" ref="I22" si="62">RANK(H22,H$8:H$37,0)</f>
        <v>12</v>
      </c>
      <c r="J22" s="69">
        <f>VLOOKUP($A22,'Return Data'!$A$7:$R$328,13,0)</f>
        <v>7.2254234131290298</v>
      </c>
      <c r="K22" s="70">
        <f t="shared" ref="K22" si="63">RANK(J22,J$8:J$37,0)</f>
        <v>14</v>
      </c>
      <c r="L22" s="69">
        <f>VLOOKUP($A22,'Return Data'!$A$7:$R$328,14,0)</f>
        <v>7.1722773668460498</v>
      </c>
      <c r="M22" s="70">
        <f t="shared" ref="M22" si="64">RANK(L22,L$8:L$37,0)</f>
        <v>18</v>
      </c>
      <c r="N22" s="69">
        <f>VLOOKUP($A22,'Return Data'!$A$7:$R$328,18,0)</f>
        <v>7.2737901014658197</v>
      </c>
      <c r="O22" s="70">
        <f t="shared" ref="O22" si="65">RANK(N22,N$8:N$37,0)</f>
        <v>18</v>
      </c>
      <c r="P22" s="69">
        <f>VLOOKUP($A22,'Return Data'!$A$7:$R$328,15,0)</f>
        <v>7.8471343205108903</v>
      </c>
      <c r="Q22" s="70">
        <f t="shared" ref="Q22" si="66">RANK(P22,P$8:P$37,0)</f>
        <v>11</v>
      </c>
      <c r="R22" s="69">
        <f>VLOOKUP($A22,'Return Data'!$A$7:$R$328,17,0)</f>
        <v>9.2828658289420396</v>
      </c>
      <c r="S22" s="71">
        <f t="shared" si="1"/>
        <v>22</v>
      </c>
    </row>
    <row r="23" spans="1:19" x14ac:dyDescent="0.25">
      <c r="A23" s="87" t="s">
        <v>68</v>
      </c>
      <c r="B23" s="68">
        <f>VLOOKUP($A23,'Return Data'!$A$7:$R$328,2,0)</f>
        <v>43916</v>
      </c>
      <c r="C23" s="69">
        <f>VLOOKUP($A23,'Return Data'!$A$7:$R$328,3,0)</f>
        <v>1118.0524</v>
      </c>
      <c r="D23" s="69">
        <f>VLOOKUP($A23,'Return Data'!$A$7:$R$328,10,0)</f>
        <v>-8.5573891554944392</v>
      </c>
      <c r="E23" s="70">
        <f t="shared" si="0"/>
        <v>9</v>
      </c>
      <c r="F23" s="69">
        <f>VLOOKUP($A23,'Return Data'!$A$7:$R$328,11,0)</f>
        <v>4.1921735429489901</v>
      </c>
      <c r="G23" s="70">
        <f t="shared" si="0"/>
        <v>20</v>
      </c>
      <c r="H23" s="69">
        <f>VLOOKUP($A23,'Return Data'!$A$7:$R$328,12,0)</f>
        <v>5.3499853149577996</v>
      </c>
      <c r="I23" s="70">
        <f t="shared" ref="I23" si="67">RANK(H23,H$8:H$37,0)</f>
        <v>23</v>
      </c>
      <c r="J23" s="69">
        <f>VLOOKUP($A23,'Return Data'!$A$7:$R$328,13,0)</f>
        <v>7.1463758032945801</v>
      </c>
      <c r="K23" s="70">
        <f t="shared" ref="K23" si="68">RANK(J23,J$8:J$37,0)</f>
        <v>15</v>
      </c>
      <c r="L23" s="69">
        <f>VLOOKUP($A23,'Return Data'!$A$7:$R$328,14,0)</f>
        <v>9.2519370856180903</v>
      </c>
      <c r="M23" s="70">
        <f t="shared" ref="M23" si="69">RANK(L23,L$8:L$37,0)</f>
        <v>14</v>
      </c>
      <c r="N23" s="69"/>
      <c r="O23" s="70"/>
      <c r="P23" s="69"/>
      <c r="Q23" s="70"/>
      <c r="R23" s="69">
        <f>VLOOKUP($A23,'Return Data'!$A$7:$R$328,17,0)</f>
        <v>9.0144615062761506</v>
      </c>
      <c r="S23" s="71">
        <f t="shared" si="1"/>
        <v>26</v>
      </c>
    </row>
    <row r="24" spans="1:19" x14ac:dyDescent="0.25">
      <c r="A24" s="87" t="s">
        <v>69</v>
      </c>
      <c r="B24" s="68">
        <f>VLOOKUP($A24,'Return Data'!$A$7:$R$328,2,0)</f>
        <v>43916</v>
      </c>
      <c r="C24" s="69">
        <f>VLOOKUP($A24,'Return Data'!$A$7:$R$328,3,0)</f>
        <v>30.797699999999999</v>
      </c>
      <c r="D24" s="69">
        <f>VLOOKUP($A24,'Return Data'!$A$7:$R$328,10,0)</f>
        <v>-33.095627093343801</v>
      </c>
      <c r="E24" s="70">
        <f t="shared" si="0"/>
        <v>27</v>
      </c>
      <c r="F24" s="69">
        <f>VLOOKUP($A24,'Return Data'!$A$7:$R$328,11,0)</f>
        <v>-4.5490752065179896</v>
      </c>
      <c r="G24" s="70">
        <f t="shared" si="0"/>
        <v>27</v>
      </c>
      <c r="H24" s="69">
        <f>VLOOKUP($A24,'Return Data'!$A$7:$R$328,12,0)</f>
        <v>0.32546775972318998</v>
      </c>
      <c r="I24" s="70">
        <f t="shared" ref="I24" si="70">RANK(H24,H$8:H$37,0)</f>
        <v>25</v>
      </c>
      <c r="J24" s="69">
        <f>VLOOKUP($A24,'Return Data'!$A$7:$R$328,13,0)</f>
        <v>2.3518507504113799</v>
      </c>
      <c r="K24" s="70">
        <f t="shared" ref="K24" si="71">RANK(J24,J$8:J$37,0)</f>
        <v>25</v>
      </c>
      <c r="L24" s="69">
        <f>VLOOKUP($A24,'Return Data'!$A$7:$R$328,14,0)</f>
        <v>3.6207906556084501</v>
      </c>
      <c r="M24" s="70">
        <f t="shared" ref="M24" si="72">RANK(L24,L$8:L$37,0)</f>
        <v>23</v>
      </c>
      <c r="N24" s="69">
        <f>VLOOKUP($A24,'Return Data'!$A$7:$R$328,18,0)</f>
        <v>5.9039641403403804</v>
      </c>
      <c r="O24" s="70">
        <f t="shared" ref="O24" si="73">RANK(N24,N$8:N$37,0)</f>
        <v>21</v>
      </c>
      <c r="P24" s="69">
        <f>VLOOKUP($A24,'Return Data'!$A$7:$R$328,15,0)</f>
        <v>6.8756559262110999</v>
      </c>
      <c r="Q24" s="70">
        <f t="shared" ref="Q24" si="74">RANK(P24,P$8:P$37,0)</f>
        <v>17</v>
      </c>
      <c r="R24" s="69">
        <f>VLOOKUP($A24,'Return Data'!$A$7:$R$328,17,0)</f>
        <v>10.3097041067464</v>
      </c>
      <c r="S24" s="71">
        <f t="shared" si="1"/>
        <v>16</v>
      </c>
    </row>
    <row r="25" spans="1:19" x14ac:dyDescent="0.25">
      <c r="A25" s="87" t="s">
        <v>70</v>
      </c>
      <c r="B25" s="68">
        <f>VLOOKUP($A25,'Return Data'!$A$7:$R$328,2,0)</f>
        <v>43916</v>
      </c>
      <c r="C25" s="69">
        <f>VLOOKUP($A25,'Return Data'!$A$7:$R$328,3,0)</f>
        <v>27.378799999999998</v>
      </c>
      <c r="D25" s="69">
        <f>VLOOKUP($A25,'Return Data'!$A$7:$R$328,10,0)</f>
        <v>-31.927675496709899</v>
      </c>
      <c r="E25" s="70">
        <f t="shared" si="0"/>
        <v>25</v>
      </c>
      <c r="F25" s="69">
        <f>VLOOKUP($A25,'Return Data'!$A$7:$R$328,11,0)</f>
        <v>1.6150448986270001</v>
      </c>
      <c r="G25" s="70">
        <f t="shared" si="0"/>
        <v>24</v>
      </c>
      <c r="H25" s="69">
        <f>VLOOKUP($A25,'Return Data'!$A$7:$R$328,12,0)</f>
        <v>5.4944951853618704</v>
      </c>
      <c r="I25" s="70">
        <f t="shared" ref="I25" si="75">RANK(H25,H$8:H$37,0)</f>
        <v>21</v>
      </c>
      <c r="J25" s="69">
        <f>VLOOKUP($A25,'Return Data'!$A$7:$R$328,13,0)</f>
        <v>7.1236904552262903</v>
      </c>
      <c r="K25" s="70">
        <f t="shared" ref="K25" si="76">RANK(J25,J$8:J$37,0)</f>
        <v>16</v>
      </c>
      <c r="L25" s="69">
        <f>VLOOKUP($A25,'Return Data'!$A$7:$R$328,14,0)</f>
        <v>9.0337132569672303</v>
      </c>
      <c r="M25" s="70">
        <f t="shared" ref="M25" si="77">RANK(L25,L$8:L$37,0)</f>
        <v>15</v>
      </c>
      <c r="N25" s="69">
        <f>VLOOKUP($A25,'Return Data'!$A$7:$R$328,18,0)</f>
        <v>9.7680079553900399</v>
      </c>
      <c r="O25" s="70">
        <f t="shared" ref="O25" si="78">RANK(N25,N$8:N$37,0)</f>
        <v>8</v>
      </c>
      <c r="P25" s="69">
        <f>VLOOKUP($A25,'Return Data'!$A$7:$R$328,15,0)</f>
        <v>9.1883890984295604</v>
      </c>
      <c r="Q25" s="70">
        <f t="shared" ref="Q25" si="79">RANK(P25,P$8:P$37,0)</f>
        <v>4</v>
      </c>
      <c r="R25" s="69">
        <f>VLOOKUP($A25,'Return Data'!$A$7:$R$328,17,0)</f>
        <v>12.8371257140771</v>
      </c>
      <c r="S25" s="71">
        <f t="shared" si="1"/>
        <v>3</v>
      </c>
    </row>
    <row r="26" spans="1:19" x14ac:dyDescent="0.25">
      <c r="A26" s="87" t="s">
        <v>71</v>
      </c>
      <c r="B26" s="68">
        <f>VLOOKUP($A26,'Return Data'!$A$7:$R$328,2,0)</f>
        <v>43916</v>
      </c>
      <c r="C26" s="69">
        <f>VLOOKUP($A26,'Return Data'!$A$7:$R$328,3,0)</f>
        <v>22.6435</v>
      </c>
      <c r="D26" s="69">
        <f>VLOOKUP($A26,'Return Data'!$A$7:$R$328,10,0)</f>
        <v>-17.414760252227701</v>
      </c>
      <c r="E26" s="70">
        <f t="shared" si="0"/>
        <v>17</v>
      </c>
      <c r="F26" s="69">
        <f>VLOOKUP($A26,'Return Data'!$A$7:$R$328,11,0)</f>
        <v>5.8717652615522598</v>
      </c>
      <c r="G26" s="70">
        <f t="shared" si="0"/>
        <v>15</v>
      </c>
      <c r="H26" s="69">
        <f>VLOOKUP($A26,'Return Data'!$A$7:$R$328,12,0)</f>
        <v>6.9213433301682104</v>
      </c>
      <c r="I26" s="70">
        <f t="shared" ref="I26" si="80">RANK(H26,H$8:H$37,0)</f>
        <v>10</v>
      </c>
      <c r="J26" s="69">
        <f>VLOOKUP($A26,'Return Data'!$A$7:$R$328,13,0)</f>
        <v>8.4196306063609896</v>
      </c>
      <c r="K26" s="70">
        <f t="shared" ref="K26" si="81">RANK(J26,J$8:J$37,0)</f>
        <v>9</v>
      </c>
      <c r="L26" s="69">
        <f>VLOOKUP($A26,'Return Data'!$A$7:$R$328,14,0)</f>
        <v>9.3010850391928397</v>
      </c>
      <c r="M26" s="70">
        <f t="shared" ref="M26" si="82">RANK(L26,L$8:L$37,0)</f>
        <v>13</v>
      </c>
      <c r="N26" s="69">
        <f>VLOOKUP($A26,'Return Data'!$A$7:$R$328,18,0)</f>
        <v>9.3388952663485192</v>
      </c>
      <c r="O26" s="70">
        <f t="shared" ref="O26" si="83">RANK(N26,N$8:N$37,0)</f>
        <v>11</v>
      </c>
      <c r="P26" s="69">
        <f>VLOOKUP($A26,'Return Data'!$A$7:$R$328,15,0)</f>
        <v>8.1274079479990906</v>
      </c>
      <c r="Q26" s="70">
        <f t="shared" ref="Q26" si="84">RANK(P26,P$8:P$37,0)</f>
        <v>9</v>
      </c>
      <c r="R26" s="69">
        <f>VLOOKUP($A26,'Return Data'!$A$7:$R$328,17,0)</f>
        <v>12.1125700915363</v>
      </c>
      <c r="S26" s="71">
        <f t="shared" si="1"/>
        <v>7</v>
      </c>
    </row>
    <row r="27" spans="1:19" x14ac:dyDescent="0.25">
      <c r="A27" s="87" t="s">
        <v>72</v>
      </c>
      <c r="B27" s="68">
        <f>VLOOKUP($A27,'Return Data'!$A$7:$R$328,2,0)</f>
        <v>43916</v>
      </c>
      <c r="C27" s="69">
        <f>VLOOKUP($A27,'Return Data'!$A$7:$R$328,3,0)</f>
        <v>12.962999999999999</v>
      </c>
      <c r="D27" s="69">
        <f>VLOOKUP($A27,'Return Data'!$A$7:$R$328,10,0)</f>
        <v>20.304152786742801</v>
      </c>
      <c r="E27" s="70">
        <f t="shared" si="0"/>
        <v>1</v>
      </c>
      <c r="F27" s="69">
        <f>VLOOKUP($A27,'Return Data'!$A$7:$R$328,11,0)</f>
        <v>15.9811511174786</v>
      </c>
      <c r="G27" s="70">
        <f t="shared" si="0"/>
        <v>1</v>
      </c>
      <c r="H27" s="69">
        <f>VLOOKUP($A27,'Return Data'!$A$7:$R$328,12,0)</f>
        <v>12.032015885466199</v>
      </c>
      <c r="I27" s="70">
        <f t="shared" ref="I27" si="85">RANK(H27,H$8:H$37,0)</f>
        <v>1</v>
      </c>
      <c r="J27" s="69">
        <f>VLOOKUP($A27,'Return Data'!$A$7:$R$328,13,0)</f>
        <v>13.5858178482986</v>
      </c>
      <c r="K27" s="70">
        <f t="shared" ref="K27" si="86">RANK(J27,J$8:J$37,0)</f>
        <v>2</v>
      </c>
      <c r="L27" s="69">
        <f>VLOOKUP($A27,'Return Data'!$A$7:$R$328,14,0)</f>
        <v>14.689767249687501</v>
      </c>
      <c r="M27" s="70">
        <f t="shared" ref="M27" si="87">RANK(L27,L$8:L$37,0)</f>
        <v>1</v>
      </c>
      <c r="N27" s="69">
        <f>VLOOKUP($A27,'Return Data'!$A$7:$R$328,18,0)</f>
        <v>12.087595341588599</v>
      </c>
      <c r="O27" s="70">
        <f t="shared" ref="O27" si="88">RANK(N27,N$8:N$37,0)</f>
        <v>1</v>
      </c>
      <c r="P27" s="69"/>
      <c r="Q27" s="70"/>
      <c r="R27" s="69">
        <f>VLOOKUP($A27,'Return Data'!$A$7:$R$328,17,0)</f>
        <v>9.8496812386156698</v>
      </c>
      <c r="S27" s="71">
        <f t="shared" si="1"/>
        <v>18</v>
      </c>
    </row>
    <row r="28" spans="1:19" x14ac:dyDescent="0.25">
      <c r="A28" s="87" t="s">
        <v>73</v>
      </c>
      <c r="B28" s="68">
        <f>VLOOKUP($A28,'Return Data'!$A$7:$R$328,2,0)</f>
        <v>43916</v>
      </c>
      <c r="C28" s="69">
        <f>VLOOKUP($A28,'Return Data'!$A$7:$R$328,3,0)</f>
        <v>27.817499999999999</v>
      </c>
      <c r="D28" s="69">
        <f>VLOOKUP($A28,'Return Data'!$A$7:$R$328,10,0)</f>
        <v>-10.3879172040063</v>
      </c>
      <c r="E28" s="70">
        <f t="shared" si="0"/>
        <v>13</v>
      </c>
      <c r="F28" s="69">
        <f>VLOOKUP($A28,'Return Data'!$A$7:$R$328,11,0)</f>
        <v>6.5162745980930401</v>
      </c>
      <c r="G28" s="70">
        <f t="shared" si="0"/>
        <v>13</v>
      </c>
      <c r="H28" s="69">
        <f>VLOOKUP($A28,'Return Data'!$A$7:$R$328,12,0)</f>
        <v>6.0094589913311696</v>
      </c>
      <c r="I28" s="70">
        <f t="shared" ref="I28" si="89">RANK(H28,H$8:H$37,0)</f>
        <v>20</v>
      </c>
      <c r="J28" s="69">
        <f>VLOOKUP($A28,'Return Data'!$A$7:$R$328,13,0)</f>
        <v>6.9200675852819504</v>
      </c>
      <c r="K28" s="70">
        <f t="shared" ref="K28" si="90">RANK(J28,J$8:J$37,0)</f>
        <v>19</v>
      </c>
      <c r="L28" s="69">
        <f>VLOOKUP($A28,'Return Data'!$A$7:$R$328,14,0)</f>
        <v>8.7995361540332908</v>
      </c>
      <c r="M28" s="70">
        <f t="shared" ref="M28" si="91">RANK(L28,L$8:L$37,0)</f>
        <v>16</v>
      </c>
      <c r="N28" s="69">
        <f>VLOOKUP($A28,'Return Data'!$A$7:$R$328,18,0)</f>
        <v>8.6412141338993695</v>
      </c>
      <c r="O28" s="70">
        <f t="shared" ref="O28" si="92">RANK(N28,N$8:N$37,0)</f>
        <v>14</v>
      </c>
      <c r="P28" s="69">
        <f>VLOOKUP($A28,'Return Data'!$A$7:$R$328,15,0)</f>
        <v>7.2224859723055603</v>
      </c>
      <c r="Q28" s="70">
        <f t="shared" ref="Q28" si="93">RANK(P28,P$8:P$37,0)</f>
        <v>13</v>
      </c>
      <c r="R28" s="69">
        <f>VLOOKUP($A28,'Return Data'!$A$7:$R$328,17,0)</f>
        <v>11.158029344769201</v>
      </c>
      <c r="S28" s="71">
        <f t="shared" si="1"/>
        <v>13</v>
      </c>
    </row>
    <row r="29" spans="1:19" x14ac:dyDescent="0.25">
      <c r="A29" s="87" t="s">
        <v>74</v>
      </c>
      <c r="B29" s="68">
        <f>VLOOKUP($A29,'Return Data'!$A$7:$R$328,2,0)</f>
        <v>43916</v>
      </c>
      <c r="C29" s="69">
        <f>VLOOKUP($A29,'Return Data'!$A$7:$R$328,3,0)</f>
        <v>2067.7800999999999</v>
      </c>
      <c r="D29" s="69">
        <f>VLOOKUP($A29,'Return Data'!$A$7:$R$328,10,0)</f>
        <v>-22.501084479387</v>
      </c>
      <c r="E29" s="70">
        <f t="shared" si="0"/>
        <v>21</v>
      </c>
      <c r="F29" s="69">
        <f>VLOOKUP($A29,'Return Data'!$A$7:$R$328,11,0)</f>
        <v>5.5081250621892002</v>
      </c>
      <c r="G29" s="70">
        <f t="shared" si="0"/>
        <v>17</v>
      </c>
      <c r="H29" s="69">
        <f>VLOOKUP($A29,'Return Data'!$A$7:$R$328,12,0)</f>
        <v>7.5479770738988998</v>
      </c>
      <c r="I29" s="70">
        <f t="shared" ref="I29" si="94">RANK(H29,H$8:H$37,0)</f>
        <v>8</v>
      </c>
      <c r="J29" s="69">
        <f>VLOOKUP($A29,'Return Data'!$A$7:$R$328,13,0)</f>
        <v>8.0996905531943995</v>
      </c>
      <c r="K29" s="70">
        <f t="shared" ref="K29" si="95">RANK(J29,J$8:J$37,0)</f>
        <v>10</v>
      </c>
      <c r="L29" s="69">
        <f>VLOOKUP($A29,'Return Data'!$A$7:$R$328,14,0)</f>
        <v>10.4890579785014</v>
      </c>
      <c r="M29" s="70">
        <f t="shared" ref="M29" si="96">RANK(L29,L$8:L$37,0)</f>
        <v>6</v>
      </c>
      <c r="N29" s="69">
        <f>VLOOKUP($A29,'Return Data'!$A$7:$R$328,18,0)</f>
        <v>10.496257469595699</v>
      </c>
      <c r="O29" s="70">
        <f t="shared" ref="O29" si="97">RANK(N29,N$8:N$37,0)</f>
        <v>6</v>
      </c>
      <c r="P29" s="69">
        <f>VLOOKUP($A29,'Return Data'!$A$7:$R$328,15,0)</f>
        <v>9.4099896451422094</v>
      </c>
      <c r="Q29" s="70">
        <f t="shared" ref="Q29" si="98">RANK(P29,P$8:P$37,0)</f>
        <v>1</v>
      </c>
      <c r="R29" s="69">
        <f>VLOOKUP($A29,'Return Data'!$A$7:$R$328,17,0)</f>
        <v>12.292537680492201</v>
      </c>
      <c r="S29" s="71">
        <f t="shared" si="1"/>
        <v>5</v>
      </c>
    </row>
    <row r="30" spans="1:19" x14ac:dyDescent="0.25">
      <c r="A30" s="87" t="s">
        <v>75</v>
      </c>
      <c r="B30" s="68">
        <f>VLOOKUP($A30,'Return Data'!$A$7:$R$328,2,0)</f>
        <v>43916</v>
      </c>
      <c r="C30" s="69">
        <f>VLOOKUP($A30,'Return Data'!$A$7:$R$328,3,0)</f>
        <v>31.908000000000001</v>
      </c>
      <c r="D30" s="69">
        <f>VLOOKUP($A30,'Return Data'!$A$7:$R$328,10,0)</f>
        <v>-9.1008029855217103</v>
      </c>
      <c r="E30" s="70">
        <f t="shared" si="0"/>
        <v>11</v>
      </c>
      <c r="F30" s="69">
        <f>VLOOKUP($A30,'Return Data'!$A$7:$R$328,11,0)</f>
        <v>7.1469899313494603</v>
      </c>
      <c r="G30" s="70">
        <f t="shared" si="0"/>
        <v>11</v>
      </c>
      <c r="H30" s="69">
        <f>VLOOKUP($A30,'Return Data'!$A$7:$R$328,12,0)</f>
        <v>5.4634613916432704</v>
      </c>
      <c r="I30" s="70">
        <f t="shared" ref="I30" si="99">RANK(H30,H$8:H$37,0)</f>
        <v>22</v>
      </c>
      <c r="J30" s="69">
        <f>VLOOKUP($A30,'Return Data'!$A$7:$R$328,13,0)</f>
        <v>6.14866136811741</v>
      </c>
      <c r="K30" s="70">
        <f t="shared" ref="K30" si="100">RANK(J30,J$8:J$37,0)</f>
        <v>21</v>
      </c>
      <c r="L30" s="69">
        <f>VLOOKUP($A30,'Return Data'!$A$7:$R$328,14,0)</f>
        <v>-2.3266386074734702</v>
      </c>
      <c r="M30" s="70">
        <f t="shared" ref="M30" si="101">RANK(L30,L$8:L$37,0)</f>
        <v>26</v>
      </c>
      <c r="N30" s="69">
        <f>VLOOKUP($A30,'Return Data'!$A$7:$R$328,18,0)</f>
        <v>2.4634267240939201</v>
      </c>
      <c r="O30" s="70">
        <f t="shared" ref="O30" si="102">RANK(N30,N$8:N$37,0)</f>
        <v>26</v>
      </c>
      <c r="P30" s="69">
        <f>VLOOKUP($A30,'Return Data'!$A$7:$R$328,15,0)</f>
        <v>3.2382951136414402</v>
      </c>
      <c r="Q30" s="70">
        <f t="shared" ref="Q30" si="103">RANK(P30,P$8:P$37,0)</f>
        <v>24</v>
      </c>
      <c r="R30" s="69">
        <f>VLOOKUP($A30,'Return Data'!$A$7:$R$328,17,0)</f>
        <v>8.4302195838065703</v>
      </c>
      <c r="S30" s="71">
        <f t="shared" si="1"/>
        <v>29</v>
      </c>
    </row>
    <row r="31" spans="1:19" x14ac:dyDescent="0.25">
      <c r="A31" s="87" t="s">
        <v>76</v>
      </c>
      <c r="B31" s="68">
        <f>VLOOKUP($A31,'Return Data'!$A$7:$R$328,2,0)</f>
        <v>43916</v>
      </c>
      <c r="C31" s="69">
        <f>VLOOKUP($A31,'Return Data'!$A$7:$R$328,3,0)</f>
        <v>63.095500000000001</v>
      </c>
      <c r="D31" s="69">
        <f>VLOOKUP($A31,'Return Data'!$A$7:$R$328,10,0)</f>
        <v>4.7454696413097599</v>
      </c>
      <c r="E31" s="70">
        <f t="shared" si="0"/>
        <v>3</v>
      </c>
      <c r="F31" s="69">
        <f>VLOOKUP($A31,'Return Data'!$A$7:$R$328,11,0)</f>
        <v>6.3163554284385102</v>
      </c>
      <c r="G31" s="70">
        <f t="shared" si="0"/>
        <v>14</v>
      </c>
      <c r="H31" s="69">
        <f>VLOOKUP($A31,'Return Data'!$A$7:$R$328,12,0)</f>
        <v>6.0915968355280699</v>
      </c>
      <c r="I31" s="70">
        <f t="shared" ref="I31" si="104">RANK(H31,H$8:H$37,0)</f>
        <v>18</v>
      </c>
      <c r="J31" s="69">
        <f>VLOOKUP($A31,'Return Data'!$A$7:$R$328,13,0)</f>
        <v>6.06919402879429</v>
      </c>
      <c r="K31" s="70">
        <f t="shared" ref="K31" si="105">RANK(J31,J$8:J$37,0)</f>
        <v>22</v>
      </c>
      <c r="L31" s="69">
        <f>VLOOKUP($A31,'Return Data'!$A$7:$R$328,14,0)</f>
        <v>6.1945746316197701</v>
      </c>
      <c r="M31" s="70">
        <f t="shared" ref="M31" si="106">RANK(L31,L$8:L$37,0)</f>
        <v>20</v>
      </c>
      <c r="N31" s="69">
        <f>VLOOKUP($A31,'Return Data'!$A$7:$R$328,18,0)</f>
        <v>6.7206378309088901</v>
      </c>
      <c r="O31" s="70">
        <f t="shared" ref="O31" si="107">RANK(N31,N$8:N$37,0)</f>
        <v>20</v>
      </c>
      <c r="P31" s="69">
        <f>VLOOKUP($A31,'Return Data'!$A$7:$R$328,15,0)</f>
        <v>4.9284223039069897</v>
      </c>
      <c r="Q31" s="70">
        <f t="shared" ref="Q31" si="108">RANK(P31,P$8:P$37,0)</f>
        <v>20</v>
      </c>
      <c r="R31" s="69">
        <f>VLOOKUP($A31,'Return Data'!$A$7:$R$328,17,0)</f>
        <v>9.1517183823350905</v>
      </c>
      <c r="S31" s="71">
        <f t="shared" si="1"/>
        <v>25</v>
      </c>
    </row>
    <row r="32" spans="1:19" x14ac:dyDescent="0.25">
      <c r="A32" s="87" t="s">
        <v>77</v>
      </c>
      <c r="B32" s="68">
        <f>VLOOKUP($A32,'Return Data'!$A$7:$R$328,2,0)</f>
        <v>43916</v>
      </c>
      <c r="C32" s="69">
        <f>VLOOKUP($A32,'Return Data'!$A$7:$R$328,3,0)</f>
        <v>15.1511</v>
      </c>
      <c r="D32" s="69">
        <f>VLOOKUP($A32,'Return Data'!$A$7:$R$328,10,0)</f>
        <v>-15.5232319108986</v>
      </c>
      <c r="E32" s="70">
        <f t="shared" si="0"/>
        <v>15</v>
      </c>
      <c r="F32" s="69">
        <f>VLOOKUP($A32,'Return Data'!$A$7:$R$328,11,0)</f>
        <v>8.1134296625822202</v>
      </c>
      <c r="G32" s="70">
        <f t="shared" si="0"/>
        <v>7</v>
      </c>
      <c r="H32" s="69">
        <f>VLOOKUP($A32,'Return Data'!$A$7:$R$328,12,0)</f>
        <v>8.8003434605382704</v>
      </c>
      <c r="I32" s="70">
        <f t="shared" ref="I32" si="109">RANK(H32,H$8:H$37,0)</f>
        <v>6</v>
      </c>
      <c r="J32" s="69">
        <f>VLOOKUP($A32,'Return Data'!$A$7:$R$328,13,0)</f>
        <v>8.7623973604327805</v>
      </c>
      <c r="K32" s="70">
        <f t="shared" ref="K32" si="110">RANK(J32,J$8:J$37,0)</f>
        <v>7</v>
      </c>
      <c r="L32" s="69">
        <f>VLOOKUP($A32,'Return Data'!$A$7:$R$328,14,0)</f>
        <v>10.1875572115263</v>
      </c>
      <c r="M32" s="70">
        <f t="shared" ref="M32" si="111">RANK(L32,L$8:L$37,0)</f>
        <v>8</v>
      </c>
      <c r="N32" s="69">
        <f>VLOOKUP($A32,'Return Data'!$A$7:$R$328,18,0)</f>
        <v>8.9336603171737305</v>
      </c>
      <c r="O32" s="70">
        <f t="shared" ref="O32" si="112">RANK(N32,N$8:N$37,0)</f>
        <v>13</v>
      </c>
      <c r="P32" s="69">
        <f>VLOOKUP($A32,'Return Data'!$A$7:$R$328,15,0)</f>
        <v>8.0674955402374504</v>
      </c>
      <c r="Q32" s="70">
        <f t="shared" ref="Q32" si="113">RANK(P32,P$8:P$37,0)</f>
        <v>10</v>
      </c>
      <c r="R32" s="69">
        <f>VLOOKUP($A32,'Return Data'!$A$7:$R$328,17,0)</f>
        <v>10.604351381838701</v>
      </c>
      <c r="S32" s="71">
        <f t="shared" si="1"/>
        <v>15</v>
      </c>
    </row>
    <row r="33" spans="1:19" x14ac:dyDescent="0.25">
      <c r="A33" s="87" t="s">
        <v>78</v>
      </c>
      <c r="B33" s="68">
        <f>VLOOKUP($A33,'Return Data'!$A$7:$R$328,2,0)</f>
        <v>43916</v>
      </c>
      <c r="C33" s="69">
        <f>VLOOKUP($A33,'Return Data'!$A$7:$R$328,3,0)</f>
        <v>26.933800000000002</v>
      </c>
      <c r="D33" s="69">
        <f>VLOOKUP($A33,'Return Data'!$A$7:$R$328,10,0)</f>
        <v>-9.0422752440694794</v>
      </c>
      <c r="E33" s="70">
        <f t="shared" si="0"/>
        <v>10</v>
      </c>
      <c r="F33" s="69">
        <f>VLOOKUP($A33,'Return Data'!$A$7:$R$328,11,0)</f>
        <v>9.0033132853670406</v>
      </c>
      <c r="G33" s="70">
        <f t="shared" si="0"/>
        <v>6</v>
      </c>
      <c r="H33" s="69">
        <f>VLOOKUP($A33,'Return Data'!$A$7:$R$328,12,0)</f>
        <v>9.6721053887150905</v>
      </c>
      <c r="I33" s="70">
        <f t="shared" ref="I33" si="114">RANK(H33,H$8:H$37,0)</f>
        <v>5</v>
      </c>
      <c r="J33" s="69">
        <f>VLOOKUP($A33,'Return Data'!$A$7:$R$328,13,0)</f>
        <v>11.2123279355772</v>
      </c>
      <c r="K33" s="70">
        <f t="shared" ref="K33" si="115">RANK(J33,J$8:J$37,0)</f>
        <v>4</v>
      </c>
      <c r="L33" s="69">
        <f>VLOOKUP($A33,'Return Data'!$A$7:$R$328,14,0)</f>
        <v>13.1303024821897</v>
      </c>
      <c r="M33" s="70">
        <f t="shared" ref="M33" si="116">RANK(L33,L$8:L$37,0)</f>
        <v>2</v>
      </c>
      <c r="N33" s="69">
        <f>VLOOKUP($A33,'Return Data'!$A$7:$R$328,18,0)</f>
        <v>11.556429318706799</v>
      </c>
      <c r="O33" s="70">
        <f t="shared" ref="O33" si="117">RANK(N33,N$8:N$37,0)</f>
        <v>3</v>
      </c>
      <c r="P33" s="69">
        <f>VLOOKUP($A33,'Return Data'!$A$7:$R$328,15,0)</f>
        <v>9.2396564393271401</v>
      </c>
      <c r="Q33" s="70">
        <f t="shared" ref="Q33" si="118">RANK(P33,P$8:P$37,0)</f>
        <v>3</v>
      </c>
      <c r="R33" s="69">
        <f>VLOOKUP($A33,'Return Data'!$A$7:$R$328,17,0)</f>
        <v>12.091502092204699</v>
      </c>
      <c r="S33" s="71">
        <f t="shared" si="1"/>
        <v>8</v>
      </c>
    </row>
    <row r="34" spans="1:19" x14ac:dyDescent="0.25">
      <c r="A34" s="87" t="s">
        <v>79</v>
      </c>
      <c r="B34" s="68">
        <f>VLOOKUP($A34,'Return Data'!$A$7:$R$328,2,0)</f>
        <v>43916</v>
      </c>
      <c r="C34" s="69">
        <f>VLOOKUP($A34,'Return Data'!$A$7:$R$328,3,0)</f>
        <v>31.8765</v>
      </c>
      <c r="D34" s="69">
        <f>VLOOKUP($A34,'Return Data'!$A$7:$R$328,10,0)</f>
        <v>-19.035247716313702</v>
      </c>
      <c r="E34" s="70">
        <f t="shared" si="0"/>
        <v>19</v>
      </c>
      <c r="F34" s="69">
        <f>VLOOKUP($A34,'Return Data'!$A$7:$R$328,11,0)</f>
        <v>4.7528574805168802</v>
      </c>
      <c r="G34" s="70">
        <f t="shared" si="0"/>
        <v>18</v>
      </c>
      <c r="H34" s="69">
        <f>VLOOKUP($A34,'Return Data'!$A$7:$R$328,12,0)</f>
        <v>6.37860192820881</v>
      </c>
      <c r="I34" s="70">
        <f t="shared" ref="I34" si="119">RANK(H34,H$8:H$37,0)</f>
        <v>16</v>
      </c>
      <c r="J34" s="69">
        <f>VLOOKUP($A34,'Return Data'!$A$7:$R$328,13,0)</f>
        <v>6.7236012410411599</v>
      </c>
      <c r="K34" s="70">
        <f t="shared" ref="K34" si="120">RANK(J34,J$8:J$37,0)</f>
        <v>20</v>
      </c>
      <c r="L34" s="69">
        <f>VLOOKUP($A34,'Return Data'!$A$7:$R$328,14,0)</f>
        <v>6.90757355097114</v>
      </c>
      <c r="M34" s="70">
        <f t="shared" ref="M34" si="121">RANK(L34,L$8:L$37,0)</f>
        <v>19</v>
      </c>
      <c r="N34" s="69">
        <f>VLOOKUP($A34,'Return Data'!$A$7:$R$328,18,0)</f>
        <v>7.5864289786691002</v>
      </c>
      <c r="O34" s="70">
        <f t="shared" ref="O34" si="122">RANK(N34,N$8:N$37,0)</f>
        <v>17</v>
      </c>
      <c r="P34" s="69">
        <f>VLOOKUP($A34,'Return Data'!$A$7:$R$328,15,0)</f>
        <v>6.9092637464130098</v>
      </c>
      <c r="Q34" s="70">
        <f t="shared" ref="Q34" si="123">RANK(P34,P$8:P$37,0)</f>
        <v>16</v>
      </c>
      <c r="R34" s="69">
        <f>VLOOKUP($A34,'Return Data'!$A$7:$R$328,17,0)</f>
        <v>12.278559005893101</v>
      </c>
      <c r="S34" s="71">
        <f t="shared" si="1"/>
        <v>6</v>
      </c>
    </row>
    <row r="35" spans="1:19" x14ac:dyDescent="0.25">
      <c r="A35" s="87" t="s">
        <v>80</v>
      </c>
      <c r="B35" s="68">
        <f>VLOOKUP($A35,'Return Data'!$A$7:$R$328,2,0)</f>
        <v>43916</v>
      </c>
      <c r="C35" s="69">
        <f>VLOOKUP($A35,'Return Data'!$A$7:$R$328,3,0)</f>
        <v>18.0001</v>
      </c>
      <c r="D35" s="69">
        <f>VLOOKUP($A35,'Return Data'!$A$7:$R$328,10,0)</f>
        <v>-24.268598783314999</v>
      </c>
      <c r="E35" s="70">
        <f t="shared" si="0"/>
        <v>22</v>
      </c>
      <c r="F35" s="69">
        <f>VLOOKUP($A35,'Return Data'!$A$7:$R$328,11,0)</f>
        <v>3.9946503285185599</v>
      </c>
      <c r="G35" s="70">
        <f t="shared" si="0"/>
        <v>21</v>
      </c>
      <c r="H35" s="69">
        <f>VLOOKUP($A35,'Return Data'!$A$7:$R$328,12,0)</f>
        <v>6.0640732337409</v>
      </c>
      <c r="I35" s="70">
        <f t="shared" ref="I35" si="124">RANK(H35,H$8:H$37,0)</f>
        <v>19</v>
      </c>
      <c r="J35" s="69">
        <f>VLOOKUP($A35,'Return Data'!$A$7:$R$328,13,0)</f>
        <v>7.6031777085619403</v>
      </c>
      <c r="K35" s="70">
        <f t="shared" ref="K35" si="125">RANK(J35,J$8:J$37,0)</f>
        <v>12</v>
      </c>
      <c r="L35" s="69">
        <f>VLOOKUP($A35,'Return Data'!$A$7:$R$328,14,0)</f>
        <v>9.5268645227463509</v>
      </c>
      <c r="M35" s="70">
        <f t="shared" ref="M35" si="126">RANK(L35,L$8:L$37,0)</f>
        <v>11</v>
      </c>
      <c r="N35" s="69">
        <f>VLOOKUP($A35,'Return Data'!$A$7:$R$328,18,0)</f>
        <v>8.1606208282092094</v>
      </c>
      <c r="O35" s="70">
        <f t="shared" ref="O35" si="127">RANK(N35,N$8:N$37,0)</f>
        <v>16</v>
      </c>
      <c r="P35" s="69">
        <f>VLOOKUP($A35,'Return Data'!$A$7:$R$328,15,0)</f>
        <v>6.5211652993390299</v>
      </c>
      <c r="Q35" s="70">
        <f t="shared" ref="Q35" si="128">RANK(P35,P$8:P$37,0)</f>
        <v>18</v>
      </c>
      <c r="R35" s="69">
        <f>VLOOKUP($A35,'Return Data'!$A$7:$R$328,17,0)</f>
        <v>9.1523359863364195</v>
      </c>
      <c r="S35" s="71">
        <f t="shared" si="1"/>
        <v>24</v>
      </c>
    </row>
    <row r="36" spans="1:19" x14ac:dyDescent="0.25">
      <c r="A36" s="87" t="s">
        <v>365</v>
      </c>
      <c r="B36" s="68">
        <f>VLOOKUP($A36,'Return Data'!$A$7:$R$328,2,0)</f>
        <v>43916</v>
      </c>
      <c r="C36" s="69">
        <f>VLOOKUP($A36,'Return Data'!$A$7:$R$328,3,0)</f>
        <v>0.377</v>
      </c>
      <c r="D36" s="69"/>
      <c r="E36" s="70"/>
      <c r="F36" s="69"/>
      <c r="G36" s="70"/>
      <c r="H36" s="69"/>
      <c r="I36" s="70"/>
      <c r="J36" s="69"/>
      <c r="K36" s="70"/>
      <c r="L36" s="69"/>
      <c r="M36" s="70"/>
      <c r="N36" s="69"/>
      <c r="O36" s="70"/>
      <c r="P36" s="69"/>
      <c r="Q36" s="70"/>
      <c r="R36" s="69">
        <f>VLOOKUP($A36,'Return Data'!$A$7:$R$328,17,0)</f>
        <v>8.7414065141439892</v>
      </c>
      <c r="S36" s="71">
        <f t="shared" si="1"/>
        <v>27</v>
      </c>
    </row>
    <row r="37" spans="1:19" x14ac:dyDescent="0.25">
      <c r="A37" s="87" t="s">
        <v>81</v>
      </c>
      <c r="B37" s="68">
        <f>VLOOKUP($A37,'Return Data'!$A$7:$R$328,2,0)</f>
        <v>43916</v>
      </c>
      <c r="C37" s="69">
        <f>VLOOKUP($A37,'Return Data'!$A$7:$R$328,3,0)</f>
        <v>20.201599999999999</v>
      </c>
      <c r="D37" s="69">
        <f>VLOOKUP($A37,'Return Data'!$A$7:$R$328,10,0)</f>
        <v>-20.772149488968399</v>
      </c>
      <c r="E37" s="70">
        <f t="shared" si="0"/>
        <v>20</v>
      </c>
      <c r="F37" s="69">
        <f>VLOOKUP($A37,'Return Data'!$A$7:$R$328,11,0)</f>
        <v>-11.8181666039211</v>
      </c>
      <c r="G37" s="70">
        <f t="shared" si="0"/>
        <v>28</v>
      </c>
      <c r="H37" s="69">
        <f>VLOOKUP($A37,'Return Data'!$A$7:$R$328,12,0)</f>
        <v>-3.33769110146069</v>
      </c>
      <c r="I37" s="70">
        <f t="shared" ref="I37" si="129">RANK(H37,H$8:H$37,0)</f>
        <v>26</v>
      </c>
      <c r="J37" s="69">
        <f>VLOOKUP($A37,'Return Data'!$A$7:$R$328,13,0)</f>
        <v>-3.2303329437426198E-2</v>
      </c>
      <c r="K37" s="70">
        <f t="shared" ref="K37" si="130">RANK(J37,J$8:J$37,0)</f>
        <v>26</v>
      </c>
      <c r="L37" s="69">
        <f>VLOOKUP($A37,'Return Data'!$A$7:$R$328,14,0)</f>
        <v>-5.8881402754730496</v>
      </c>
      <c r="M37" s="70">
        <f t="shared" ref="M37" si="131">RANK(L37,L$8:L$37,0)</f>
        <v>28</v>
      </c>
      <c r="N37" s="69">
        <f>VLOOKUP($A37,'Return Data'!$A$7:$R$328,18,0)</f>
        <v>-0.63037123452904198</v>
      </c>
      <c r="O37" s="70">
        <f t="shared" ref="O37" si="132">RANK(N37,N$8:N$37,0)</f>
        <v>27</v>
      </c>
      <c r="P37" s="69">
        <f>VLOOKUP($A37,'Return Data'!$A$7:$R$328,15,0)</f>
        <v>1.08215278207788</v>
      </c>
      <c r="Q37" s="70">
        <f t="shared" ref="Q37" si="133">RANK(P37,P$8:P$37,0)</f>
        <v>26</v>
      </c>
      <c r="R37" s="69">
        <f>VLOOKUP($A37,'Return Data'!$A$7:$R$328,17,0)</f>
        <v>8.4644012786779506</v>
      </c>
      <c r="S37" s="71">
        <f t="shared" si="1"/>
        <v>28</v>
      </c>
    </row>
    <row r="38" spans="1:19" x14ac:dyDescent="0.25">
      <c r="A38" s="88"/>
      <c r="B38" s="89"/>
      <c r="C38" s="89"/>
      <c r="D38" s="90"/>
      <c r="E38" s="89"/>
      <c r="F38" s="90"/>
      <c r="G38" s="89"/>
      <c r="H38" s="90"/>
      <c r="I38" s="89"/>
      <c r="J38" s="90"/>
      <c r="K38" s="89"/>
      <c r="L38" s="90"/>
      <c r="M38" s="89"/>
      <c r="N38" s="90"/>
      <c r="O38" s="89"/>
      <c r="P38" s="90"/>
      <c r="Q38" s="89"/>
      <c r="R38" s="90"/>
      <c r="S38" s="91"/>
    </row>
    <row r="39" spans="1:19" x14ac:dyDescent="0.25">
      <c r="A39" s="92" t="s">
        <v>27</v>
      </c>
      <c r="B39" s="93"/>
      <c r="C39" s="93"/>
      <c r="D39" s="94">
        <f>AVERAGE(D8:D37)</f>
        <v>-15.451365741647201</v>
      </c>
      <c r="E39" s="93"/>
      <c r="F39" s="94">
        <f>AVERAGE(F8:F37)</f>
        <v>4.4339689200085708</v>
      </c>
      <c r="G39" s="93"/>
      <c r="H39" s="94">
        <f>AVERAGE(H8:H37)</f>
        <v>5.5191784416157299</v>
      </c>
      <c r="I39" s="93"/>
      <c r="J39" s="94">
        <f>AVERAGE(J8:J37)</f>
        <v>7.0099231102221475</v>
      </c>
      <c r="K39" s="93"/>
      <c r="L39" s="94">
        <f>AVERAGE(L8:L37)</f>
        <v>7.0681990189313568</v>
      </c>
      <c r="M39" s="93"/>
      <c r="N39" s="94">
        <f>AVERAGE(N8:N37)</f>
        <v>7.7550772613126986</v>
      </c>
      <c r="O39" s="93"/>
      <c r="P39" s="94">
        <f>AVERAGE(P8:P37)</f>
        <v>6.802888861868289</v>
      </c>
      <c r="Q39" s="93"/>
      <c r="R39" s="94">
        <f>AVERAGE(R8:R37)</f>
        <v>10.640280288914209</v>
      </c>
      <c r="S39" s="95"/>
    </row>
    <row r="40" spans="1:19" x14ac:dyDescent="0.25">
      <c r="A40" s="92" t="s">
        <v>28</v>
      </c>
      <c r="B40" s="93"/>
      <c r="C40" s="93"/>
      <c r="D40" s="94">
        <f>MIN(D8:D37)</f>
        <v>-46.595456210820799</v>
      </c>
      <c r="E40" s="93"/>
      <c r="F40" s="94">
        <f>MIN(F8:F37)</f>
        <v>-21.228144185913099</v>
      </c>
      <c r="G40" s="93"/>
      <c r="H40" s="94">
        <f>MIN(H8:H37)</f>
        <v>-11.817152203883801</v>
      </c>
      <c r="I40" s="93"/>
      <c r="J40" s="94">
        <f>MIN(J8:J37)</f>
        <v>-3.6766261465897001</v>
      </c>
      <c r="K40" s="93"/>
      <c r="L40" s="94">
        <f>MIN(L8:L37)</f>
        <v>-5.8881402754730496</v>
      </c>
      <c r="M40" s="93"/>
      <c r="N40" s="94">
        <f>MIN(N8:N37)</f>
        <v>-0.63037123452904198</v>
      </c>
      <c r="O40" s="93"/>
      <c r="P40" s="94">
        <f>MIN(P8:P37)</f>
        <v>1.08215278207788</v>
      </c>
      <c r="Q40" s="93"/>
      <c r="R40" s="94">
        <f>MIN(R8:R37)</f>
        <v>7.38279317455852</v>
      </c>
      <c r="S40" s="95"/>
    </row>
    <row r="41" spans="1:19" ht="15.75" thickBot="1" x14ac:dyDescent="0.3">
      <c r="A41" s="96" t="s">
        <v>29</v>
      </c>
      <c r="B41" s="97"/>
      <c r="C41" s="97"/>
      <c r="D41" s="98">
        <f>MAX(D8:D37)</f>
        <v>20.304152786742801</v>
      </c>
      <c r="E41" s="97"/>
      <c r="F41" s="98">
        <f>MAX(F8:F37)</f>
        <v>15.9811511174786</v>
      </c>
      <c r="G41" s="97"/>
      <c r="H41" s="98">
        <f>MAX(H8:H37)</f>
        <v>12.032015885466199</v>
      </c>
      <c r="I41" s="97"/>
      <c r="J41" s="98">
        <f>MAX(J8:J37)</f>
        <v>15.242831293476801</v>
      </c>
      <c r="K41" s="97"/>
      <c r="L41" s="98">
        <f>MAX(L8:L37)</f>
        <v>14.689767249687501</v>
      </c>
      <c r="M41" s="97"/>
      <c r="N41" s="98">
        <f>MAX(N8:N37)</f>
        <v>12.087595341588599</v>
      </c>
      <c r="O41" s="97"/>
      <c r="P41" s="98">
        <f>MAX(P8:P37)</f>
        <v>9.4099896451422094</v>
      </c>
      <c r="Q41" s="97"/>
      <c r="R41" s="98">
        <f>MAX(R8:R37)</f>
        <v>15.1957186111593</v>
      </c>
      <c r="S41" s="99"/>
    </row>
    <row r="43" spans="1:19" x14ac:dyDescent="0.25">
      <c r="A43" s="15" t="s">
        <v>342</v>
      </c>
    </row>
  </sheetData>
  <sheetProtection password="F4C3"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4" t="s">
        <v>349</v>
      </c>
    </row>
    <row r="3" spans="1:19" ht="15.75" thickBot="1" x14ac:dyDescent="0.3">
      <c r="A3" s="115"/>
    </row>
    <row r="4" spans="1:19" ht="15.75" thickBot="1" x14ac:dyDescent="0.3"/>
    <row r="5" spans="1:19" x14ac:dyDescent="0.25">
      <c r="A5" s="32" t="s">
        <v>351</v>
      </c>
      <c r="B5" s="112" t="s">
        <v>8</v>
      </c>
      <c r="C5" s="112" t="s">
        <v>9</v>
      </c>
      <c r="D5" s="118" t="s">
        <v>48</v>
      </c>
      <c r="E5" s="118"/>
      <c r="F5" s="118" t="s">
        <v>1</v>
      </c>
      <c r="G5" s="118"/>
      <c r="H5" s="118" t="s">
        <v>2</v>
      </c>
      <c r="I5" s="118"/>
      <c r="J5" s="118" t="s">
        <v>3</v>
      </c>
      <c r="K5" s="118"/>
      <c r="L5" s="118" t="s">
        <v>4</v>
      </c>
      <c r="M5" s="118"/>
      <c r="N5" s="118" t="s">
        <v>385</v>
      </c>
      <c r="O5" s="118"/>
      <c r="P5" s="118" t="s">
        <v>5</v>
      </c>
      <c r="Q5" s="118"/>
      <c r="R5" s="118" t="s">
        <v>46</v>
      </c>
      <c r="S5" s="121"/>
    </row>
    <row r="6" spans="1:19" x14ac:dyDescent="0.25">
      <c r="A6" s="18" t="s">
        <v>7</v>
      </c>
      <c r="B6" s="113"/>
      <c r="C6" s="11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7" t="s">
        <v>82</v>
      </c>
      <c r="B8" s="68">
        <f>VLOOKUP($A8,'Return Data'!$A$7:$R$328,2,0)</f>
        <v>43916</v>
      </c>
      <c r="C8" s="69">
        <f>VLOOKUP($A8,'Return Data'!$A$7:$R$328,3,0)</f>
        <v>21.490500000000001</v>
      </c>
      <c r="D8" s="69">
        <f>VLOOKUP($A8,'Return Data'!$A$7:$R$328,10,0)</f>
        <v>-33.603120314842499</v>
      </c>
      <c r="E8" s="70">
        <f>RANK(D8,D$8:D$41,0)</f>
        <v>30</v>
      </c>
      <c r="F8" s="69">
        <f>VLOOKUP($A8,'Return Data'!$A$7:$R$328,11,0)</f>
        <v>-1.2651494897476301</v>
      </c>
      <c r="G8" s="70">
        <f>RANK(F8,F$8:F$41,0)</f>
        <v>30</v>
      </c>
      <c r="H8" s="69">
        <f>VLOOKUP($A8,'Return Data'!$A$7:$R$328,12,0)</f>
        <v>-12.358654759033801</v>
      </c>
      <c r="I8" s="70">
        <f>RANK(H8,H$8:H$41,0)</f>
        <v>31</v>
      </c>
      <c r="J8" s="69">
        <f>VLOOKUP($A8,'Return Data'!$A$7:$R$328,13,0)</f>
        <v>-4.2364583485426097</v>
      </c>
      <c r="K8" s="70">
        <f>RANK(J8,J$8:J$41,0)</f>
        <v>31</v>
      </c>
      <c r="L8" s="69">
        <f>VLOOKUP($A8,'Return Data'!$A$7:$R$328,14,0)</f>
        <v>-1.5226089869560899</v>
      </c>
      <c r="M8" s="70">
        <f>RANK(L8,L$8:L$41,0)</f>
        <v>27</v>
      </c>
      <c r="N8" s="69">
        <f>VLOOKUP($A8,'Return Data'!$A$7:$R$328,18,0)</f>
        <v>2.3783559475593901</v>
      </c>
      <c r="O8" s="70">
        <f>RANK(N8,N$8:N$41,0)</f>
        <v>27</v>
      </c>
      <c r="P8" s="69">
        <f>VLOOKUP($A8,'Return Data'!$A$7:$R$328,15,0)</f>
        <v>2.6274942419087699</v>
      </c>
      <c r="Q8" s="70">
        <f>RANK(P8,P$8:P$41,0)</f>
        <v>27</v>
      </c>
      <c r="R8" s="69">
        <f>VLOOKUP($A8,'Return Data'!$A$7:$R$328,17,0)</f>
        <v>10.471991260923801</v>
      </c>
      <c r="S8" s="71">
        <f>RANK(R8,R$8:R$41,0)</f>
        <v>20</v>
      </c>
    </row>
    <row r="9" spans="1:19" x14ac:dyDescent="0.25">
      <c r="A9" s="87" t="s">
        <v>83</v>
      </c>
      <c r="B9" s="68">
        <f>VLOOKUP($A9,'Return Data'!$A$7:$R$328,2,0)</f>
        <v>43916</v>
      </c>
      <c r="C9" s="69">
        <f>VLOOKUP($A9,'Return Data'!$A$7:$R$328,3,0)</f>
        <v>31.067499999999999</v>
      </c>
      <c r="D9" s="69">
        <f>VLOOKUP($A9,'Return Data'!$A$7:$R$328,10,0)</f>
        <v>-33.595289010987202</v>
      </c>
      <c r="E9" s="70">
        <f t="shared" ref="E9:G41" si="0">RANK(D9,D$8:D$41,0)</f>
        <v>29</v>
      </c>
      <c r="F9" s="69">
        <f>VLOOKUP($A9,'Return Data'!$A$7:$R$328,11,0)</f>
        <v>-1.25997363799547</v>
      </c>
      <c r="G9" s="70">
        <f t="shared" si="0"/>
        <v>29</v>
      </c>
      <c r="H9" s="69">
        <f>VLOOKUP($A9,'Return Data'!$A$7:$R$328,12,0)</f>
        <v>-12.3567789731548</v>
      </c>
      <c r="I9" s="70">
        <f t="shared" ref="I9" si="1">RANK(H9,H$8:H$41,0)</f>
        <v>30</v>
      </c>
      <c r="J9" s="69">
        <f>VLOOKUP($A9,'Return Data'!$A$7:$R$328,13,0)</f>
        <v>-4.2357492851616101</v>
      </c>
      <c r="K9" s="70">
        <f t="shared" ref="K9" si="2">RANK(J9,J$8:J$41,0)</f>
        <v>30</v>
      </c>
      <c r="L9" s="69">
        <f>VLOOKUP($A9,'Return Data'!$A$7:$R$328,14,0)</f>
        <v>-1.52171612783188</v>
      </c>
      <c r="M9" s="70">
        <f t="shared" ref="M9" si="3">RANK(L9,L$8:L$41,0)</f>
        <v>26</v>
      </c>
      <c r="N9" s="69">
        <f>VLOOKUP($A9,'Return Data'!$A$7:$R$328,18,0)</f>
        <v>2.3791785925639402</v>
      </c>
      <c r="O9" s="70">
        <f t="shared" ref="O9" si="4">RANK(N9,N$8:N$41,0)</f>
        <v>26</v>
      </c>
      <c r="P9" s="69">
        <f>VLOOKUP($A9,'Return Data'!$A$7:$R$328,15,0)</f>
        <v>2.6282111676402198</v>
      </c>
      <c r="Q9" s="70">
        <f t="shared" ref="Q9" si="5">RANK(P9,P$8:P$41,0)</f>
        <v>26</v>
      </c>
      <c r="R9" s="69">
        <f>VLOOKUP($A9,'Return Data'!$A$7:$R$328,17,0)</f>
        <v>13.5883327443011</v>
      </c>
      <c r="S9" s="71">
        <f t="shared" ref="S9" si="6">RANK(R9,R$8:R$41,0)</f>
        <v>9</v>
      </c>
    </row>
    <row r="10" spans="1:19" x14ac:dyDescent="0.25">
      <c r="A10" s="87" t="s">
        <v>84</v>
      </c>
      <c r="B10" s="68">
        <f>VLOOKUP($A10,'Return Data'!$A$7:$R$328,2,0)</f>
        <v>43916</v>
      </c>
      <c r="C10" s="69">
        <f>VLOOKUP($A10,'Return Data'!$A$7:$R$328,3,0)</f>
        <v>1.3116000000000001</v>
      </c>
      <c r="D10" s="69">
        <f>VLOOKUP($A10,'Return Data'!$A$7:$R$328,10,0)</f>
        <v>9.1827790121528707</v>
      </c>
      <c r="E10" s="70">
        <f t="shared" si="0"/>
        <v>2</v>
      </c>
      <c r="F10" s="69">
        <f>VLOOKUP($A10,'Return Data'!$A$7:$R$328,11,0)</f>
        <v>9.2929537113951</v>
      </c>
      <c r="G10" s="70">
        <f t="shared" si="0"/>
        <v>5</v>
      </c>
      <c r="H10" s="69"/>
      <c r="I10" s="70"/>
      <c r="J10" s="69"/>
      <c r="K10" s="70"/>
      <c r="L10" s="69"/>
      <c r="M10" s="70"/>
      <c r="N10" s="69"/>
      <c r="O10" s="70"/>
      <c r="P10" s="69"/>
      <c r="Q10" s="70"/>
      <c r="R10" s="69">
        <f>VLOOKUP($A10,'Return Data'!$A$7:$R$328,17,0)</f>
        <v>9.3626175885991199</v>
      </c>
      <c r="S10" s="71">
        <f t="shared" ref="S10" si="7">RANK(R10,R$8:R$41,0)</f>
        <v>25</v>
      </c>
    </row>
    <row r="11" spans="1:19" x14ac:dyDescent="0.25">
      <c r="A11" s="87" t="s">
        <v>85</v>
      </c>
      <c r="B11" s="68">
        <f>VLOOKUP($A11,'Return Data'!$A$7:$R$328,2,0)</f>
        <v>43916</v>
      </c>
      <c r="C11" s="69">
        <f>VLOOKUP($A11,'Return Data'!$A$7:$R$328,3,0)</f>
        <v>1.8959999999999999</v>
      </c>
      <c r="D11" s="69">
        <f>VLOOKUP($A11,'Return Data'!$A$7:$R$328,10,0)</f>
        <v>9.0933071500798093</v>
      </c>
      <c r="E11" s="70">
        <f t="shared" si="0"/>
        <v>3</v>
      </c>
      <c r="F11" s="69">
        <f>VLOOKUP($A11,'Return Data'!$A$7:$R$328,11,0)</f>
        <v>9.2634540076802008</v>
      </c>
      <c r="G11" s="70">
        <f t="shared" si="0"/>
        <v>6</v>
      </c>
      <c r="H11" s="69"/>
      <c r="I11" s="70"/>
      <c r="J11" s="69"/>
      <c r="K11" s="70"/>
      <c r="L11" s="69"/>
      <c r="M11" s="70"/>
      <c r="N11" s="69"/>
      <c r="O11" s="70"/>
      <c r="P11" s="69"/>
      <c r="Q11" s="70"/>
      <c r="R11" s="69">
        <f>VLOOKUP($A11,'Return Data'!$A$7:$R$328,17,0)</f>
        <v>9.3402321438442701</v>
      </c>
      <c r="S11" s="71">
        <f t="shared" ref="S11" si="8">RANK(R11,R$8:R$41,0)</f>
        <v>26</v>
      </c>
    </row>
    <row r="12" spans="1:19" x14ac:dyDescent="0.25">
      <c r="A12" s="87" t="s">
        <v>86</v>
      </c>
      <c r="B12" s="68">
        <f>VLOOKUP($A12,'Return Data'!$A$7:$R$328,2,0)</f>
        <v>43916</v>
      </c>
      <c r="C12" s="69">
        <f>VLOOKUP($A12,'Return Data'!$A$7:$R$328,3,0)</f>
        <v>20.627700000000001</v>
      </c>
      <c r="D12" s="69">
        <f>VLOOKUP($A12,'Return Data'!$A$7:$R$328,10,0)</f>
        <v>-36.403959670848899</v>
      </c>
      <c r="E12" s="70">
        <f t="shared" si="0"/>
        <v>32</v>
      </c>
      <c r="F12" s="69">
        <f>VLOOKUP($A12,'Return Data'!$A$7:$R$328,11,0)</f>
        <v>2.8749380486853102</v>
      </c>
      <c r="G12" s="70">
        <f t="shared" si="0"/>
        <v>23</v>
      </c>
      <c r="H12" s="69">
        <f>VLOOKUP($A12,'Return Data'!$A$7:$R$328,12,0)</f>
        <v>6.0483930715854601</v>
      </c>
      <c r="I12" s="70">
        <f t="shared" ref="I12" si="9">RANK(H12,H$8:H$41,0)</f>
        <v>12</v>
      </c>
      <c r="J12" s="69">
        <f>VLOOKUP($A12,'Return Data'!$A$7:$R$328,13,0)</f>
        <v>7.8498591428755304</v>
      </c>
      <c r="K12" s="70">
        <f t="shared" ref="K12" si="10">RANK(J12,J$8:J$41,0)</f>
        <v>8</v>
      </c>
      <c r="L12" s="69">
        <f>VLOOKUP($A12,'Return Data'!$A$7:$R$328,14,0)</f>
        <v>9.3349942810405597</v>
      </c>
      <c r="M12" s="70">
        <f t="shared" ref="M12" si="11">RANK(L12,L$8:L$41,0)</f>
        <v>9</v>
      </c>
      <c r="N12" s="69">
        <f>VLOOKUP($A12,'Return Data'!$A$7:$R$328,18,0)</f>
        <v>8.9045609882604602</v>
      </c>
      <c r="O12" s="70">
        <f t="shared" ref="O12" si="12">RANK(N12,N$8:N$41,0)</f>
        <v>8</v>
      </c>
      <c r="P12" s="69">
        <f>VLOOKUP($A12,'Return Data'!$A$7:$R$328,15,0)</f>
        <v>7.52342067337222</v>
      </c>
      <c r="Q12" s="70">
        <f t="shared" ref="Q12" si="13">RANK(P12,P$8:P$41,0)</f>
        <v>9</v>
      </c>
      <c r="R12" s="69">
        <f>VLOOKUP($A12,'Return Data'!$A$7:$R$328,17,0)</f>
        <v>11.913730036855</v>
      </c>
      <c r="S12" s="71">
        <f t="shared" ref="S12" si="14">RANK(R12,R$8:R$41,0)</f>
        <v>13</v>
      </c>
    </row>
    <row r="13" spans="1:19" x14ac:dyDescent="0.25">
      <c r="A13" s="87" t="s">
        <v>87</v>
      </c>
      <c r="B13" s="68">
        <f>VLOOKUP($A13,'Return Data'!$A$7:$R$328,2,0)</f>
        <v>43916</v>
      </c>
      <c r="C13" s="69">
        <f>VLOOKUP($A13,'Return Data'!$A$7:$R$328,3,0)</f>
        <v>16.903099999999998</v>
      </c>
      <c r="D13" s="69">
        <f>VLOOKUP($A13,'Return Data'!$A$7:$R$328,10,0)</f>
        <v>-8.0495377373770491</v>
      </c>
      <c r="E13" s="70">
        <f t="shared" si="0"/>
        <v>8</v>
      </c>
      <c r="F13" s="69">
        <f>VLOOKUP($A13,'Return Data'!$A$7:$R$328,11,0)</f>
        <v>7.0311042084288999</v>
      </c>
      <c r="G13" s="70">
        <f t="shared" si="0"/>
        <v>9</v>
      </c>
      <c r="H13" s="69">
        <f>VLOOKUP($A13,'Return Data'!$A$7:$R$328,12,0)</f>
        <v>6.4121852603115297</v>
      </c>
      <c r="I13" s="70">
        <f t="shared" ref="I13" si="15">RANK(H13,H$8:H$41,0)</f>
        <v>10</v>
      </c>
      <c r="J13" s="69">
        <f>VLOOKUP($A13,'Return Data'!$A$7:$R$328,13,0)</f>
        <v>6.6413886983267396</v>
      </c>
      <c r="K13" s="70">
        <f t="shared" ref="K13" si="16">RANK(J13,J$8:J$41,0)</f>
        <v>13</v>
      </c>
      <c r="L13" s="69">
        <f>VLOOKUP($A13,'Return Data'!$A$7:$R$328,14,0)</f>
        <v>-2.94528224784916</v>
      </c>
      <c r="M13" s="70">
        <f t="shared" ref="M13" si="17">RANK(L13,L$8:L$41,0)</f>
        <v>30</v>
      </c>
      <c r="N13" s="69">
        <f>VLOOKUP($A13,'Return Data'!$A$7:$R$328,18,0)</f>
        <v>2.0378111760670201</v>
      </c>
      <c r="O13" s="70">
        <f t="shared" ref="O13" si="18">RANK(N13,N$8:N$41,0)</f>
        <v>28</v>
      </c>
      <c r="P13" s="69">
        <f>VLOOKUP($A13,'Return Data'!$A$7:$R$328,15,0)</f>
        <v>2.9904742742802002</v>
      </c>
      <c r="Q13" s="70">
        <f t="shared" ref="Q13" si="19">RANK(P13,P$8:P$41,0)</f>
        <v>25</v>
      </c>
      <c r="R13" s="69">
        <f>VLOOKUP($A13,'Return Data'!$A$7:$R$328,17,0)</f>
        <v>8.9158934890304309</v>
      </c>
      <c r="S13" s="71">
        <f t="shared" ref="S13" si="20">RANK(R13,R$8:R$41,0)</f>
        <v>28</v>
      </c>
    </row>
    <row r="14" spans="1:19" x14ac:dyDescent="0.25">
      <c r="A14" s="87" t="s">
        <v>88</v>
      </c>
      <c r="B14" s="68">
        <f>VLOOKUP($A14,'Return Data'!$A$7:$R$328,2,0)</f>
        <v>43916</v>
      </c>
      <c r="C14" s="69">
        <f>VLOOKUP($A14,'Return Data'!$A$7:$R$328,3,0)</f>
        <v>33.662300000000002</v>
      </c>
      <c r="D14" s="69">
        <f>VLOOKUP($A14,'Return Data'!$A$7:$R$328,10,0)</f>
        <v>-19.3607332556161</v>
      </c>
      <c r="E14" s="70">
        <f t="shared" si="0"/>
        <v>19</v>
      </c>
      <c r="F14" s="69">
        <f>VLOOKUP($A14,'Return Data'!$A$7:$R$328,11,0)</f>
        <v>6.0818928956265204</v>
      </c>
      <c r="G14" s="70">
        <f t="shared" si="0"/>
        <v>14</v>
      </c>
      <c r="H14" s="69">
        <f>VLOOKUP($A14,'Return Data'!$A$7:$R$328,12,0)</f>
        <v>6.7296448355049501</v>
      </c>
      <c r="I14" s="70">
        <f t="shared" ref="I14" si="21">RANK(H14,H$8:H$41,0)</f>
        <v>8</v>
      </c>
      <c r="J14" s="69">
        <f>VLOOKUP($A14,'Return Data'!$A$7:$R$328,13,0)</f>
        <v>6.1118539387610298</v>
      </c>
      <c r="K14" s="70">
        <f t="shared" ref="K14" si="22">RANK(J14,J$8:J$41,0)</f>
        <v>19</v>
      </c>
      <c r="L14" s="69">
        <f>VLOOKUP($A14,'Return Data'!$A$7:$R$328,14,0)</f>
        <v>7.2433463164575098</v>
      </c>
      <c r="M14" s="70">
        <f t="shared" ref="M14" si="23">RANK(L14,L$8:L$41,0)</f>
        <v>17</v>
      </c>
      <c r="N14" s="69">
        <f>VLOOKUP($A14,'Return Data'!$A$7:$R$328,18,0)</f>
        <v>7.19264979096135</v>
      </c>
      <c r="O14" s="70">
        <f t="shared" ref="O14" si="24">RANK(N14,N$8:N$41,0)</f>
        <v>16</v>
      </c>
      <c r="P14" s="69">
        <f>VLOOKUP($A14,'Return Data'!$A$7:$R$328,15,0)</f>
        <v>6.2983428052894102</v>
      </c>
      <c r="Q14" s="70">
        <f t="shared" ref="Q14" si="25">RANK(P14,P$8:P$41,0)</f>
        <v>13</v>
      </c>
      <c r="R14" s="69">
        <f>VLOOKUP($A14,'Return Data'!$A$7:$R$328,17,0)</f>
        <v>15.251173406321699</v>
      </c>
      <c r="S14" s="71">
        <f t="shared" ref="S14" si="26">RANK(R14,R$8:R$41,0)</f>
        <v>6</v>
      </c>
    </row>
    <row r="15" spans="1:19" x14ac:dyDescent="0.25">
      <c r="A15" s="87" t="s">
        <v>89</v>
      </c>
      <c r="B15" s="68">
        <f>VLOOKUP($A15,'Return Data'!$A$7:$R$328,2,0)</f>
        <v>43916</v>
      </c>
      <c r="C15" s="69">
        <f>VLOOKUP($A15,'Return Data'!$A$7:$R$328,3,0)</f>
        <v>22.2927</v>
      </c>
      <c r="D15" s="69">
        <f>VLOOKUP($A15,'Return Data'!$A$7:$R$328,10,0)</f>
        <v>-7.3361632998533199</v>
      </c>
      <c r="E15" s="70">
        <f t="shared" si="0"/>
        <v>7</v>
      </c>
      <c r="F15" s="69">
        <f>VLOOKUP($A15,'Return Data'!$A$7:$R$328,11,0)</f>
        <v>6.9966454439652601</v>
      </c>
      <c r="G15" s="70">
        <f t="shared" si="0"/>
        <v>10</v>
      </c>
      <c r="H15" s="69">
        <f>VLOOKUP($A15,'Return Data'!$A$7:$R$328,12,0)</f>
        <v>5.8133763654726298</v>
      </c>
      <c r="I15" s="70">
        <f t="shared" ref="I15" si="27">RANK(H15,H$8:H$41,0)</f>
        <v>16</v>
      </c>
      <c r="J15" s="69">
        <f>VLOOKUP($A15,'Return Data'!$A$7:$R$328,13,0)</f>
        <v>6.6299090854907199</v>
      </c>
      <c r="K15" s="70">
        <f t="shared" ref="K15" si="28">RANK(J15,J$8:J$41,0)</f>
        <v>14</v>
      </c>
      <c r="L15" s="69">
        <f>VLOOKUP($A15,'Return Data'!$A$7:$R$328,14,0)</f>
        <v>8.5198047089505096</v>
      </c>
      <c r="M15" s="70">
        <f t="shared" ref="M15" si="29">RANK(L15,L$8:L$41,0)</f>
        <v>14</v>
      </c>
      <c r="N15" s="69">
        <f>VLOOKUP($A15,'Return Data'!$A$7:$R$328,18,0)</f>
        <v>8.0084866676074498</v>
      </c>
      <c r="O15" s="70">
        <f t="shared" ref="O15" si="30">RANK(N15,N$8:N$41,0)</f>
        <v>13</v>
      </c>
      <c r="P15" s="69">
        <f>VLOOKUP($A15,'Return Data'!$A$7:$R$328,15,0)</f>
        <v>6.2243039569382903</v>
      </c>
      <c r="Q15" s="70">
        <f t="shared" ref="Q15" si="31">RANK(P15,P$8:P$41,0)</f>
        <v>16</v>
      </c>
      <c r="R15" s="69">
        <f>VLOOKUP($A15,'Return Data'!$A$7:$R$328,17,0)</f>
        <v>11.347585988872</v>
      </c>
      <c r="S15" s="71">
        <f t="shared" ref="S15" si="32">RANK(R15,R$8:R$41,0)</f>
        <v>17</v>
      </c>
    </row>
    <row r="16" spans="1:19" x14ac:dyDescent="0.25">
      <c r="A16" s="87" t="s">
        <v>90</v>
      </c>
      <c r="B16" s="68">
        <f>VLOOKUP($A16,'Return Data'!$A$7:$R$328,2,0)</f>
        <v>43916</v>
      </c>
      <c r="C16" s="69">
        <f>VLOOKUP($A16,'Return Data'!$A$7:$R$328,3,0)</f>
        <v>2409.4069</v>
      </c>
      <c r="D16" s="69">
        <f>VLOOKUP($A16,'Return Data'!$A$7:$R$328,10,0)</f>
        <v>-8.1847425747045595</v>
      </c>
      <c r="E16" s="70">
        <f t="shared" si="0"/>
        <v>9</v>
      </c>
      <c r="F16" s="69">
        <f>VLOOKUP($A16,'Return Data'!$A$7:$R$328,11,0)</f>
        <v>11.3814567384951</v>
      </c>
      <c r="G16" s="70">
        <f t="shared" si="0"/>
        <v>2</v>
      </c>
      <c r="H16" s="69">
        <f>VLOOKUP($A16,'Return Data'!$A$7:$R$328,12,0)</f>
        <v>9.9881700705058591</v>
      </c>
      <c r="I16" s="70">
        <f t="shared" ref="I16" si="33">RANK(H16,H$8:H$41,0)</f>
        <v>2</v>
      </c>
      <c r="J16" s="69">
        <f>VLOOKUP($A16,'Return Data'!$A$7:$R$328,13,0)</f>
        <v>14.528004611640901</v>
      </c>
      <c r="K16" s="70">
        <f t="shared" ref="K16" si="34">RANK(J16,J$8:J$41,0)</f>
        <v>1</v>
      </c>
      <c r="L16" s="69">
        <f>VLOOKUP($A16,'Return Data'!$A$7:$R$328,14,0)</f>
        <v>10.653569455169899</v>
      </c>
      <c r="M16" s="70">
        <f t="shared" ref="M16" si="35">RANK(L16,L$8:L$41,0)</f>
        <v>5</v>
      </c>
      <c r="N16" s="69">
        <f>VLOOKUP($A16,'Return Data'!$A$7:$R$328,18,0)</f>
        <v>10.106833701848901</v>
      </c>
      <c r="O16" s="70">
        <f t="shared" ref="O16" si="36">RANK(N16,N$8:N$41,0)</f>
        <v>5</v>
      </c>
      <c r="P16" s="69">
        <f>VLOOKUP($A16,'Return Data'!$A$7:$R$328,15,0)</f>
        <v>7.8345008073004703</v>
      </c>
      <c r="Q16" s="70">
        <f t="shared" ref="Q16" si="37">RANK(P16,P$8:P$41,0)</f>
        <v>8</v>
      </c>
      <c r="R16" s="69">
        <f>VLOOKUP($A16,'Return Data'!$A$7:$R$328,17,0)</f>
        <v>10.9337623485654</v>
      </c>
      <c r="S16" s="71">
        <f t="shared" ref="S16" si="38">RANK(R16,R$8:R$41,0)</f>
        <v>18</v>
      </c>
    </row>
    <row r="17" spans="1:19" x14ac:dyDescent="0.25">
      <c r="A17" s="87" t="s">
        <v>91</v>
      </c>
      <c r="B17" s="68">
        <f>VLOOKUP($A17,'Return Data'!$A$7:$R$328,2,0)</f>
        <v>43916</v>
      </c>
      <c r="C17" s="69">
        <f>VLOOKUP($A17,'Return Data'!$A$7:$R$328,3,0)</f>
        <v>21.711500000000001</v>
      </c>
      <c r="D17" s="69">
        <f>VLOOKUP($A17,'Return Data'!$A$7:$R$328,10,0)</f>
        <v>-0.38248725955412399</v>
      </c>
      <c r="E17" s="70">
        <f t="shared" si="0"/>
        <v>5</v>
      </c>
      <c r="F17" s="69">
        <f>VLOOKUP($A17,'Return Data'!$A$7:$R$328,11,0)</f>
        <v>9.5089528105224606</v>
      </c>
      <c r="G17" s="70">
        <f t="shared" si="0"/>
        <v>4</v>
      </c>
      <c r="H17" s="69">
        <f>VLOOKUP($A17,'Return Data'!$A$7:$R$328,12,0)</f>
        <v>7.8965926122324204</v>
      </c>
      <c r="I17" s="70">
        <f t="shared" ref="I17" si="39">RANK(H17,H$8:H$41,0)</f>
        <v>7</v>
      </c>
      <c r="J17" s="69">
        <f>VLOOKUP($A17,'Return Data'!$A$7:$R$328,13,0)</f>
        <v>8.8133142912813192</v>
      </c>
      <c r="K17" s="70">
        <f t="shared" ref="K17" si="40">RANK(J17,J$8:J$41,0)</f>
        <v>6</v>
      </c>
      <c r="L17" s="69">
        <f>VLOOKUP($A17,'Return Data'!$A$7:$R$328,14,0)</f>
        <v>10.678183158467499</v>
      </c>
      <c r="M17" s="70">
        <f t="shared" ref="M17" si="41">RANK(L17,L$8:L$41,0)</f>
        <v>4</v>
      </c>
      <c r="N17" s="69">
        <f>VLOOKUP($A17,'Return Data'!$A$7:$R$328,18,0)</f>
        <v>10.9990289016886</v>
      </c>
      <c r="O17" s="70">
        <f t="shared" ref="O17" si="42">RANK(N17,N$8:N$41,0)</f>
        <v>1</v>
      </c>
      <c r="P17" s="69">
        <f>VLOOKUP($A17,'Return Data'!$A$7:$R$328,15,0)</f>
        <v>8.3975880397430291</v>
      </c>
      <c r="Q17" s="70">
        <f t="shared" ref="Q17" si="43">RANK(P17,P$8:P$41,0)</f>
        <v>2</v>
      </c>
      <c r="R17" s="69">
        <f>VLOOKUP($A17,'Return Data'!$A$7:$R$328,17,0)</f>
        <v>9.9643298368298403</v>
      </c>
      <c r="S17" s="71">
        <f t="shared" ref="S17" si="44">RANK(R17,R$8:R$41,0)</f>
        <v>22</v>
      </c>
    </row>
    <row r="18" spans="1:19" x14ac:dyDescent="0.25">
      <c r="A18" s="87" t="s">
        <v>92</v>
      </c>
      <c r="B18" s="68">
        <f>VLOOKUP($A18,'Return Data'!$A$7:$R$328,2,0)</f>
        <v>43916</v>
      </c>
      <c r="C18" s="69">
        <f>VLOOKUP($A18,'Return Data'!$A$7:$R$328,3,0)</f>
        <v>65.401600000000002</v>
      </c>
      <c r="D18" s="69">
        <f>VLOOKUP($A18,'Return Data'!$A$7:$R$328,10,0)</f>
        <v>-47.333500544484899</v>
      </c>
      <c r="E18" s="70">
        <f t="shared" si="0"/>
        <v>33</v>
      </c>
      <c r="F18" s="69">
        <f>VLOOKUP($A18,'Return Data'!$A$7:$R$328,11,0)</f>
        <v>-22.015292618675801</v>
      </c>
      <c r="G18" s="70">
        <f t="shared" si="0"/>
        <v>33</v>
      </c>
      <c r="H18" s="69">
        <f>VLOOKUP($A18,'Return Data'!$A$7:$R$328,12,0)</f>
        <v>-8.4931446321499298</v>
      </c>
      <c r="I18" s="70">
        <f t="shared" ref="I18" si="45">RANK(H18,H$8:H$41,0)</f>
        <v>29</v>
      </c>
      <c r="J18" s="69">
        <f>VLOOKUP($A18,'Return Data'!$A$7:$R$328,13,0)</f>
        <v>-3.87294762210239</v>
      </c>
      <c r="K18" s="70">
        <f t="shared" ref="K18" si="46">RANK(J18,J$8:J$41,0)</f>
        <v>29</v>
      </c>
      <c r="L18" s="69">
        <f>VLOOKUP($A18,'Return Data'!$A$7:$R$328,14,0)</f>
        <v>-1.6711036481469701</v>
      </c>
      <c r="M18" s="70">
        <f t="shared" ref="M18" si="47">RANK(L18,L$8:L$41,0)</f>
        <v>28</v>
      </c>
      <c r="N18" s="69">
        <f>VLOOKUP($A18,'Return Data'!$A$7:$R$328,18,0)</f>
        <v>3.4369658348501999</v>
      </c>
      <c r="O18" s="70">
        <f t="shared" ref="O18" si="48">RANK(N18,N$8:N$41,0)</f>
        <v>25</v>
      </c>
      <c r="P18" s="69">
        <f>VLOOKUP($A18,'Return Data'!$A$7:$R$328,15,0)</f>
        <v>5.1568643090069397</v>
      </c>
      <c r="Q18" s="70">
        <f t="shared" ref="Q18" si="49">RANK(P18,P$8:P$41,0)</f>
        <v>19</v>
      </c>
      <c r="R18" s="69">
        <f>VLOOKUP($A18,'Return Data'!$A$7:$R$328,17,0)</f>
        <v>24.010429826644501</v>
      </c>
      <c r="S18" s="71">
        <f t="shared" ref="S18" si="50">RANK(R18,R$8:R$41,0)</f>
        <v>1</v>
      </c>
    </row>
    <row r="19" spans="1:19" x14ac:dyDescent="0.25">
      <c r="A19" s="87" t="s">
        <v>93</v>
      </c>
      <c r="B19" s="68">
        <f>VLOOKUP($A19,'Return Data'!$A$7:$R$328,2,0)</f>
        <v>43916</v>
      </c>
      <c r="C19" s="69">
        <f>VLOOKUP($A19,'Return Data'!$A$7:$R$328,3,0)</f>
        <v>62.381300000000003</v>
      </c>
      <c r="D19" s="69">
        <f>VLOOKUP($A19,'Return Data'!$A$7:$R$328,10,0)</f>
        <v>-29.132238031978201</v>
      </c>
      <c r="E19" s="70">
        <f t="shared" si="0"/>
        <v>24</v>
      </c>
      <c r="F19" s="69">
        <f>VLOOKUP($A19,'Return Data'!$A$7:$R$328,11,0)</f>
        <v>-1.0875362884686</v>
      </c>
      <c r="G19" s="70">
        <f t="shared" si="0"/>
        <v>26</v>
      </c>
      <c r="H19" s="69">
        <f>VLOOKUP($A19,'Return Data'!$A$7:$R$328,12,0)</f>
        <v>3.9790087445958102</v>
      </c>
      <c r="I19" s="70">
        <f t="shared" ref="I19" si="51">RANK(H19,H$8:H$41,0)</f>
        <v>24</v>
      </c>
      <c r="J19" s="69">
        <f>VLOOKUP($A19,'Return Data'!$A$7:$R$328,13,0)</f>
        <v>5.1504322304669303</v>
      </c>
      <c r="K19" s="70">
        <f t="shared" ref="K19" si="52">RANK(J19,J$8:J$41,0)</f>
        <v>23</v>
      </c>
      <c r="L19" s="69">
        <f>VLOOKUP($A19,'Return Data'!$A$7:$R$328,14,0)</f>
        <v>3.6595476722040998</v>
      </c>
      <c r="M19" s="70">
        <f t="shared" ref="M19" si="53">RANK(L19,L$8:L$41,0)</f>
        <v>22</v>
      </c>
      <c r="N19" s="69">
        <f>VLOOKUP($A19,'Return Data'!$A$7:$R$328,18,0)</f>
        <v>3.5132533701417898</v>
      </c>
      <c r="O19" s="70">
        <f t="shared" ref="O19" si="54">RANK(N19,N$8:N$41,0)</f>
        <v>22</v>
      </c>
      <c r="P19" s="69">
        <f>VLOOKUP($A19,'Return Data'!$A$7:$R$328,15,0)</f>
        <v>3.5725168167486601</v>
      </c>
      <c r="Q19" s="70">
        <f t="shared" ref="Q19" si="55">RANK(P19,P$8:P$41,0)</f>
        <v>22</v>
      </c>
      <c r="R19" s="69">
        <f>VLOOKUP($A19,'Return Data'!$A$7:$R$328,17,0)</f>
        <v>22.8479618785851</v>
      </c>
      <c r="S19" s="71">
        <f t="shared" ref="S19" si="56">RANK(R19,R$8:R$41,0)</f>
        <v>3</v>
      </c>
    </row>
    <row r="20" spans="1:19" x14ac:dyDescent="0.25">
      <c r="A20" s="87" t="s">
        <v>94</v>
      </c>
      <c r="B20" s="68">
        <f>VLOOKUP($A20,'Return Data'!$A$7:$R$328,2,0)</f>
        <v>43916</v>
      </c>
      <c r="C20" s="69">
        <f>VLOOKUP($A20,'Return Data'!$A$7:$R$328,3,0)</f>
        <v>62.381300000000003</v>
      </c>
      <c r="D20" s="69">
        <f>VLOOKUP($A20,'Return Data'!$A$7:$R$328,10,0)</f>
        <v>-29.132238031978201</v>
      </c>
      <c r="E20" s="70">
        <f t="shared" si="0"/>
        <v>24</v>
      </c>
      <c r="F20" s="69">
        <f>VLOOKUP($A20,'Return Data'!$A$7:$R$328,11,0)</f>
        <v>-1.0875362884686</v>
      </c>
      <c r="G20" s="70">
        <f t="shared" si="0"/>
        <v>26</v>
      </c>
      <c r="H20" s="69">
        <f>VLOOKUP($A20,'Return Data'!$A$7:$R$328,12,0)</f>
        <v>3.9790087445958102</v>
      </c>
      <c r="I20" s="70">
        <f t="shared" ref="I20" si="57">RANK(H20,H$8:H$41,0)</f>
        <v>24</v>
      </c>
      <c r="J20" s="69">
        <f>VLOOKUP($A20,'Return Data'!$A$7:$R$328,13,0)</f>
        <v>5.1504322304669303</v>
      </c>
      <c r="K20" s="70">
        <f t="shared" ref="K20" si="58">RANK(J20,J$8:J$41,0)</f>
        <v>23</v>
      </c>
      <c r="L20" s="69">
        <f>VLOOKUP($A20,'Return Data'!$A$7:$R$328,14,0)</f>
        <v>3.6595476722040998</v>
      </c>
      <c r="M20" s="70">
        <f t="shared" ref="M20" si="59">RANK(L20,L$8:L$41,0)</f>
        <v>22</v>
      </c>
      <c r="N20" s="69">
        <f>VLOOKUP($A20,'Return Data'!$A$7:$R$328,18,0)</f>
        <v>3.5132533701417898</v>
      </c>
      <c r="O20" s="70">
        <f t="shared" ref="O20" si="60">RANK(N20,N$8:N$41,0)</f>
        <v>22</v>
      </c>
      <c r="P20" s="69">
        <f>VLOOKUP($A20,'Return Data'!$A$7:$R$328,15,0)</f>
        <v>3.5725168167486601</v>
      </c>
      <c r="Q20" s="70">
        <f t="shared" ref="Q20" si="61">RANK(P20,P$8:P$41,0)</f>
        <v>22</v>
      </c>
      <c r="R20" s="69">
        <f>VLOOKUP($A20,'Return Data'!$A$7:$R$328,17,0)</f>
        <v>22.8479618785851</v>
      </c>
      <c r="S20" s="71">
        <f t="shared" ref="S20" si="62">RANK(R20,R$8:R$41,0)</f>
        <v>3</v>
      </c>
    </row>
    <row r="21" spans="1:19" x14ac:dyDescent="0.25">
      <c r="A21" s="87" t="s">
        <v>95</v>
      </c>
      <c r="B21" s="68">
        <f>VLOOKUP($A21,'Return Data'!$A$7:$R$328,2,0)</f>
        <v>43916</v>
      </c>
      <c r="C21" s="69">
        <f>VLOOKUP($A21,'Return Data'!$A$7:$R$328,3,0)</f>
        <v>62.381300000000003</v>
      </c>
      <c r="D21" s="69">
        <f>VLOOKUP($A21,'Return Data'!$A$7:$R$328,10,0)</f>
        <v>-29.132238031978201</v>
      </c>
      <c r="E21" s="70">
        <f t="shared" si="0"/>
        <v>24</v>
      </c>
      <c r="F21" s="69">
        <f>VLOOKUP($A21,'Return Data'!$A$7:$R$328,11,0)</f>
        <v>-1.0875362884686</v>
      </c>
      <c r="G21" s="70">
        <f t="shared" si="0"/>
        <v>26</v>
      </c>
      <c r="H21" s="69">
        <f>VLOOKUP($A21,'Return Data'!$A$7:$R$328,12,0)</f>
        <v>3.9790087445958102</v>
      </c>
      <c r="I21" s="70">
        <f t="shared" ref="I21" si="63">RANK(H21,H$8:H$41,0)</f>
        <v>24</v>
      </c>
      <c r="J21" s="69">
        <f>VLOOKUP($A21,'Return Data'!$A$7:$R$328,13,0)</f>
        <v>5.1504322304669303</v>
      </c>
      <c r="K21" s="70">
        <f t="shared" ref="K21" si="64">RANK(J21,J$8:J$41,0)</f>
        <v>23</v>
      </c>
      <c r="L21" s="69">
        <f>VLOOKUP($A21,'Return Data'!$A$7:$R$328,14,0)</f>
        <v>3.6595476722040998</v>
      </c>
      <c r="M21" s="70">
        <f t="shared" ref="M21" si="65">RANK(L21,L$8:L$41,0)</f>
        <v>22</v>
      </c>
      <c r="N21" s="69">
        <f>VLOOKUP($A21,'Return Data'!$A$7:$R$328,18,0)</f>
        <v>3.5132533701417898</v>
      </c>
      <c r="O21" s="70">
        <f t="shared" ref="O21" si="66">RANK(N21,N$8:N$41,0)</f>
        <v>22</v>
      </c>
      <c r="P21" s="69">
        <f>VLOOKUP($A21,'Return Data'!$A$7:$R$328,15,0)</f>
        <v>3.5725168167486601</v>
      </c>
      <c r="Q21" s="70">
        <f t="shared" ref="Q21" si="67">RANK(P21,P$8:P$41,0)</f>
        <v>22</v>
      </c>
      <c r="R21" s="69">
        <f>VLOOKUP($A21,'Return Data'!$A$7:$R$328,17,0)</f>
        <v>22.8479618785851</v>
      </c>
      <c r="S21" s="71">
        <f t="shared" ref="S21" si="68">RANK(R21,R$8:R$41,0)</f>
        <v>3</v>
      </c>
    </row>
    <row r="22" spans="1:19" x14ac:dyDescent="0.25">
      <c r="A22" s="87" t="s">
        <v>96</v>
      </c>
      <c r="B22" s="68">
        <f>VLOOKUP($A22,'Return Data'!$A$7:$R$328,2,0)</f>
        <v>43916</v>
      </c>
      <c r="C22" s="69">
        <f>VLOOKUP($A22,'Return Data'!$A$7:$R$328,3,0)</f>
        <v>26.3507</v>
      </c>
      <c r="D22" s="69">
        <f>VLOOKUP($A22,'Return Data'!$A$7:$R$328,10,0)</f>
        <v>-17.548808304569999</v>
      </c>
      <c r="E22" s="70">
        <f t="shared" si="0"/>
        <v>17</v>
      </c>
      <c r="F22" s="69">
        <f>VLOOKUP($A22,'Return Data'!$A$7:$R$328,11,0)</f>
        <v>4.85280418218656</v>
      </c>
      <c r="G22" s="70">
        <f t="shared" si="0"/>
        <v>17</v>
      </c>
      <c r="H22" s="69">
        <f>VLOOKUP($A22,'Return Data'!$A$7:$R$328,12,0)</f>
        <v>5.3132252973705798</v>
      </c>
      <c r="I22" s="70">
        <f t="shared" ref="I22" si="69">RANK(H22,H$8:H$41,0)</f>
        <v>18</v>
      </c>
      <c r="J22" s="69">
        <f>VLOOKUP($A22,'Return Data'!$A$7:$R$328,13,0)</f>
        <v>7.2190677804131598</v>
      </c>
      <c r="K22" s="70">
        <f t="shared" ref="K22" si="70">RANK(J22,J$8:J$41,0)</f>
        <v>12</v>
      </c>
      <c r="L22" s="69">
        <f>VLOOKUP($A22,'Return Data'!$A$7:$R$328,14,0)</f>
        <v>8.8202966883907603</v>
      </c>
      <c r="M22" s="70">
        <f t="shared" ref="M22" si="71">RANK(L22,L$8:L$41,0)</f>
        <v>11</v>
      </c>
      <c r="N22" s="69">
        <f>VLOOKUP($A22,'Return Data'!$A$7:$R$328,18,0)</f>
        <v>8.4773910509872792</v>
      </c>
      <c r="O22" s="70">
        <f t="shared" ref="O22" si="72">RANK(N22,N$8:N$41,0)</f>
        <v>11</v>
      </c>
      <c r="P22" s="69">
        <f>VLOOKUP($A22,'Return Data'!$A$7:$R$328,15,0)</f>
        <v>6.2912939497002798</v>
      </c>
      <c r="Q22" s="70">
        <f t="shared" ref="Q22" si="73">RANK(P22,P$8:P$41,0)</f>
        <v>14</v>
      </c>
      <c r="R22" s="69">
        <f>VLOOKUP($A22,'Return Data'!$A$7:$R$328,17,0)</f>
        <v>13.09922190518</v>
      </c>
      <c r="S22" s="71">
        <f t="shared" ref="S22" si="74">RANK(R22,R$8:R$41,0)</f>
        <v>11</v>
      </c>
    </row>
    <row r="23" spans="1:19" x14ac:dyDescent="0.25">
      <c r="A23" s="87" t="s">
        <v>97</v>
      </c>
      <c r="B23" s="68">
        <f>VLOOKUP($A23,'Return Data'!$A$7:$R$328,2,0)</f>
        <v>43916</v>
      </c>
      <c r="C23" s="69">
        <f>VLOOKUP($A23,'Return Data'!$A$7:$R$328,3,0)</f>
        <v>25.2971</v>
      </c>
      <c r="D23" s="69">
        <f>VLOOKUP($A23,'Return Data'!$A$7:$R$328,10,0)</f>
        <v>-14.3962936741229</v>
      </c>
      <c r="E23" s="70">
        <f t="shared" si="0"/>
        <v>15</v>
      </c>
      <c r="F23" s="69">
        <f>VLOOKUP($A23,'Return Data'!$A$7:$R$328,11,0)</f>
        <v>6.9571039759008997</v>
      </c>
      <c r="G23" s="70">
        <f t="shared" si="0"/>
        <v>11</v>
      </c>
      <c r="H23" s="69">
        <f>VLOOKUP($A23,'Return Data'!$A$7:$R$328,12,0)</f>
        <v>9.3702986010550902</v>
      </c>
      <c r="I23" s="70">
        <f t="shared" ref="I23" si="75">RANK(H23,H$8:H$41,0)</f>
        <v>3</v>
      </c>
      <c r="J23" s="69">
        <f>VLOOKUP($A23,'Return Data'!$A$7:$R$328,13,0)</f>
        <v>9.1180219506822606</v>
      </c>
      <c r="K23" s="70">
        <f t="shared" ref="K23" si="76">RANK(J23,J$8:J$41,0)</f>
        <v>5</v>
      </c>
      <c r="L23" s="69">
        <f>VLOOKUP($A23,'Return Data'!$A$7:$R$328,14,0)</f>
        <v>9.6514664832545307</v>
      </c>
      <c r="M23" s="70">
        <f t="shared" ref="M23" si="77">RANK(L23,L$8:L$41,0)</f>
        <v>8</v>
      </c>
      <c r="N23" s="69">
        <f>VLOOKUP($A23,'Return Data'!$A$7:$R$328,18,0)</f>
        <v>8.8317777205241104</v>
      </c>
      <c r="O23" s="70">
        <f t="shared" ref="O23" si="78">RANK(N23,N$8:N$41,0)</f>
        <v>9</v>
      </c>
      <c r="P23" s="69">
        <f>VLOOKUP($A23,'Return Data'!$A$7:$R$328,15,0)</f>
        <v>8.2891809075629901</v>
      </c>
      <c r="Q23" s="70">
        <f t="shared" ref="Q23" si="79">RANK(P23,P$8:P$41,0)</f>
        <v>4</v>
      </c>
      <c r="R23" s="69">
        <f>VLOOKUP($A23,'Return Data'!$A$7:$R$328,17,0)</f>
        <v>15.017325174825199</v>
      </c>
      <c r="S23" s="71">
        <f t="shared" ref="S23" si="80">RANK(R23,R$8:R$41,0)</f>
        <v>7</v>
      </c>
    </row>
    <row r="24" spans="1:19" x14ac:dyDescent="0.25">
      <c r="A24" s="87" t="s">
        <v>98</v>
      </c>
      <c r="B24" s="68">
        <f>VLOOKUP($A24,'Return Data'!$A$7:$R$328,2,0)</f>
        <v>43916</v>
      </c>
      <c r="C24" s="69">
        <f>VLOOKUP($A24,'Return Data'!$A$7:$R$328,3,0)</f>
        <v>15.6761</v>
      </c>
      <c r="D24" s="69">
        <f>VLOOKUP($A24,'Return Data'!$A$7:$R$328,10,0)</f>
        <v>-31.018756310425001</v>
      </c>
      <c r="E24" s="70">
        <f t="shared" si="0"/>
        <v>27</v>
      </c>
      <c r="F24" s="69">
        <f>VLOOKUP($A24,'Return Data'!$A$7:$R$328,11,0)</f>
        <v>1.4766487913888799</v>
      </c>
      <c r="G24" s="70">
        <f t="shared" si="0"/>
        <v>24</v>
      </c>
      <c r="H24" s="69">
        <f>VLOOKUP($A24,'Return Data'!$A$7:$R$328,12,0)</f>
        <v>5.8403897104044704</v>
      </c>
      <c r="I24" s="70">
        <f t="shared" ref="I24" si="81">RANK(H24,H$8:H$41,0)</f>
        <v>15</v>
      </c>
      <c r="J24" s="69">
        <f>VLOOKUP($A24,'Return Data'!$A$7:$R$328,13,0)</f>
        <v>4.5959009386358396</v>
      </c>
      <c r="K24" s="70">
        <f t="shared" ref="K24" si="82">RANK(J24,J$8:J$41,0)</f>
        <v>26</v>
      </c>
      <c r="L24" s="69">
        <f>VLOOKUP($A24,'Return Data'!$A$7:$R$328,14,0)</f>
        <v>3.7554651319589398</v>
      </c>
      <c r="M24" s="70">
        <f t="shared" ref="M24" si="83">RANK(L24,L$8:L$41,0)</f>
        <v>21</v>
      </c>
      <c r="N24" s="69">
        <f>VLOOKUP($A24,'Return Data'!$A$7:$R$328,18,0)</f>
        <v>5.62904109122411</v>
      </c>
      <c r="O24" s="70">
        <f t="shared" ref="O24" si="84">RANK(N24,N$8:N$41,0)</f>
        <v>20</v>
      </c>
      <c r="P24" s="69">
        <f>VLOOKUP($A24,'Return Data'!$A$7:$R$328,15,0)</f>
        <v>3.5919985864156798</v>
      </c>
      <c r="Q24" s="70">
        <f t="shared" ref="Q24" si="85">RANK(P24,P$8:P$41,0)</f>
        <v>21</v>
      </c>
      <c r="R24" s="69">
        <f>VLOOKUP($A24,'Return Data'!$A$7:$R$328,17,0)</f>
        <v>7.00871617050068</v>
      </c>
      <c r="S24" s="71">
        <f t="shared" ref="S24" si="86">RANK(R24,R$8:R$41,0)</f>
        <v>34</v>
      </c>
    </row>
    <row r="25" spans="1:19" x14ac:dyDescent="0.25">
      <c r="A25" s="87" t="s">
        <v>99</v>
      </c>
      <c r="B25" s="68">
        <f>VLOOKUP($A25,'Return Data'!$A$7:$R$328,2,0)</f>
        <v>43916</v>
      </c>
      <c r="C25" s="69">
        <f>VLOOKUP($A25,'Return Data'!$A$7:$R$328,3,0)</f>
        <v>24.8642</v>
      </c>
      <c r="D25" s="69">
        <f>VLOOKUP($A25,'Return Data'!$A$7:$R$328,10,0)</f>
        <v>-7.0771239508221599</v>
      </c>
      <c r="E25" s="70">
        <f t="shared" si="0"/>
        <v>6</v>
      </c>
      <c r="F25" s="69">
        <f>VLOOKUP($A25,'Return Data'!$A$7:$R$328,11,0)</f>
        <v>10.343903984757</v>
      </c>
      <c r="G25" s="70">
        <f t="shared" si="0"/>
        <v>3</v>
      </c>
      <c r="H25" s="69">
        <f>VLOOKUP($A25,'Return Data'!$A$7:$R$328,12,0)</f>
        <v>9.0678303477711708</v>
      </c>
      <c r="I25" s="70">
        <f t="shared" ref="I25" si="87">RANK(H25,H$8:H$41,0)</f>
        <v>4</v>
      </c>
      <c r="J25" s="69">
        <f>VLOOKUP($A25,'Return Data'!$A$7:$R$328,13,0)</f>
        <v>10.5595610679404</v>
      </c>
      <c r="K25" s="70">
        <f t="shared" ref="K25" si="88">RANK(J25,J$8:J$41,0)</f>
        <v>4</v>
      </c>
      <c r="L25" s="69">
        <f>VLOOKUP($A25,'Return Data'!$A$7:$R$328,14,0)</f>
        <v>11.6030300282459</v>
      </c>
      <c r="M25" s="70">
        <f t="shared" ref="M25" si="89">RANK(L25,L$8:L$41,0)</f>
        <v>3</v>
      </c>
      <c r="N25" s="69">
        <f>VLOOKUP($A25,'Return Data'!$A$7:$R$328,18,0)</f>
        <v>10.632783194722601</v>
      </c>
      <c r="O25" s="70">
        <f t="shared" ref="O25" si="90">RANK(N25,N$8:N$41,0)</f>
        <v>3</v>
      </c>
      <c r="P25" s="69">
        <f>VLOOKUP($A25,'Return Data'!$A$7:$R$328,15,0)</f>
        <v>8.0231579289872403</v>
      </c>
      <c r="Q25" s="70">
        <f t="shared" ref="Q25" si="91">RANK(P25,P$8:P$41,0)</f>
        <v>6</v>
      </c>
      <c r="R25" s="69">
        <f>VLOOKUP($A25,'Return Data'!$A$7:$R$328,17,0)</f>
        <v>13.1271062182434</v>
      </c>
      <c r="S25" s="71">
        <f t="shared" ref="S25" si="92">RANK(R25,R$8:R$41,0)</f>
        <v>10</v>
      </c>
    </row>
    <row r="26" spans="1:19" x14ac:dyDescent="0.25">
      <c r="A26" s="87" t="s">
        <v>100</v>
      </c>
      <c r="B26" s="68">
        <f>VLOOKUP($A26,'Return Data'!$A$7:$R$328,2,0)</f>
        <v>43916</v>
      </c>
      <c r="C26" s="69">
        <f>VLOOKUP($A26,'Return Data'!$A$7:$R$328,3,0)</f>
        <v>15.676399999999999</v>
      </c>
      <c r="D26" s="69">
        <f>VLOOKUP($A26,'Return Data'!$A$7:$R$328,10,0)</f>
        <v>-10.1303849581195</v>
      </c>
      <c r="E26" s="70">
        <f t="shared" si="0"/>
        <v>13</v>
      </c>
      <c r="F26" s="69">
        <f>VLOOKUP($A26,'Return Data'!$A$7:$R$328,11,0)</f>
        <v>3.8984782567920102</v>
      </c>
      <c r="G26" s="70">
        <f t="shared" si="0"/>
        <v>19</v>
      </c>
      <c r="H26" s="69">
        <f>VLOOKUP($A26,'Return Data'!$A$7:$R$328,12,0)</f>
        <v>6.0464257118131801</v>
      </c>
      <c r="I26" s="70">
        <f t="shared" ref="I26" si="93">RANK(H26,H$8:H$41,0)</f>
        <v>13</v>
      </c>
      <c r="J26" s="69">
        <f>VLOOKUP($A26,'Return Data'!$A$7:$R$328,13,0)</f>
        <v>6.5436189810722398</v>
      </c>
      <c r="K26" s="70">
        <f t="shared" ref="K26" si="94">RANK(J26,J$8:J$41,0)</f>
        <v>16</v>
      </c>
      <c r="L26" s="69">
        <f>VLOOKUP($A26,'Return Data'!$A$7:$R$328,14,0)</f>
        <v>6.4802519855559897</v>
      </c>
      <c r="M26" s="70">
        <f t="shared" ref="M26" si="95">RANK(L26,L$8:L$41,0)</f>
        <v>18</v>
      </c>
      <c r="N26" s="69">
        <f>VLOOKUP($A26,'Return Data'!$A$7:$R$328,18,0)</f>
        <v>6.5351500041679804</v>
      </c>
      <c r="O26" s="70">
        <f t="shared" ref="O26" si="96">RANK(N26,N$8:N$41,0)</f>
        <v>17</v>
      </c>
      <c r="P26" s="69">
        <f>VLOOKUP($A26,'Return Data'!$A$7:$R$328,15,0)</f>
        <v>7.0889032961830996</v>
      </c>
      <c r="Q26" s="70">
        <f t="shared" ref="Q26" si="97">RANK(P26,P$8:P$41,0)</f>
        <v>11</v>
      </c>
      <c r="R26" s="69">
        <f>VLOOKUP($A26,'Return Data'!$A$7:$R$328,17,0)</f>
        <v>8.3984029185245195</v>
      </c>
      <c r="S26" s="71">
        <f t="shared" ref="S26" si="98">RANK(R26,R$8:R$41,0)</f>
        <v>32</v>
      </c>
    </row>
    <row r="27" spans="1:19" x14ac:dyDescent="0.25">
      <c r="A27" s="87" t="s">
        <v>101</v>
      </c>
      <c r="B27" s="68">
        <f>VLOOKUP($A27,'Return Data'!$A$7:$R$328,2,0)</f>
        <v>43916</v>
      </c>
      <c r="C27" s="69">
        <f>VLOOKUP($A27,'Return Data'!$A$7:$R$328,3,0)</f>
        <v>1110.5446999999999</v>
      </c>
      <c r="D27" s="69">
        <f>VLOOKUP($A27,'Return Data'!$A$7:$R$328,10,0)</f>
        <v>-9.0948989482558993</v>
      </c>
      <c r="E27" s="70">
        <f t="shared" si="0"/>
        <v>10</v>
      </c>
      <c r="F27" s="69">
        <f>VLOOKUP($A27,'Return Data'!$A$7:$R$328,11,0)</f>
        <v>3.6637472528220898</v>
      </c>
      <c r="G27" s="70">
        <f t="shared" si="0"/>
        <v>22</v>
      </c>
      <c r="H27" s="69">
        <f>VLOOKUP($A27,'Return Data'!$A$7:$R$328,12,0)</f>
        <v>4.8133777994020299</v>
      </c>
      <c r="I27" s="70">
        <f t="shared" ref="I27" si="99">RANK(H27,H$8:H$41,0)</f>
        <v>23</v>
      </c>
      <c r="J27" s="69">
        <f>VLOOKUP($A27,'Return Data'!$A$7:$R$328,13,0)</f>
        <v>6.6068091835062699</v>
      </c>
      <c r="K27" s="70">
        <f t="shared" ref="K27" si="100">RANK(J27,J$8:J$41,0)</f>
        <v>15</v>
      </c>
      <c r="L27" s="69">
        <f>VLOOKUP($A27,'Return Data'!$A$7:$R$328,14,0)</f>
        <v>8.6950300298734096</v>
      </c>
      <c r="M27" s="70">
        <f t="shared" ref="M27" si="101">RANK(L27,L$8:L$41,0)</f>
        <v>12</v>
      </c>
      <c r="N27" s="69"/>
      <c r="O27" s="70"/>
      <c r="P27" s="69"/>
      <c r="Q27" s="70"/>
      <c r="R27" s="69">
        <f>VLOOKUP($A27,'Return Data'!$A$7:$R$328,17,0)</f>
        <v>8.4411747907949799</v>
      </c>
      <c r="S27" s="71">
        <f t="shared" ref="S27" si="102">RANK(R27,R$8:R$41,0)</f>
        <v>31</v>
      </c>
    </row>
    <row r="28" spans="1:19" x14ac:dyDescent="0.25">
      <c r="A28" s="87" t="s">
        <v>102</v>
      </c>
      <c r="B28" s="68">
        <f>VLOOKUP($A28,'Return Data'!$A$7:$R$328,2,0)</f>
        <v>43916</v>
      </c>
      <c r="C28" s="69">
        <f>VLOOKUP($A28,'Return Data'!$A$7:$R$328,3,0)</f>
        <v>29.647200000000002</v>
      </c>
      <c r="D28" s="69">
        <f>VLOOKUP($A28,'Return Data'!$A$7:$R$328,10,0)</f>
        <v>-33.798373434920897</v>
      </c>
      <c r="E28" s="70">
        <f t="shared" si="0"/>
        <v>31</v>
      </c>
      <c r="F28" s="69">
        <f>VLOOKUP($A28,'Return Data'!$A$7:$R$328,11,0)</f>
        <v>-5.1485090043061303</v>
      </c>
      <c r="G28" s="70">
        <f t="shared" si="0"/>
        <v>31</v>
      </c>
      <c r="H28" s="69">
        <f>VLOOKUP($A28,'Return Data'!$A$7:$R$328,12,0)</f>
        <v>-0.22703099439576199</v>
      </c>
      <c r="I28" s="70">
        <f t="shared" ref="I28" si="103">RANK(H28,H$8:H$41,0)</f>
        <v>27</v>
      </c>
      <c r="J28" s="69">
        <f>VLOOKUP($A28,'Return Data'!$A$7:$R$328,13,0)</f>
        <v>1.8094078954116</v>
      </c>
      <c r="K28" s="70">
        <f t="shared" ref="K28" si="104">RANK(J28,J$8:J$41,0)</f>
        <v>27</v>
      </c>
      <c r="L28" s="69">
        <f>VLOOKUP($A28,'Return Data'!$A$7:$R$328,14,0)</f>
        <v>3.07784135866974</v>
      </c>
      <c r="M28" s="70">
        <f t="shared" ref="M28" si="105">RANK(L28,L$8:L$41,0)</f>
        <v>25</v>
      </c>
      <c r="N28" s="69">
        <f>VLOOKUP($A28,'Return Data'!$A$7:$R$328,18,0)</f>
        <v>5.3335434736666896</v>
      </c>
      <c r="O28" s="70">
        <f t="shared" ref="O28" si="106">RANK(N28,N$8:N$41,0)</f>
        <v>21</v>
      </c>
      <c r="P28" s="69">
        <f>VLOOKUP($A28,'Return Data'!$A$7:$R$328,15,0)</f>
        <v>6.2654638112907701</v>
      </c>
      <c r="Q28" s="70">
        <f t="shared" ref="Q28" si="107">RANK(P28,P$8:P$41,0)</f>
        <v>15</v>
      </c>
      <c r="R28" s="69">
        <f>VLOOKUP($A28,'Return Data'!$A$7:$R$328,17,0)</f>
        <v>11.7196077790489</v>
      </c>
      <c r="S28" s="71">
        <f t="shared" ref="S28" si="108">RANK(R28,R$8:R$41,0)</f>
        <v>15</v>
      </c>
    </row>
    <row r="29" spans="1:19" x14ac:dyDescent="0.25">
      <c r="A29" s="87" t="s">
        <v>103</v>
      </c>
      <c r="B29" s="68">
        <f>VLOOKUP($A29,'Return Data'!$A$7:$R$328,2,0)</f>
        <v>43916</v>
      </c>
      <c r="C29" s="69">
        <f>VLOOKUP($A29,'Return Data'!$A$7:$R$328,3,0)</f>
        <v>26.190300000000001</v>
      </c>
      <c r="D29" s="69">
        <f>VLOOKUP($A29,'Return Data'!$A$7:$R$328,10,0)</f>
        <v>-32.558848524320297</v>
      </c>
      <c r="E29" s="70">
        <f t="shared" si="0"/>
        <v>28</v>
      </c>
      <c r="F29" s="69">
        <f>VLOOKUP($A29,'Return Data'!$A$7:$R$328,11,0)</f>
        <v>0.96561926862686698</v>
      </c>
      <c r="G29" s="70">
        <f t="shared" si="0"/>
        <v>25</v>
      </c>
      <c r="H29" s="69">
        <f>VLOOKUP($A29,'Return Data'!$A$7:$R$328,12,0)</f>
        <v>4.8257522754002</v>
      </c>
      <c r="I29" s="70">
        <f t="shared" ref="I29" si="109">RANK(H29,H$8:H$41,0)</f>
        <v>22</v>
      </c>
      <c r="J29" s="69">
        <f>VLOOKUP($A29,'Return Data'!$A$7:$R$328,13,0)</f>
        <v>6.4324052426989304</v>
      </c>
      <c r="K29" s="70">
        <f t="shared" ref="K29" si="110">RANK(J29,J$8:J$41,0)</f>
        <v>17</v>
      </c>
      <c r="L29" s="69">
        <f>VLOOKUP($A29,'Return Data'!$A$7:$R$328,14,0)</f>
        <v>8.3170964501602693</v>
      </c>
      <c r="M29" s="70">
        <f t="shared" ref="M29" si="111">RANK(L29,L$8:L$41,0)</f>
        <v>15</v>
      </c>
      <c r="N29" s="69">
        <f>VLOOKUP($A29,'Return Data'!$A$7:$R$328,18,0)</f>
        <v>9.0245290669937006</v>
      </c>
      <c r="O29" s="70">
        <f t="shared" ref="O29" si="112">RANK(N29,N$8:N$41,0)</f>
        <v>7</v>
      </c>
      <c r="P29" s="69">
        <f>VLOOKUP($A29,'Return Data'!$A$7:$R$328,15,0)</f>
        <v>8.4285829628058604</v>
      </c>
      <c r="Q29" s="70">
        <f t="shared" ref="Q29" si="113">RANK(P29,P$8:P$41,0)</f>
        <v>1</v>
      </c>
      <c r="R29" s="69">
        <f>VLOOKUP($A29,'Return Data'!$A$7:$R$328,17,0)</f>
        <v>13.6739948616036</v>
      </c>
      <c r="S29" s="71">
        <f t="shared" ref="S29" si="114">RANK(R29,R$8:R$41,0)</f>
        <v>8</v>
      </c>
    </row>
    <row r="30" spans="1:19" x14ac:dyDescent="0.25">
      <c r="A30" s="87" t="s">
        <v>104</v>
      </c>
      <c r="B30" s="68">
        <f>VLOOKUP($A30,'Return Data'!$A$7:$R$328,2,0)</f>
        <v>43916</v>
      </c>
      <c r="C30" s="69">
        <f>VLOOKUP($A30,'Return Data'!$A$7:$R$328,3,0)</f>
        <v>21.601099999999999</v>
      </c>
      <c r="D30" s="69">
        <f>VLOOKUP($A30,'Return Data'!$A$7:$R$328,10,0)</f>
        <v>-18.0618466707074</v>
      </c>
      <c r="E30" s="70">
        <f t="shared" si="0"/>
        <v>18</v>
      </c>
      <c r="F30" s="69">
        <f>VLOOKUP($A30,'Return Data'!$A$7:$R$328,11,0)</f>
        <v>5.2045574991120302</v>
      </c>
      <c r="G30" s="70">
        <f t="shared" si="0"/>
        <v>16</v>
      </c>
      <c r="H30" s="69">
        <f>VLOOKUP($A30,'Return Data'!$A$7:$R$328,12,0)</f>
        <v>6.2466473408015899</v>
      </c>
      <c r="I30" s="70">
        <f t="shared" ref="I30" si="115">RANK(H30,H$8:H$41,0)</f>
        <v>11</v>
      </c>
      <c r="J30" s="69">
        <f>VLOOKUP($A30,'Return Data'!$A$7:$R$328,13,0)</f>
        <v>7.6905200416737403</v>
      </c>
      <c r="K30" s="70">
        <f t="shared" ref="K30" si="116">RANK(J30,J$8:J$41,0)</f>
        <v>9</v>
      </c>
      <c r="L30" s="69">
        <f>VLOOKUP($A30,'Return Data'!$A$7:$R$328,14,0)</f>
        <v>8.5520911012322802</v>
      </c>
      <c r="M30" s="70">
        <f t="shared" ref="M30" si="117">RANK(L30,L$8:L$41,0)</f>
        <v>13</v>
      </c>
      <c r="N30" s="69">
        <f>VLOOKUP($A30,'Return Data'!$A$7:$R$328,18,0)</f>
        <v>8.4408793110117806</v>
      </c>
      <c r="O30" s="70">
        <f t="shared" ref="O30" si="118">RANK(N30,N$8:N$41,0)</f>
        <v>12</v>
      </c>
      <c r="P30" s="69">
        <f>VLOOKUP($A30,'Return Data'!$A$7:$R$328,15,0)</f>
        <v>7.1422771038759496</v>
      </c>
      <c r="Q30" s="70">
        <f t="shared" ref="Q30" si="119">RANK(P30,P$8:P$41,0)</f>
        <v>10</v>
      </c>
      <c r="R30" s="69">
        <f>VLOOKUP($A30,'Return Data'!$A$7:$R$328,17,0)</f>
        <v>8.5422664918297393</v>
      </c>
      <c r="S30" s="71">
        <f t="shared" ref="S30" si="120">RANK(R30,R$8:R$41,0)</f>
        <v>30</v>
      </c>
    </row>
    <row r="31" spans="1:19" x14ac:dyDescent="0.25">
      <c r="A31" s="87" t="s">
        <v>105</v>
      </c>
      <c r="B31" s="68">
        <f>VLOOKUP($A31,'Return Data'!$A$7:$R$328,2,0)</f>
        <v>43916</v>
      </c>
      <c r="C31" s="69">
        <f>VLOOKUP($A31,'Return Data'!$A$7:$R$328,3,0)</f>
        <v>12.448499999999999</v>
      </c>
      <c r="D31" s="69">
        <f>VLOOKUP($A31,'Return Data'!$A$7:$R$328,10,0)</f>
        <v>19.539207815289199</v>
      </c>
      <c r="E31" s="70">
        <f t="shared" si="0"/>
        <v>1</v>
      </c>
      <c r="F31" s="69">
        <f>VLOOKUP($A31,'Return Data'!$A$7:$R$328,11,0)</f>
        <v>15.070837295096901</v>
      </c>
      <c r="G31" s="70">
        <f t="shared" si="0"/>
        <v>1</v>
      </c>
      <c r="H31" s="69">
        <f>VLOOKUP($A31,'Return Data'!$A$7:$R$328,12,0)</f>
        <v>10.967946312773901</v>
      </c>
      <c r="I31" s="70">
        <f t="shared" ref="I31" si="121">RANK(H31,H$8:H$41,0)</f>
        <v>1</v>
      </c>
      <c r="J31" s="69">
        <f>VLOOKUP($A31,'Return Data'!$A$7:$R$328,13,0)</f>
        <v>12.3962995975201</v>
      </c>
      <c r="K31" s="70">
        <f t="shared" ref="K31" si="122">RANK(J31,J$8:J$41,0)</f>
        <v>2</v>
      </c>
      <c r="L31" s="69">
        <f>VLOOKUP($A31,'Return Data'!$A$7:$R$328,14,0)</f>
        <v>13.401654531951699</v>
      </c>
      <c r="M31" s="70">
        <f t="shared" ref="M31" si="123">RANK(L31,L$8:L$41,0)</f>
        <v>1</v>
      </c>
      <c r="N31" s="69">
        <f>VLOOKUP($A31,'Return Data'!$A$7:$R$328,18,0)</f>
        <v>10.5027685315459</v>
      </c>
      <c r="O31" s="70">
        <f t="shared" ref="O31" si="124">RANK(N31,N$8:N$41,0)</f>
        <v>4</v>
      </c>
      <c r="P31" s="69"/>
      <c r="Q31" s="70"/>
      <c r="R31" s="69">
        <f>VLOOKUP($A31,'Return Data'!$A$7:$R$328,17,0)</f>
        <v>8.1393670309653903</v>
      </c>
      <c r="S31" s="71">
        <f t="shared" ref="S31" si="125">RANK(R31,R$8:R$41,0)</f>
        <v>33</v>
      </c>
    </row>
    <row r="32" spans="1:19" x14ac:dyDescent="0.25">
      <c r="A32" s="87" t="s">
        <v>106</v>
      </c>
      <c r="B32" s="68">
        <f>VLOOKUP($A32,'Return Data'!$A$7:$R$328,2,0)</f>
        <v>43916</v>
      </c>
      <c r="C32" s="69">
        <f>VLOOKUP($A32,'Return Data'!$A$7:$R$328,3,0)</f>
        <v>26.497</v>
      </c>
      <c r="D32" s="69">
        <f>VLOOKUP($A32,'Return Data'!$A$7:$R$328,10,0)</f>
        <v>-11.083154162919399</v>
      </c>
      <c r="E32" s="70">
        <f t="shared" si="0"/>
        <v>14</v>
      </c>
      <c r="F32" s="69">
        <f>VLOOKUP($A32,'Return Data'!$A$7:$R$328,11,0)</f>
        <v>5.8063507462218498</v>
      </c>
      <c r="G32" s="70">
        <f t="shared" si="0"/>
        <v>15</v>
      </c>
      <c r="H32" s="69">
        <f>VLOOKUP($A32,'Return Data'!$A$7:$R$328,12,0)</f>
        <v>5.29108924225888</v>
      </c>
      <c r="I32" s="70">
        <f t="shared" ref="I32" si="126">RANK(H32,H$8:H$41,0)</f>
        <v>20</v>
      </c>
      <c r="J32" s="69">
        <f>VLOOKUP($A32,'Return Data'!$A$7:$R$328,13,0)</f>
        <v>6.18738889512034</v>
      </c>
      <c r="K32" s="70">
        <f t="shared" ref="K32" si="127">RANK(J32,J$8:J$41,0)</f>
        <v>18</v>
      </c>
      <c r="L32" s="69">
        <f>VLOOKUP($A32,'Return Data'!$A$7:$R$328,14,0)</f>
        <v>8.0398973381286805</v>
      </c>
      <c r="M32" s="70">
        <f t="shared" ref="M32" si="128">RANK(L32,L$8:L$41,0)</f>
        <v>16</v>
      </c>
      <c r="N32" s="69">
        <f>VLOOKUP($A32,'Return Data'!$A$7:$R$328,18,0)</f>
        <v>7.8220354580532403</v>
      </c>
      <c r="O32" s="70">
        <f t="shared" ref="O32" si="129">RANK(N32,N$8:N$41,0)</f>
        <v>15</v>
      </c>
      <c r="P32" s="69">
        <f>VLOOKUP($A32,'Return Data'!$A$7:$R$328,15,0)</f>
        <v>6.3968272353340101</v>
      </c>
      <c r="Q32" s="70">
        <f t="shared" ref="Q32" si="130">RANK(P32,P$8:P$41,0)</f>
        <v>12</v>
      </c>
      <c r="R32" s="69">
        <f>VLOOKUP($A32,'Return Data'!$A$7:$R$328,17,0)</f>
        <v>10.7333422459893</v>
      </c>
      <c r="S32" s="71">
        <f t="shared" ref="S32" si="131">RANK(R32,R$8:R$41,0)</f>
        <v>19</v>
      </c>
    </row>
    <row r="33" spans="1:19" x14ac:dyDescent="0.25">
      <c r="A33" s="87" t="s">
        <v>107</v>
      </c>
      <c r="B33" s="68">
        <f>VLOOKUP($A33,'Return Data'!$A$7:$R$328,2,0)</f>
        <v>43916</v>
      </c>
      <c r="C33" s="69">
        <f>VLOOKUP($A33,'Return Data'!$A$7:$R$328,3,0)</f>
        <v>1939.0968</v>
      </c>
      <c r="D33" s="69">
        <f>VLOOKUP($A33,'Return Data'!$A$7:$R$328,10,0)</f>
        <v>-23.416243319158198</v>
      </c>
      <c r="E33" s="70">
        <f t="shared" si="0"/>
        <v>22</v>
      </c>
      <c r="F33" s="69">
        <f>VLOOKUP($A33,'Return Data'!$A$7:$R$328,11,0)</f>
        <v>4.5372923288032103</v>
      </c>
      <c r="G33" s="70">
        <f t="shared" si="0"/>
        <v>18</v>
      </c>
      <c r="H33" s="69">
        <f>VLOOKUP($A33,'Return Data'!$A$7:$R$328,12,0)</f>
        <v>6.5114244275332203</v>
      </c>
      <c r="I33" s="70">
        <f t="shared" ref="I33" si="132">RANK(H33,H$8:H$41,0)</f>
        <v>9</v>
      </c>
      <c r="J33" s="69">
        <f>VLOOKUP($A33,'Return Data'!$A$7:$R$328,13,0)</f>
        <v>7.3446550101403698</v>
      </c>
      <c r="K33" s="70">
        <f t="shared" ref="K33" si="133">RANK(J33,J$8:J$41,0)</f>
        <v>10</v>
      </c>
      <c r="L33" s="69">
        <f>VLOOKUP($A33,'Return Data'!$A$7:$R$328,14,0)</f>
        <v>9.6874738821079607</v>
      </c>
      <c r="M33" s="70">
        <f t="shared" ref="M33" si="134">RANK(L33,L$8:L$41,0)</f>
        <v>7</v>
      </c>
      <c r="N33" s="69">
        <f>VLOOKUP($A33,'Return Data'!$A$7:$R$328,18,0)</f>
        <v>9.5695395723651906</v>
      </c>
      <c r="O33" s="70">
        <f t="shared" ref="O33" si="135">RANK(N33,N$8:N$41,0)</f>
        <v>6</v>
      </c>
      <c r="P33" s="69">
        <f>VLOOKUP($A33,'Return Data'!$A$7:$R$328,15,0)</f>
        <v>8.2249249825797897</v>
      </c>
      <c r="Q33" s="70">
        <f t="shared" ref="Q33" si="136">RANK(P33,P$8:P$41,0)</f>
        <v>5</v>
      </c>
      <c r="R33" s="69">
        <f>VLOOKUP($A33,'Return Data'!$A$7:$R$328,17,0)</f>
        <v>11.4409323097463</v>
      </c>
      <c r="S33" s="71">
        <f t="shared" ref="S33" si="137">RANK(R33,R$8:R$41,0)</f>
        <v>16</v>
      </c>
    </row>
    <row r="34" spans="1:19" x14ac:dyDescent="0.25">
      <c r="A34" s="87" t="s">
        <v>108</v>
      </c>
      <c r="B34" s="68">
        <f>VLOOKUP($A34,'Return Data'!$A$7:$R$328,2,0)</f>
        <v>43916</v>
      </c>
      <c r="C34" s="69">
        <f>VLOOKUP($A34,'Return Data'!$A$7:$R$328,3,0)</f>
        <v>30.3202</v>
      </c>
      <c r="D34" s="69">
        <f>VLOOKUP($A34,'Return Data'!$A$7:$R$328,10,0)</f>
        <v>-9.5410598303255494</v>
      </c>
      <c r="E34" s="70">
        <f t="shared" si="0"/>
        <v>11</v>
      </c>
      <c r="F34" s="69">
        <f>VLOOKUP($A34,'Return Data'!$A$7:$R$328,11,0)</f>
        <v>6.8429370144139403</v>
      </c>
      <c r="G34" s="70">
        <f t="shared" si="0"/>
        <v>12</v>
      </c>
      <c r="H34" s="69">
        <f>VLOOKUP($A34,'Return Data'!$A$7:$R$328,12,0)</f>
        <v>5.21255792201005</v>
      </c>
      <c r="I34" s="70">
        <f t="shared" ref="I34" si="138">RANK(H34,H$8:H$41,0)</f>
        <v>21</v>
      </c>
      <c r="J34" s="69">
        <f>VLOOKUP($A34,'Return Data'!$A$7:$R$328,13,0)</f>
        <v>5.8174502842987801</v>
      </c>
      <c r="K34" s="70">
        <f t="shared" ref="K34" si="139">RANK(J34,J$8:J$41,0)</f>
        <v>21</v>
      </c>
      <c r="L34" s="69">
        <f>VLOOKUP($A34,'Return Data'!$A$7:$R$328,14,0)</f>
        <v>-2.6936748825458099</v>
      </c>
      <c r="M34" s="70">
        <f t="shared" ref="M34" si="140">RANK(L34,L$8:L$41,0)</f>
        <v>29</v>
      </c>
      <c r="N34" s="69">
        <f>VLOOKUP($A34,'Return Data'!$A$7:$R$328,18,0)</f>
        <v>1.85628984225893</v>
      </c>
      <c r="O34" s="70">
        <f t="shared" ref="O34" si="141">RANK(N34,N$8:N$41,0)</f>
        <v>29</v>
      </c>
      <c r="P34" s="69">
        <f>VLOOKUP($A34,'Return Data'!$A$7:$R$328,15,0)</f>
        <v>2.52860083859597</v>
      </c>
      <c r="Q34" s="70">
        <f t="shared" ref="Q34" si="142">RANK(P34,P$8:P$41,0)</f>
        <v>28</v>
      </c>
      <c r="R34" s="69">
        <f>VLOOKUP($A34,'Return Data'!$A$7:$R$328,17,0)</f>
        <v>11.992122188154299</v>
      </c>
      <c r="S34" s="71">
        <f t="shared" ref="S34" si="143">RANK(R34,R$8:R$41,0)</f>
        <v>12</v>
      </c>
    </row>
    <row r="35" spans="1:19" x14ac:dyDescent="0.25">
      <c r="A35" s="87" t="s">
        <v>109</v>
      </c>
      <c r="B35" s="68">
        <f>VLOOKUP($A35,'Return Data'!$A$7:$R$328,2,0)</f>
        <v>43916</v>
      </c>
      <c r="C35" s="69">
        <f>VLOOKUP($A35,'Return Data'!$A$7:$R$328,3,0)</f>
        <v>62.229900000000001</v>
      </c>
      <c r="D35" s="69">
        <f>VLOOKUP($A35,'Return Data'!$A$7:$R$328,10,0)</f>
        <v>4.6446339467059303</v>
      </c>
      <c r="E35" s="70">
        <f t="shared" si="0"/>
        <v>4</v>
      </c>
      <c r="F35" s="69">
        <f>VLOOKUP($A35,'Return Data'!$A$7:$R$328,11,0)</f>
        <v>6.2273961422928803</v>
      </c>
      <c r="G35" s="70">
        <f t="shared" si="0"/>
        <v>13</v>
      </c>
      <c r="H35" s="69">
        <f>VLOOKUP($A35,'Return Data'!$A$7:$R$328,12,0)</f>
        <v>5.9753908811652199</v>
      </c>
      <c r="I35" s="70">
        <f t="shared" ref="I35" si="144">RANK(H35,H$8:H$41,0)</f>
        <v>14</v>
      </c>
      <c r="J35" s="69">
        <f>VLOOKUP($A35,'Return Data'!$A$7:$R$328,13,0)</f>
        <v>5.9563006958854299</v>
      </c>
      <c r="K35" s="70">
        <f t="shared" ref="K35" si="145">RANK(J35,J$8:J$41,0)</f>
        <v>20</v>
      </c>
      <c r="L35" s="69">
        <f>VLOOKUP($A35,'Return Data'!$A$7:$R$328,14,0)</f>
        <v>6.0797626332085999</v>
      </c>
      <c r="M35" s="70">
        <f t="shared" ref="M35" si="146">RANK(L35,L$8:L$41,0)</f>
        <v>19</v>
      </c>
      <c r="N35" s="69">
        <f>VLOOKUP($A35,'Return Data'!$A$7:$R$328,18,0)</f>
        <v>6.5011586138774602</v>
      </c>
      <c r="O35" s="70">
        <f t="shared" ref="O35" si="147">RANK(N35,N$8:N$41,0)</f>
        <v>18</v>
      </c>
      <c r="P35" s="69">
        <f>VLOOKUP($A35,'Return Data'!$A$7:$R$328,15,0)</f>
        <v>4.7281572495146396</v>
      </c>
      <c r="Q35" s="70">
        <f t="shared" ref="Q35" si="148">RANK(P35,P$8:P$41,0)</f>
        <v>20</v>
      </c>
      <c r="R35" s="69">
        <f>VLOOKUP($A35,'Return Data'!$A$7:$R$328,17,0)</f>
        <v>23.892609976187501</v>
      </c>
      <c r="S35" s="71">
        <f t="shared" ref="S35" si="149">RANK(R35,R$8:R$41,0)</f>
        <v>2</v>
      </c>
    </row>
    <row r="36" spans="1:19" x14ac:dyDescent="0.25">
      <c r="A36" s="87" t="s">
        <v>110</v>
      </c>
      <c r="B36" s="68">
        <f>VLOOKUP($A36,'Return Data'!$A$7:$R$328,2,0)</f>
        <v>43916</v>
      </c>
      <c r="C36" s="69">
        <f>VLOOKUP($A36,'Return Data'!$A$7:$R$328,3,0)</f>
        <v>15.102499999999999</v>
      </c>
      <c r="D36" s="69">
        <f>VLOOKUP($A36,'Return Data'!$A$7:$R$328,10,0)</f>
        <v>-15.735124650154599</v>
      </c>
      <c r="E36" s="70">
        <f t="shared" si="0"/>
        <v>16</v>
      </c>
      <c r="F36" s="69">
        <f>VLOOKUP($A36,'Return Data'!$A$7:$R$328,11,0)</f>
        <v>7.9604396791706504</v>
      </c>
      <c r="G36" s="70">
        <f t="shared" si="0"/>
        <v>8</v>
      </c>
      <c r="H36" s="69">
        <f>VLOOKUP($A36,'Return Data'!$A$7:$R$328,12,0)</f>
        <v>8.6621426400527408</v>
      </c>
      <c r="I36" s="70">
        <f t="shared" ref="I36" si="150">RANK(H36,H$8:H$41,0)</f>
        <v>6</v>
      </c>
      <c r="J36" s="69">
        <f>VLOOKUP($A36,'Return Data'!$A$7:$R$328,13,0)</f>
        <v>8.6262638894035106</v>
      </c>
      <c r="K36" s="70">
        <f t="shared" ref="K36" si="151">RANK(J36,J$8:J$41,0)</f>
        <v>7</v>
      </c>
      <c r="L36" s="69">
        <f>VLOOKUP($A36,'Return Data'!$A$7:$R$328,14,0)</f>
        <v>10.048999107839901</v>
      </c>
      <c r="M36" s="70">
        <f t="shared" ref="M36" si="152">RANK(L36,L$8:L$41,0)</f>
        <v>6</v>
      </c>
      <c r="N36" s="69">
        <f>VLOOKUP($A36,'Return Data'!$A$7:$R$328,18,0)</f>
        <v>8.7983057817780406</v>
      </c>
      <c r="O36" s="70">
        <f t="shared" ref="O36" si="153">RANK(N36,N$8:N$41,0)</f>
        <v>10</v>
      </c>
      <c r="P36" s="69">
        <f>VLOOKUP($A36,'Return Data'!$A$7:$R$328,15,0)</f>
        <v>7.9487899545894001</v>
      </c>
      <c r="Q36" s="70">
        <f t="shared" ref="Q36" si="154">RANK(P36,P$8:P$41,0)</f>
        <v>7</v>
      </c>
      <c r="R36" s="69">
        <f>VLOOKUP($A36,'Return Data'!$A$7:$R$328,17,0)</f>
        <v>10.4462691991019</v>
      </c>
      <c r="S36" s="71">
        <f t="shared" ref="S36" si="155">RANK(R36,R$8:R$41,0)</f>
        <v>21</v>
      </c>
    </row>
    <row r="37" spans="1:19" x14ac:dyDescent="0.25">
      <c r="A37" s="87" t="s">
        <v>111</v>
      </c>
      <c r="B37" s="68">
        <f>VLOOKUP($A37,'Return Data'!$A$7:$R$328,2,0)</f>
        <v>43916</v>
      </c>
      <c r="C37" s="69">
        <f>VLOOKUP($A37,'Return Data'!$A$7:$R$328,3,0)</f>
        <v>25.648499999999999</v>
      </c>
      <c r="D37" s="69">
        <f>VLOOKUP($A37,'Return Data'!$A$7:$R$328,10,0)</f>
        <v>-9.6321397033151506</v>
      </c>
      <c r="E37" s="70">
        <f t="shared" si="0"/>
        <v>12</v>
      </c>
      <c r="F37" s="69">
        <f>VLOOKUP($A37,'Return Data'!$A$7:$R$328,11,0)</f>
        <v>8.3914509239610897</v>
      </c>
      <c r="G37" s="70">
        <f t="shared" si="0"/>
        <v>7</v>
      </c>
      <c r="H37" s="69">
        <f>VLOOKUP($A37,'Return Data'!$A$7:$R$328,12,0)</f>
        <v>9.0496539086863095</v>
      </c>
      <c r="I37" s="70">
        <f t="shared" ref="I37" si="156">RANK(H37,H$8:H$41,0)</f>
        <v>5</v>
      </c>
      <c r="J37" s="69">
        <f>VLOOKUP($A37,'Return Data'!$A$7:$R$328,13,0)</f>
        <v>10.5680043148176</v>
      </c>
      <c r="K37" s="70">
        <f t="shared" ref="K37" si="157">RANK(J37,J$8:J$41,0)</f>
        <v>3</v>
      </c>
      <c r="L37" s="69">
        <f>VLOOKUP($A37,'Return Data'!$A$7:$R$328,14,0)</f>
        <v>12.4583019428024</v>
      </c>
      <c r="M37" s="70">
        <f t="shared" ref="M37" si="158">RANK(L37,L$8:L$41,0)</f>
        <v>2</v>
      </c>
      <c r="N37" s="69">
        <f>VLOOKUP($A37,'Return Data'!$A$7:$R$328,18,0)</f>
        <v>10.660598348273499</v>
      </c>
      <c r="O37" s="70">
        <f t="shared" ref="O37" si="159">RANK(N37,N$8:N$41,0)</f>
        <v>2</v>
      </c>
      <c r="P37" s="69">
        <f>VLOOKUP($A37,'Return Data'!$A$7:$R$328,15,0)</f>
        <v>8.3020609424212495</v>
      </c>
      <c r="Q37" s="70">
        <f t="shared" ref="Q37" si="160">RANK(P37,P$8:P$41,0)</f>
        <v>3</v>
      </c>
      <c r="R37" s="69">
        <f>VLOOKUP($A37,'Return Data'!$A$7:$R$328,17,0)</f>
        <v>9.6530378570221398</v>
      </c>
      <c r="S37" s="71">
        <f t="shared" ref="S37" si="161">RANK(R37,R$8:R$41,0)</f>
        <v>23</v>
      </c>
    </row>
    <row r="38" spans="1:19" x14ac:dyDescent="0.25">
      <c r="A38" s="87" t="s">
        <v>112</v>
      </c>
      <c r="B38" s="68">
        <f>VLOOKUP($A38,'Return Data'!$A$7:$R$328,2,0)</f>
        <v>43916</v>
      </c>
      <c r="C38" s="69">
        <f>VLOOKUP($A38,'Return Data'!$A$7:$R$328,3,0)</f>
        <v>29.623799999999999</v>
      </c>
      <c r="D38" s="69">
        <f>VLOOKUP($A38,'Return Data'!$A$7:$R$328,10,0)</f>
        <v>-20.027349958968099</v>
      </c>
      <c r="E38" s="70">
        <f t="shared" si="0"/>
        <v>20</v>
      </c>
      <c r="F38" s="69">
        <f>VLOOKUP($A38,'Return Data'!$A$7:$R$328,11,0)</f>
        <v>3.6962540071219498</v>
      </c>
      <c r="G38" s="70">
        <f t="shared" si="0"/>
        <v>21</v>
      </c>
      <c r="H38" s="69">
        <f>VLOOKUP($A38,'Return Data'!$A$7:$R$328,12,0)</f>
        <v>5.31267407542994</v>
      </c>
      <c r="I38" s="70">
        <f t="shared" ref="I38" si="162">RANK(H38,H$8:H$41,0)</f>
        <v>19</v>
      </c>
      <c r="J38" s="69">
        <f>VLOOKUP($A38,'Return Data'!$A$7:$R$328,13,0)</f>
        <v>5.6205304024119203</v>
      </c>
      <c r="K38" s="70">
        <f t="shared" ref="K38" si="163">RANK(J38,J$8:J$41,0)</f>
        <v>22</v>
      </c>
      <c r="L38" s="69">
        <f>VLOOKUP($A38,'Return Data'!$A$7:$R$328,14,0)</f>
        <v>5.8147261880575796</v>
      </c>
      <c r="M38" s="70">
        <f t="shared" ref="M38" si="164">RANK(L38,L$8:L$41,0)</f>
        <v>20</v>
      </c>
      <c r="N38" s="69">
        <f>VLOOKUP($A38,'Return Data'!$A$7:$R$328,18,0)</f>
        <v>6.3915323435485902</v>
      </c>
      <c r="O38" s="70">
        <f t="shared" ref="O38" si="165">RANK(N38,N$8:N$41,0)</f>
        <v>19</v>
      </c>
      <c r="P38" s="69">
        <f>VLOOKUP($A38,'Return Data'!$A$7:$R$328,15,0)</f>
        <v>5.6742195181091404</v>
      </c>
      <c r="Q38" s="70">
        <f t="shared" ref="Q38" si="166">RANK(P38,P$8:P$41,0)</f>
        <v>18</v>
      </c>
      <c r="R38" s="69">
        <f>VLOOKUP($A38,'Return Data'!$A$7:$R$328,17,0)</f>
        <v>11.8411092742602</v>
      </c>
      <c r="S38" s="71">
        <f t="shared" ref="S38" si="167">RANK(R38,R$8:R$41,0)</f>
        <v>14</v>
      </c>
    </row>
    <row r="39" spans="1:19" x14ac:dyDescent="0.25">
      <c r="A39" s="87" t="s">
        <v>113</v>
      </c>
      <c r="B39" s="68">
        <f>VLOOKUP($A39,'Return Data'!$A$7:$R$328,2,0)</f>
        <v>43916</v>
      </c>
      <c r="C39" s="69">
        <f>VLOOKUP($A39,'Return Data'!$A$7:$R$328,3,0)</f>
        <v>17.269200000000001</v>
      </c>
      <c r="D39" s="69">
        <f>VLOOKUP($A39,'Return Data'!$A$7:$R$328,10,0)</f>
        <v>-24.287541049737499</v>
      </c>
      <c r="E39" s="70">
        <f t="shared" si="0"/>
        <v>23</v>
      </c>
      <c r="F39" s="69">
        <f>VLOOKUP($A39,'Return Data'!$A$7:$R$328,11,0)</f>
        <v>3.8266889196387899</v>
      </c>
      <c r="G39" s="70">
        <f t="shared" si="0"/>
        <v>20</v>
      </c>
      <c r="H39" s="69">
        <f>VLOOKUP($A39,'Return Data'!$A$7:$R$328,12,0)</f>
        <v>5.7471864391646799</v>
      </c>
      <c r="I39" s="70">
        <f t="shared" ref="I39" si="168">RANK(H39,H$8:H$41,0)</f>
        <v>17</v>
      </c>
      <c r="J39" s="69">
        <f>VLOOKUP($A39,'Return Data'!$A$7:$R$328,13,0)</f>
        <v>7.3275863606640801</v>
      </c>
      <c r="K39" s="70">
        <f t="shared" ref="K39" si="169">RANK(J39,J$8:J$41,0)</f>
        <v>11</v>
      </c>
      <c r="L39" s="69">
        <f>VLOOKUP($A39,'Return Data'!$A$7:$R$328,14,0)</f>
        <v>9.2195441732887495</v>
      </c>
      <c r="M39" s="70">
        <f t="shared" ref="M39" si="170">RANK(L39,L$8:L$41,0)</f>
        <v>10</v>
      </c>
      <c r="N39" s="69">
        <f>VLOOKUP($A39,'Return Data'!$A$7:$R$328,18,0)</f>
        <v>7.8405877325692597</v>
      </c>
      <c r="O39" s="70">
        <f t="shared" ref="O39" si="171">RANK(N39,N$8:N$41,0)</f>
        <v>14</v>
      </c>
      <c r="P39" s="69">
        <f>VLOOKUP($A39,'Return Data'!$A$7:$R$328,15,0)</f>
        <v>6.1154232951799896</v>
      </c>
      <c r="Q39" s="70">
        <f t="shared" ref="Q39" si="172">RANK(P39,P$8:P$41,0)</f>
        <v>17</v>
      </c>
      <c r="R39" s="69">
        <f>VLOOKUP($A39,'Return Data'!$A$7:$R$328,17,0)</f>
        <v>8.9516126855600593</v>
      </c>
      <c r="S39" s="71">
        <f t="shared" ref="S39" si="173">RANK(R39,R$8:R$41,0)</f>
        <v>27</v>
      </c>
    </row>
    <row r="40" spans="1:19" x14ac:dyDescent="0.25">
      <c r="A40" s="87" t="s">
        <v>369</v>
      </c>
      <c r="B40" s="68">
        <f>VLOOKUP($A40,'Return Data'!$A$7:$R$328,2,0)</f>
        <v>43916</v>
      </c>
      <c r="C40" s="69">
        <f>VLOOKUP($A40,'Return Data'!$A$7:$R$328,3,0)</f>
        <v>0.36020000000000002</v>
      </c>
      <c r="D40" s="69"/>
      <c r="E40" s="70"/>
      <c r="F40" s="69"/>
      <c r="G40" s="70"/>
      <c r="H40" s="69"/>
      <c r="I40" s="70"/>
      <c r="J40" s="69"/>
      <c r="K40" s="70"/>
      <c r="L40" s="69"/>
      <c r="M40" s="70"/>
      <c r="N40" s="69"/>
      <c r="O40" s="70"/>
      <c r="P40" s="69"/>
      <c r="Q40" s="70"/>
      <c r="R40" s="69">
        <f>VLOOKUP($A40,'Return Data'!$A$7:$R$328,17,0)</f>
        <v>8.6097596933512097</v>
      </c>
      <c r="S40" s="71">
        <f t="shared" ref="S40" si="174">RANK(R40,R$8:R$41,0)</f>
        <v>29</v>
      </c>
    </row>
    <row r="41" spans="1:19" x14ac:dyDescent="0.25">
      <c r="A41" s="87" t="s">
        <v>114</v>
      </c>
      <c r="B41" s="68">
        <f>VLOOKUP($A41,'Return Data'!$A$7:$R$328,2,0)</f>
        <v>43916</v>
      </c>
      <c r="C41" s="69">
        <f>VLOOKUP($A41,'Return Data'!$A$7:$R$328,3,0)</f>
        <v>19.2911</v>
      </c>
      <c r="D41" s="69">
        <f>VLOOKUP($A41,'Return Data'!$A$7:$R$328,10,0)</f>
        <v>-21.363752495599101</v>
      </c>
      <c r="E41" s="70">
        <f t="shared" si="0"/>
        <v>21</v>
      </c>
      <c r="F41" s="69">
        <f>VLOOKUP($A41,'Return Data'!$A$7:$R$328,11,0)</f>
        <v>-12.3958768809897</v>
      </c>
      <c r="G41" s="70">
        <f t="shared" si="0"/>
        <v>32</v>
      </c>
      <c r="H41" s="69">
        <f>VLOOKUP($A41,'Return Data'!$A$7:$R$328,12,0)</f>
        <v>-3.9211302018913301</v>
      </c>
      <c r="I41" s="70">
        <f t="shared" ref="I41" si="175">RANK(H41,H$8:H$41,0)</f>
        <v>28</v>
      </c>
      <c r="J41" s="69">
        <f>VLOOKUP($A41,'Return Data'!$A$7:$R$328,13,0)</f>
        <v>-0.63638012659368404</v>
      </c>
      <c r="K41" s="70">
        <f t="shared" ref="K41" si="176">RANK(J41,J$8:J$41,0)</f>
        <v>28</v>
      </c>
      <c r="L41" s="69">
        <f>VLOOKUP($A41,'Return Data'!$A$7:$R$328,14,0)</f>
        <v>-6.4795625724325197</v>
      </c>
      <c r="M41" s="70">
        <f t="shared" ref="M41" si="177">RANK(L41,L$8:L$41,0)</f>
        <v>31</v>
      </c>
      <c r="N41" s="69">
        <f>VLOOKUP($A41,'Return Data'!$A$7:$R$328,18,0)</f>
        <v>-1.29709821876298</v>
      </c>
      <c r="O41" s="70">
        <f t="shared" ref="O41" si="178">RANK(N41,N$8:N$41,0)</f>
        <v>30</v>
      </c>
      <c r="P41" s="69">
        <f>VLOOKUP($A41,'Return Data'!$A$7:$R$328,15,0)</f>
        <v>0.36215443813251702</v>
      </c>
      <c r="Q41" s="70">
        <f t="shared" ref="Q41" si="179">RANK(P41,P$8:P$41,0)</f>
        <v>29</v>
      </c>
      <c r="R41" s="69">
        <f>VLOOKUP($A41,'Return Data'!$A$7:$R$328,17,0)</f>
        <v>9.5152960157126802</v>
      </c>
      <c r="S41" s="71">
        <f t="shared" ref="S41" si="180">RANK(R41,R$8:R$41,0)</f>
        <v>24</v>
      </c>
    </row>
    <row r="42" spans="1:19" x14ac:dyDescent="0.25">
      <c r="A42" s="88"/>
      <c r="B42" s="89"/>
      <c r="C42" s="89"/>
      <c r="D42" s="90"/>
      <c r="E42" s="89"/>
      <c r="F42" s="90"/>
      <c r="G42" s="89"/>
      <c r="H42" s="90"/>
      <c r="I42" s="89"/>
      <c r="J42" s="90"/>
      <c r="K42" s="89"/>
      <c r="L42" s="90"/>
      <c r="M42" s="89"/>
      <c r="N42" s="90"/>
      <c r="O42" s="89"/>
      <c r="P42" s="90"/>
      <c r="Q42" s="89"/>
      <c r="R42" s="90"/>
      <c r="S42" s="91"/>
    </row>
    <row r="43" spans="1:19" x14ac:dyDescent="0.25">
      <c r="A43" s="92" t="s">
        <v>27</v>
      </c>
      <c r="B43" s="93"/>
      <c r="C43" s="93"/>
      <c r="D43" s="94">
        <f>AVERAGE(D8:D41)</f>
        <v>-16.604788478376275</v>
      </c>
      <c r="E43" s="93"/>
      <c r="F43" s="94">
        <f>AVERAGE(F8:F41)</f>
        <v>3.539590837454119</v>
      </c>
      <c r="G43" s="93"/>
      <c r="H43" s="94">
        <f>AVERAGE(H8:H41)</f>
        <v>4.2491181232860615</v>
      </c>
      <c r="I43" s="93"/>
      <c r="J43" s="94">
        <f>AVERAGE(J8:J41)</f>
        <v>5.9181897938604298</v>
      </c>
      <c r="K43" s="93"/>
      <c r="L43" s="94">
        <f>AVERAGE(L8:L41)</f>
        <v>5.9444361782471997</v>
      </c>
      <c r="M43" s="93"/>
      <c r="N43" s="94">
        <f>AVERAGE(N8:N41)</f>
        <v>6.5844814876879365</v>
      </c>
      <c r="O43" s="93"/>
      <c r="P43" s="94">
        <f>AVERAGE(P8:P41)</f>
        <v>5.717267852655314</v>
      </c>
      <c r="Q43" s="93"/>
      <c r="R43" s="94">
        <f>AVERAGE(R8:R41)</f>
        <v>12.584918796857194</v>
      </c>
      <c r="S43" s="95"/>
    </row>
    <row r="44" spans="1:19" x14ac:dyDescent="0.25">
      <c r="A44" s="92" t="s">
        <v>28</v>
      </c>
      <c r="B44" s="93"/>
      <c r="C44" s="93"/>
      <c r="D44" s="94">
        <f>MIN(D8:D41)</f>
        <v>-47.333500544484899</v>
      </c>
      <c r="E44" s="93"/>
      <c r="F44" s="94">
        <f>MIN(F8:F41)</f>
        <v>-22.015292618675801</v>
      </c>
      <c r="G44" s="93"/>
      <c r="H44" s="94">
        <f>MIN(H8:H41)</f>
        <v>-12.358654759033801</v>
      </c>
      <c r="I44" s="93"/>
      <c r="J44" s="94">
        <f>MIN(J8:J41)</f>
        <v>-4.2364583485426097</v>
      </c>
      <c r="K44" s="93"/>
      <c r="L44" s="94">
        <f>MIN(L8:L41)</f>
        <v>-6.4795625724325197</v>
      </c>
      <c r="M44" s="93"/>
      <c r="N44" s="94">
        <f>MIN(N8:N41)</f>
        <v>-1.29709821876298</v>
      </c>
      <c r="O44" s="93"/>
      <c r="P44" s="94">
        <f>MIN(P8:P41)</f>
        <v>0.36215443813251702</v>
      </c>
      <c r="Q44" s="93"/>
      <c r="R44" s="94">
        <f>MIN(R8:R41)</f>
        <v>7.00871617050068</v>
      </c>
      <c r="S44" s="95"/>
    </row>
    <row r="45" spans="1:19" ht="15.75" thickBot="1" x14ac:dyDescent="0.3">
      <c r="A45" s="96" t="s">
        <v>29</v>
      </c>
      <c r="B45" s="97"/>
      <c r="C45" s="97"/>
      <c r="D45" s="98">
        <f>MAX(D8:D41)</f>
        <v>19.539207815289199</v>
      </c>
      <c r="E45" s="97"/>
      <c r="F45" s="98">
        <f>MAX(F8:F41)</f>
        <v>15.070837295096901</v>
      </c>
      <c r="G45" s="97"/>
      <c r="H45" s="98">
        <f>MAX(H8:H41)</f>
        <v>10.967946312773901</v>
      </c>
      <c r="I45" s="97"/>
      <c r="J45" s="98">
        <f>MAX(J8:J41)</f>
        <v>14.528004611640901</v>
      </c>
      <c r="K45" s="97"/>
      <c r="L45" s="98">
        <f>MAX(L8:L41)</f>
        <v>13.401654531951699</v>
      </c>
      <c r="M45" s="97"/>
      <c r="N45" s="98">
        <f>MAX(N8:N41)</f>
        <v>10.9990289016886</v>
      </c>
      <c r="O45" s="97"/>
      <c r="P45" s="98">
        <f>MAX(P8:P41)</f>
        <v>8.4285829628058604</v>
      </c>
      <c r="Q45" s="97"/>
      <c r="R45" s="98">
        <f>MAX(R8:R41)</f>
        <v>24.010429826644501</v>
      </c>
      <c r="S45" s="99"/>
    </row>
    <row r="47" spans="1:19" x14ac:dyDescent="0.25">
      <c r="A47" s="15" t="s">
        <v>342</v>
      </c>
    </row>
  </sheetData>
  <sheetProtection password="F4C3"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2020-03-27T04:39:31Z</dcterms:modified>
</cp:coreProperties>
</file>