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F8" i="9" l="1"/>
  <c r="F8" i="11"/>
  <c r="R1" i="14" l="1"/>
  <c r="Q1" i="14"/>
  <c r="P1" i="14"/>
  <c r="O1" i="14"/>
  <c r="N1" i="14"/>
  <c r="M1" i="14"/>
  <c r="L1" i="14"/>
  <c r="K1" i="14"/>
  <c r="J1" i="14"/>
  <c r="I1" i="14"/>
  <c r="H1" i="14"/>
  <c r="G1" i="14"/>
  <c r="F1" i="14"/>
  <c r="E1" i="14"/>
  <c r="D1" i="14"/>
  <c r="C1" i="14"/>
  <c r="B1" i="14"/>
  <c r="A1" i="14" l="1"/>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G8" i="11" s="1"/>
  <c r="D9" i="11"/>
  <c r="C9" i="11"/>
  <c r="B9" i="11"/>
  <c r="L8" i="11"/>
  <c r="D8" i="11"/>
  <c r="C8" i="11"/>
  <c r="B8" i="11"/>
  <c r="D10" i="9"/>
  <c r="D9" i="9"/>
  <c r="D8" i="9"/>
  <c r="F10" i="9"/>
  <c r="F9" i="9"/>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I12" i="4"/>
  <c r="P55" i="5"/>
  <c r="Y8" i="5"/>
  <c r="N55" i="5"/>
  <c r="V55" i="5"/>
  <c r="J49" i="6"/>
  <c r="R49" i="6"/>
  <c r="Z49" i="6"/>
  <c r="J74" i="7"/>
  <c r="R77" i="8"/>
  <c r="G9" i="2"/>
  <c r="E10" i="2"/>
  <c r="M10" i="2"/>
  <c r="I11" i="2"/>
  <c r="Q11" i="2"/>
  <c r="G11" i="4"/>
  <c r="F55" i="5"/>
  <c r="R74" i="7"/>
  <c r="J77" i="8"/>
  <c r="D48" i="6"/>
  <c r="L48" i="6"/>
  <c r="T48"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H49" i="6"/>
  <c r="J50" i="6"/>
  <c r="N48" i="6"/>
  <c r="P49" i="6"/>
  <c r="R50" i="6"/>
  <c r="S14" i="6" s="1"/>
  <c r="V48" i="6"/>
  <c r="X49" i="6"/>
  <c r="Z50" i="6"/>
  <c r="F49" i="6"/>
  <c r="G14" i="6" s="1"/>
  <c r="H50" i="6"/>
  <c r="N49" i="6"/>
  <c r="O10" i="6" s="1"/>
  <c r="P50" i="6"/>
  <c r="V49" i="6"/>
  <c r="W24" i="6" s="1"/>
  <c r="X50" i="6"/>
  <c r="D49" i="6"/>
  <c r="E18" i="6" s="1"/>
  <c r="J48" i="6"/>
  <c r="L49" i="6"/>
  <c r="M20" i="6" s="1"/>
  <c r="R48" i="6"/>
  <c r="T49" i="6"/>
  <c r="U19" i="6" s="1"/>
  <c r="Z48" i="6"/>
  <c r="S13" i="6"/>
  <c r="D50" i="6"/>
  <c r="H48" i="6"/>
  <c r="I28" i="6" s="1"/>
  <c r="L50" i="6"/>
  <c r="P48" i="6"/>
  <c r="T50" i="6"/>
  <c r="X48" i="6"/>
  <c r="Y24" i="6" s="1"/>
  <c r="W13" i="6"/>
  <c r="M31" i="6"/>
  <c r="I13" i="6"/>
  <c r="S17" i="6"/>
  <c r="S19" i="6"/>
  <c r="O20" i="6"/>
  <c r="K21" i="6"/>
  <c r="S23" i="6"/>
  <c r="O28" i="6"/>
  <c r="O13" i="6"/>
  <c r="I16" i="6"/>
  <c r="M17" i="6"/>
  <c r="Q20" i="6"/>
  <c r="M23" i="6"/>
  <c r="U23" i="6"/>
  <c r="M25" i="6"/>
  <c r="M29" i="6"/>
  <c r="G34" i="6"/>
  <c r="O40" i="6"/>
  <c r="W40" i="6"/>
  <c r="W38" i="6"/>
  <c r="W36" i="6"/>
  <c r="W28" i="6"/>
  <c r="W26" i="6"/>
  <c r="W8" i="6"/>
  <c r="S9" i="6"/>
  <c r="W9" i="6"/>
  <c r="S16" i="6"/>
  <c r="O17" i="6"/>
  <c r="W17" i="6"/>
  <c r="K18" i="6"/>
  <c r="S18" i="6"/>
  <c r="O19" i="6"/>
  <c r="W19" i="6"/>
  <c r="S20" i="6"/>
  <c r="W21" i="6"/>
  <c r="S22" i="6"/>
  <c r="G23" i="6"/>
  <c r="W23" i="6"/>
  <c r="S24" i="6"/>
  <c r="S26" i="6"/>
  <c r="S28" i="6"/>
  <c r="O27" i="6"/>
  <c r="E30" i="6"/>
  <c r="M30" i="6"/>
  <c r="K29" i="6"/>
  <c r="W30" i="6"/>
  <c r="S31" i="6"/>
  <c r="M26" i="6"/>
  <c r="W27" i="6"/>
  <c r="M28" i="6"/>
  <c r="W29" i="6"/>
  <c r="Y30" i="6"/>
  <c r="M33" i="6"/>
  <c r="E35" i="6"/>
  <c r="M35" i="6"/>
  <c r="M37" i="6"/>
  <c r="M39" i="6"/>
  <c r="U39" i="6"/>
  <c r="M41" i="6"/>
  <c r="S27" i="6"/>
  <c r="S29" i="6"/>
  <c r="S30" i="6"/>
  <c r="G31" i="6"/>
  <c r="W31" i="6"/>
  <c r="S34" i="6"/>
  <c r="AA34" i="6"/>
  <c r="S36" i="6"/>
  <c r="S38" i="6"/>
  <c r="S40" i="6"/>
  <c r="O33" i="6"/>
  <c r="E36" i="6"/>
  <c r="U38" i="6"/>
  <c r="O41" i="6"/>
  <c r="M42" i="6"/>
  <c r="E44" i="6"/>
  <c r="M44" i="6"/>
  <c r="M46" i="6"/>
  <c r="K37" i="6"/>
  <c r="W42" i="6"/>
  <c r="S43" i="6"/>
  <c r="W44" i="6"/>
  <c r="S45" i="6"/>
  <c r="G33" i="6"/>
  <c r="W33" i="6"/>
  <c r="M34" i="6"/>
  <c r="W35" i="6"/>
  <c r="M36" i="6"/>
  <c r="W37" i="6"/>
  <c r="M38" i="6"/>
  <c r="W39" i="6"/>
  <c r="M40" i="6"/>
  <c r="G41" i="6"/>
  <c r="W41" i="6"/>
  <c r="M43" i="6"/>
  <c r="Y44" i="6"/>
  <c r="M45" i="6"/>
  <c r="I46" i="6"/>
  <c r="S33" i="6"/>
  <c r="S35" i="6"/>
  <c r="S37" i="6"/>
  <c r="S39" i="6"/>
  <c r="S41" i="6"/>
  <c r="S42" i="6"/>
  <c r="W43" i="6"/>
  <c r="S44" i="6"/>
  <c r="G45" i="6"/>
  <c r="W45"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M19" i="6" l="1"/>
  <c r="S46" i="6"/>
  <c r="S21" i="6"/>
  <c r="G18" i="6"/>
  <c r="M9" i="6"/>
  <c r="S12" i="6"/>
  <c r="M27" i="6"/>
  <c r="M21" i="6"/>
  <c r="I25" i="6"/>
  <c r="G12" i="6"/>
  <c r="O18" i="6"/>
  <c r="E17" i="6"/>
  <c r="AA24" i="6"/>
  <c r="I36" i="6"/>
  <c r="U45" i="6"/>
  <c r="U43" i="6"/>
  <c r="O42" i="6"/>
  <c r="E46" i="6"/>
  <c r="U42" i="6"/>
  <c r="U40" i="6"/>
  <c r="E38" i="6"/>
  <c r="O35" i="6"/>
  <c r="U41" i="6"/>
  <c r="E37" i="6"/>
  <c r="U33" i="6"/>
  <c r="E32" i="6"/>
  <c r="O29" i="6"/>
  <c r="U26" i="6"/>
  <c r="O25" i="6"/>
  <c r="O23" i="6"/>
  <c r="O21" i="6"/>
  <c r="AA16" i="6"/>
  <c r="O9" i="6"/>
  <c r="O34" i="6"/>
  <c r="O32" i="6"/>
  <c r="E21" i="6"/>
  <c r="U17" i="6"/>
  <c r="U15" i="6"/>
  <c r="E13" i="6"/>
  <c r="O26" i="6"/>
  <c r="O22" i="6"/>
  <c r="AA19" i="6"/>
  <c r="U24" i="6"/>
  <c r="U16" i="6"/>
  <c r="U12" i="6"/>
  <c r="E29" i="6"/>
  <c r="I23" i="6"/>
  <c r="W16" i="6"/>
  <c r="O44" i="6"/>
  <c r="U44" i="6"/>
  <c r="E40" i="6"/>
  <c r="O37" i="6"/>
  <c r="U34" i="6"/>
  <c r="E39" i="6"/>
  <c r="U35" i="6"/>
  <c r="U30" i="6"/>
  <c r="U28" i="6"/>
  <c r="E26" i="6"/>
  <c r="O36" i="6"/>
  <c r="E25" i="6"/>
  <c r="E23" i="6"/>
  <c r="E15" i="6"/>
  <c r="O12" i="6"/>
  <c r="O16" i="6"/>
  <c r="E9" i="6"/>
  <c r="E22" i="6"/>
  <c r="M15" i="6"/>
  <c r="O45" i="6"/>
  <c r="O43" i="6"/>
  <c r="Y38" i="6"/>
  <c r="E45" i="6"/>
  <c r="E43" i="6"/>
  <c r="O46" i="6"/>
  <c r="U46" i="6"/>
  <c r="E42" i="6"/>
  <c r="O39" i="6"/>
  <c r="U36" i="6"/>
  <c r="E34" i="6"/>
  <c r="O31" i="6"/>
  <c r="E41"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3" i="6"/>
  <c r="Y40" i="6"/>
  <c r="I38" i="6"/>
  <c r="I44" i="6"/>
  <c r="Y42" i="6"/>
  <c r="G35" i="6"/>
  <c r="Q34" i="6"/>
  <c r="Y45" i="6"/>
  <c r="I30" i="6"/>
  <c r="Q26" i="6"/>
  <c r="G21" i="6"/>
  <c r="G26" i="6"/>
  <c r="G36" i="6"/>
  <c r="Q24" i="6"/>
  <c r="I20" i="6"/>
  <c r="Y18" i="6"/>
  <c r="I14" i="6"/>
  <c r="Y12" i="6"/>
  <c r="G24" i="6"/>
  <c r="Y15" i="6"/>
  <c r="AA8" i="6"/>
  <c r="I29" i="6"/>
  <c r="G16" i="6"/>
  <c r="K44" i="6"/>
  <c r="AA42" i="6"/>
  <c r="I40" i="6"/>
  <c r="I34" i="6"/>
  <c r="I42" i="6"/>
  <c r="G37" i="6"/>
  <c r="G46" i="6"/>
  <c r="G44" i="6"/>
  <c r="G42" i="6"/>
  <c r="I45" i="6"/>
  <c r="Y43" i="6"/>
  <c r="K38" i="6"/>
  <c r="Y26" i="6"/>
  <c r="G27" i="6"/>
  <c r="K22" i="6"/>
  <c r="AA20" i="6"/>
  <c r="G19" i="6"/>
  <c r="AA14" i="6"/>
  <c r="G8" i="6"/>
  <c r="G28" i="6"/>
  <c r="G38" i="6"/>
  <c r="I24" i="6"/>
  <c r="Y22" i="6"/>
  <c r="I18" i="6"/>
  <c r="Y16" i="6"/>
  <c r="K32" i="6"/>
  <c r="K25" i="6"/>
  <c r="AA23" i="6"/>
  <c r="G22" i="6"/>
  <c r="K17" i="6"/>
  <c r="Y27" i="6"/>
  <c r="Y23" i="6"/>
  <c r="Y21" i="6"/>
  <c r="Y19" i="6"/>
  <c r="I17" i="6"/>
  <c r="G13" i="6"/>
  <c r="Q10" i="6"/>
  <c r="Y36" i="6"/>
  <c r="G39" i="6"/>
  <c r="AA39" i="6"/>
  <c r="I43" i="6"/>
  <c r="Y28" i="6"/>
  <c r="I26" i="6"/>
  <c r="I32" i="6"/>
  <c r="G29" i="6"/>
  <c r="G30" i="6"/>
  <c r="G25" i="6"/>
  <c r="G17" i="6"/>
  <c r="K12" i="6"/>
  <c r="G9" i="6"/>
  <c r="G32" i="6"/>
  <c r="G40" i="6"/>
  <c r="I22" i="6"/>
  <c r="Y20" i="6"/>
  <c r="Q16" i="6"/>
  <c r="Y14" i="6"/>
  <c r="I12" i="6"/>
  <c r="G20" i="6"/>
  <c r="Y13" i="6"/>
  <c r="Q25" i="6"/>
  <c r="Q23" i="6"/>
  <c r="I21" i="6"/>
  <c r="Q19" i="6"/>
  <c r="Q14" i="6"/>
  <c r="Q12" i="6"/>
  <c r="G10" i="6"/>
  <c r="K46" i="6"/>
  <c r="AA44" i="6"/>
  <c r="K42" i="6"/>
  <c r="K41" i="6"/>
  <c r="Q38" i="6"/>
  <c r="AA35" i="6"/>
  <c r="K33" i="6"/>
  <c r="AA38" i="6"/>
  <c r="K34" i="6"/>
  <c r="AA27" i="6"/>
  <c r="K24" i="6"/>
  <c r="AA22" i="6"/>
  <c r="K20" i="6"/>
  <c r="AA18" i="6"/>
  <c r="K16" i="6"/>
  <c r="Q13" i="6"/>
  <c r="Q22" i="6"/>
  <c r="Q18" i="6"/>
  <c r="AA28" i="6"/>
  <c r="K26" i="6"/>
  <c r="K23" i="6"/>
  <c r="AA21" i="6"/>
  <c r="K19" i="6"/>
  <c r="AA17" i="6"/>
  <c r="Q46" i="6"/>
  <c r="Q42" i="6"/>
  <c r="K45" i="6"/>
  <c r="AA43" i="6"/>
  <c r="Q40" i="6"/>
  <c r="AA37" i="6"/>
  <c r="K35" i="6"/>
  <c r="Q45" i="6"/>
  <c r="AA40" i="6"/>
  <c r="K36" i="6"/>
  <c r="AA32" i="6"/>
  <c r="AA30" i="6"/>
  <c r="K31" i="6"/>
  <c r="AA29" i="6"/>
  <c r="K27" i="6"/>
  <c r="Q15" i="6"/>
  <c r="AA12" i="6"/>
  <c r="AA46" i="6"/>
  <c r="K28" i="6"/>
  <c r="E10" i="6"/>
  <c r="M13" i="6"/>
  <c r="G15" i="6"/>
  <c r="W15" i="6"/>
  <c r="Q44" i="6"/>
  <c r="AA45" i="6"/>
  <c r="K43" i="6"/>
  <c r="AA41" i="6"/>
  <c r="K39" i="6"/>
  <c r="Q36" i="6"/>
  <c r="AA33" i="6"/>
  <c r="Q43" i="6"/>
  <c r="K40" i="6"/>
  <c r="AA36" i="6"/>
  <c r="K30" i="6"/>
  <c r="Q30" i="6"/>
  <c r="AA31" i="6"/>
  <c r="Q28" i="6"/>
  <c r="AA25" i="6"/>
  <c r="K14" i="6"/>
  <c r="AA9" i="6"/>
  <c r="K9" i="6"/>
  <c r="AA26" i="6"/>
  <c r="Q9" i="6"/>
  <c r="K8" i="6"/>
  <c r="Q29" i="6"/>
  <c r="Q39" i="6"/>
  <c r="AA11" i="6"/>
  <c r="Y9" i="6"/>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<sst xmlns="http://schemas.openxmlformats.org/spreadsheetml/2006/main" count="2991" uniqueCount="405">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</sst>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8">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5" t="s">
        <v>332</v>
      </c>
      <c r="E3" s="106"/>
      <c r="F3" s="107"/>
      <c r="G3" s="52"/>
      <c r="H3" s="105" t="s">
        <v>333</v>
      </c>
      <c r="I3" s="106"/>
      <c r="J3" s="107"/>
      <c r="K3" s="53"/>
    </row>
    <row r="4" spans="3:11" ht="15.75" thickBot="1" x14ac:dyDescent="0.3">
      <c r="C4" s="51"/>
      <c r="D4" s="108"/>
      <c r="E4" s="109"/>
      <c r="F4" s="110"/>
      <c r="G4" s="52"/>
      <c r="H4" s="108"/>
      <c r="I4" s="109"/>
      <c r="J4" s="11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5" t="s">
        <v>334</v>
      </c>
      <c r="E7" s="106"/>
      <c r="F7" s="107"/>
      <c r="G7" s="55"/>
      <c r="H7" s="105" t="s">
        <v>335</v>
      </c>
      <c r="I7" s="106"/>
      <c r="J7" s="107"/>
      <c r="K7" s="56"/>
    </row>
    <row r="8" spans="3:11" s="17" customFormat="1" ht="15.75" thickBot="1" x14ac:dyDescent="0.3">
      <c r="C8" s="54"/>
      <c r="D8" s="108"/>
      <c r="E8" s="109"/>
      <c r="F8" s="110"/>
      <c r="G8" s="55"/>
      <c r="H8" s="108"/>
      <c r="I8" s="109"/>
      <c r="J8" s="11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5" t="s">
        <v>336</v>
      </c>
      <c r="E11" s="106"/>
      <c r="F11" s="107"/>
      <c r="G11" s="55"/>
      <c r="H11" s="105" t="s">
        <v>337</v>
      </c>
      <c r="I11" s="106"/>
      <c r="J11" s="107"/>
      <c r="K11" s="56"/>
    </row>
    <row r="12" spans="3:11" s="17" customFormat="1" ht="15.75" thickBot="1" x14ac:dyDescent="0.3">
      <c r="C12" s="54"/>
      <c r="D12" s="108"/>
      <c r="E12" s="109"/>
      <c r="F12" s="110"/>
      <c r="G12" s="55"/>
      <c r="H12" s="108"/>
      <c r="I12" s="109"/>
      <c r="J12" s="11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5" t="s">
        <v>340</v>
      </c>
      <c r="E15" s="106"/>
      <c r="F15" s="107"/>
      <c r="G15" s="55"/>
      <c r="H15" s="105" t="s">
        <v>341</v>
      </c>
      <c r="I15" s="106"/>
      <c r="J15" s="107"/>
      <c r="K15" s="56"/>
    </row>
    <row r="16" spans="3:11" s="17" customFormat="1" ht="15.75" thickBot="1" x14ac:dyDescent="0.3">
      <c r="C16" s="54"/>
      <c r="D16" s="108"/>
      <c r="E16" s="109"/>
      <c r="F16" s="110"/>
      <c r="G16" s="55"/>
      <c r="H16" s="108"/>
      <c r="I16" s="109"/>
      <c r="J16" s="11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5" t="s">
        <v>338</v>
      </c>
      <c r="E19" s="106"/>
      <c r="F19" s="107"/>
      <c r="G19" s="55"/>
      <c r="H19" s="105" t="s">
        <v>339</v>
      </c>
      <c r="I19" s="106"/>
      <c r="J19" s="107"/>
      <c r="K19" s="56"/>
    </row>
    <row r="20" spans="3:11" s="17" customFormat="1" ht="15.75" thickBot="1" x14ac:dyDescent="0.3">
      <c r="C20" s="54"/>
      <c r="D20" s="108"/>
      <c r="E20" s="109"/>
      <c r="F20" s="110"/>
      <c r="G20" s="55"/>
      <c r="H20" s="108"/>
      <c r="I20" s="109"/>
      <c r="J20" s="110"/>
      <c r="K20" s="56"/>
    </row>
    <row r="21" spans="3:11" s="17" customFormat="1" x14ac:dyDescent="0.25">
      <c r="C21" s="54"/>
      <c r="D21" s="55"/>
      <c r="E21" s="55"/>
      <c r="F21" s="55"/>
      <c r="G21" s="55"/>
      <c r="H21" s="55"/>
      <c r="I21" s="55"/>
      <c r="J21" s="55"/>
      <c r="K21" s="56"/>
    </row>
    <row r="22" spans="3:11" x14ac:dyDescent="0.25">
      <c r="C22" s="51"/>
      <c r="D22" s="52"/>
      <c r="E22" s="52"/>
      <c r="F22" s="111" t="s">
        <v>355</v>
      </c>
      <c r="G22" s="111"/>
      <c r="H22" s="111"/>
      <c r="I22" s="52"/>
      <c r="J22" s="52"/>
      <c r="K22" s="53"/>
    </row>
    <row r="23" spans="3:11" ht="7.5" customHeight="1" x14ac:dyDescent="0.25">
      <c r="C23" s="51"/>
      <c r="D23" s="52"/>
      <c r="E23" s="52"/>
      <c r="F23" s="52"/>
      <c r="G23" s="57"/>
      <c r="H23" s="52"/>
      <c r="I23" s="52"/>
      <c r="J23" s="52"/>
      <c r="K23" s="53"/>
    </row>
    <row r="24" spans="3:11" x14ac:dyDescent="0.25">
      <c r="C24" s="51"/>
      <c r="D24" s="52"/>
      <c r="E24" s="111" t="s">
        <v>354</v>
      </c>
      <c r="F24" s="111"/>
      <c r="G24" s="111"/>
      <c r="H24" s="111"/>
      <c r="I24" s="111"/>
      <c r="J24" s="52"/>
      <c r="K24" s="53"/>
    </row>
    <row r="25" spans="3:11" ht="7.5" customHeight="1" x14ac:dyDescent="0.25">
      <c r="C25" s="51"/>
      <c r="D25" s="52"/>
      <c r="E25" s="52"/>
      <c r="F25" s="52"/>
      <c r="G25" s="57"/>
      <c r="H25" s="52"/>
      <c r="I25" s="52"/>
      <c r="J25" s="52"/>
      <c r="K25" s="53"/>
    </row>
    <row r="26" spans="3:11" x14ac:dyDescent="0.25">
      <c r="C26" s="51"/>
      <c r="D26" s="52"/>
      <c r="E26" s="111" t="s">
        <v>356</v>
      </c>
      <c r="F26" s="111"/>
      <c r="G26" s="111"/>
      <c r="H26" s="111"/>
      <c r="I26" s="111"/>
      <c r="J26" s="52"/>
      <c r="K26" s="103"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353</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43908</v>
      </c>
      <c r="C8" s="69">
        <f>VLOOKUP($A8,'Return Data'!$A$7:$R$328,3,0)</f>
        <v>318.54649999999998</v>
      </c>
      <c r="D8" s="69">
        <f>VLOOKUP($A8,'Return Data'!$A$7:$R$328,6,0)</f>
        <v>-2.10820463899775</v>
      </c>
      <c r="E8" s="70">
        <f t="shared" ref="E8:E51" si="0">RANK(D8,D$8:D$51,0)</f>
        <v>24</v>
      </c>
      <c r="F8" s="69">
        <f>VLOOKUP($A8,'Return Data'!$A$7:$R$328,7,0)</f>
        <v>1.8297830299183899</v>
      </c>
      <c r="G8" s="70">
        <f t="shared" ref="G8:G51" si="1">RANK(F8,F$8:F$51,0)</f>
        <v>26</v>
      </c>
      <c r="H8" s="69">
        <f>VLOOKUP($A8,'Return Data'!$A$7:$R$328,8,0)</f>
        <v>2.7530807007359699</v>
      </c>
      <c r="I8" s="70">
        <f t="shared" ref="I8:I51" si="2">RANK(H8,H$8:H$51,0)</f>
        <v>33</v>
      </c>
      <c r="J8" s="69">
        <f>VLOOKUP($A8,'Return Data'!$A$7:$R$328,9,0)</f>
        <v>4.3877147042975997</v>
      </c>
      <c r="K8" s="70">
        <f t="shared" ref="K8:K51" si="3">RANK(J8,J$8:J$51,0)</f>
        <v>30</v>
      </c>
      <c r="L8" s="69">
        <f>VLOOKUP($A8,'Return Data'!$A$7:$R$328,10,0)</f>
        <v>4.9739088864934304</v>
      </c>
      <c r="M8" s="70">
        <f t="shared" ref="M8:M51" si="4">RANK(L8,L$8:L$51,0)</f>
        <v>27</v>
      </c>
      <c r="N8" s="69">
        <f>VLOOKUP($A8,'Return Data'!$A$7:$R$328,11,0)</f>
        <v>5.1602041324470802</v>
      </c>
      <c r="O8" s="70">
        <f t="shared" ref="O8:O24" si="5">RANK(N8,N$8:N$51,0)</f>
        <v>16</v>
      </c>
      <c r="P8" s="69">
        <f>VLOOKUP($A8,'Return Data'!$A$7:$R$328,12,0)</f>
        <v>5.3605049142572296</v>
      </c>
      <c r="Q8" s="70">
        <f t="shared" ref="Q8:Q24" si="6">RANK(P8,P$8:P$51,0)</f>
        <v>16</v>
      </c>
      <c r="R8" s="69">
        <f>VLOOKUP($A8,'Return Data'!$A$7:$R$328,13,0)</f>
        <v>5.8383312313848297</v>
      </c>
      <c r="S8" s="70">
        <f t="shared" ref="S8:S24" si="7">RANK(R8,R$8:R$51,0)</f>
        <v>8</v>
      </c>
      <c r="T8" s="69">
        <f>VLOOKUP($A8,'Return Data'!$A$7:$R$328,14,0)</f>
        <v>6.3317520370175497</v>
      </c>
      <c r="U8" s="70">
        <f t="shared" ref="U8:U24" si="8">RANK(T8,T$8:T$51,0)</f>
        <v>7</v>
      </c>
      <c r="V8" s="69">
        <f>VLOOKUP($A8,'Return Data'!$A$7:$R$328,18,0)</f>
        <v>7.1966619706992301</v>
      </c>
      <c r="W8" s="70">
        <f t="shared" ref="W8:W24" si="9">RANK(V8,V$8:V$51,0)</f>
        <v>9</v>
      </c>
      <c r="X8" s="69">
        <f>VLOOKUP($A8,'Return Data'!$A$7:$R$328,15,0)</f>
        <v>7.3932245437675697</v>
      </c>
      <c r="Y8" s="70">
        <f t="shared" ref="Y8:Y24" si="10">RANK(X8,X$8:X$51,0)</f>
        <v>10</v>
      </c>
      <c r="Z8" s="69">
        <f>VLOOKUP($A8,'Return Data'!$A$7:$R$328,17,0)</f>
        <v>10.136672216669799</v>
      </c>
      <c r="AA8" s="71">
        <f t="shared" ref="AA8:AA51" si="11">RANK(Z8,Z$8:Z$51,0)</f>
        <v>5</v>
      </c>
    </row>
    <row r="9" spans="1:27" x14ac:dyDescent="0.25">
      <c r="A9" s="67" t="s">
        <v>119</v>
      </c>
      <c r="B9" s="68">
        <f>VLOOKUP($A9,'Return Data'!$A$7:$R$328,2,0)</f>
        <v>43908</v>
      </c>
      <c r="C9" s="69">
        <f>VLOOKUP($A9,'Return Data'!$A$7:$R$328,3,0)</f>
        <v>2196.8933000000002</v>
      </c>
      <c r="D9" s="69">
        <f>VLOOKUP($A9,'Return Data'!$A$7:$R$328,6,0)</f>
        <v>-1.3506983649201301</v>
      </c>
      <c r="E9" s="70">
        <f t="shared" si="0"/>
        <v>23</v>
      </c>
      <c r="F9" s="69">
        <f>VLOOKUP($A9,'Return Data'!$A$7:$R$328,7,0)</f>
        <v>2.3242405922430498</v>
      </c>
      <c r="G9" s="70">
        <f t="shared" si="1"/>
        <v>23</v>
      </c>
      <c r="H9" s="69">
        <f>VLOOKUP($A9,'Return Data'!$A$7:$R$328,8,0)</f>
        <v>3.10374941291336</v>
      </c>
      <c r="I9" s="70">
        <f t="shared" si="2"/>
        <v>23</v>
      </c>
      <c r="J9" s="69">
        <f>VLOOKUP($A9,'Return Data'!$A$7:$R$328,9,0)</f>
        <v>4.8525789453907899</v>
      </c>
      <c r="K9" s="70">
        <f t="shared" si="3"/>
        <v>17</v>
      </c>
      <c r="L9" s="69">
        <f>VLOOKUP($A9,'Return Data'!$A$7:$R$328,10,0)</f>
        <v>5.2082405809146497</v>
      </c>
      <c r="M9" s="70">
        <f t="shared" si="4"/>
        <v>12</v>
      </c>
      <c r="N9" s="69">
        <f>VLOOKUP($A9,'Return Data'!$A$7:$R$328,11,0)</f>
        <v>5.2454070037653802</v>
      </c>
      <c r="O9" s="70">
        <f t="shared" si="5"/>
        <v>6</v>
      </c>
      <c r="P9" s="69">
        <f>VLOOKUP($A9,'Return Data'!$A$7:$R$328,12,0)</f>
        <v>5.4028400033670598</v>
      </c>
      <c r="Q9" s="70">
        <f t="shared" si="6"/>
        <v>13</v>
      </c>
      <c r="R9" s="69">
        <f>VLOOKUP($A9,'Return Data'!$A$7:$R$328,13,0)</f>
        <v>5.7707721655535202</v>
      </c>
      <c r="S9" s="70">
        <f t="shared" si="7"/>
        <v>11</v>
      </c>
      <c r="T9" s="69">
        <f>VLOOKUP($A9,'Return Data'!$A$7:$R$328,14,0)</f>
        <v>6.2697198064081903</v>
      </c>
      <c r="U9" s="70">
        <f t="shared" si="8"/>
        <v>11</v>
      </c>
      <c r="V9" s="69">
        <f>VLOOKUP($A9,'Return Data'!$A$7:$R$328,18,0)</f>
        <v>7.15917493418715</v>
      </c>
      <c r="W9" s="70">
        <f t="shared" si="9"/>
        <v>11</v>
      </c>
      <c r="X9" s="69">
        <f>VLOOKUP($A9,'Return Data'!$A$7:$R$328,15,0)</f>
        <v>7.3724651508254304</v>
      </c>
      <c r="Y9" s="70">
        <f t="shared" si="10"/>
        <v>11</v>
      </c>
      <c r="Z9" s="69">
        <f>VLOOKUP($A9,'Return Data'!$A$7:$R$328,17,0)</f>
        <v>10.057684505418999</v>
      </c>
      <c r="AA9" s="71">
        <f t="shared" si="11"/>
        <v>12</v>
      </c>
    </row>
    <row r="10" spans="1:27" x14ac:dyDescent="0.25">
      <c r="A10" s="67" t="s">
        <v>120</v>
      </c>
      <c r="B10" s="68">
        <f>VLOOKUP($A10,'Return Data'!$A$7:$R$328,2,0)</f>
        <v>43908</v>
      </c>
      <c r="C10" s="69">
        <f>VLOOKUP($A10,'Return Data'!$A$7:$R$328,3,0)</f>
        <v>2279.3730999999998</v>
      </c>
      <c r="D10" s="69">
        <f>VLOOKUP($A10,'Return Data'!$A$7:$R$328,6,0)</f>
        <v>-4.08770569800215</v>
      </c>
      <c r="E10" s="70">
        <f t="shared" si="0"/>
        <v>36</v>
      </c>
      <c r="F10" s="69">
        <f>VLOOKUP($A10,'Return Data'!$A$7:$R$328,7,0)</f>
        <v>1.31322206646485</v>
      </c>
      <c r="G10" s="70">
        <f t="shared" si="1"/>
        <v>33</v>
      </c>
      <c r="H10" s="69">
        <f>VLOOKUP($A10,'Return Data'!$A$7:$R$328,8,0)</f>
        <v>2.7802249646656301</v>
      </c>
      <c r="I10" s="70">
        <f t="shared" si="2"/>
        <v>31</v>
      </c>
      <c r="J10" s="69">
        <f>VLOOKUP($A10,'Return Data'!$A$7:$R$328,9,0)</f>
        <v>4.3791687668118602</v>
      </c>
      <c r="K10" s="70">
        <f t="shared" si="3"/>
        <v>31</v>
      </c>
      <c r="L10" s="69">
        <f>VLOOKUP($A10,'Return Data'!$A$7:$R$328,10,0)</f>
        <v>4.8416109723594101</v>
      </c>
      <c r="M10" s="70">
        <f t="shared" si="4"/>
        <v>31</v>
      </c>
      <c r="N10" s="69">
        <f>VLOOKUP($A10,'Return Data'!$A$7:$R$328,11,0)</f>
        <v>5.1323614606744501</v>
      </c>
      <c r="O10" s="70">
        <f t="shared" si="5"/>
        <v>20</v>
      </c>
      <c r="P10" s="69">
        <f>VLOOKUP($A10,'Return Data'!$A$7:$R$328,12,0)</f>
        <v>5.4190765635463798</v>
      </c>
      <c r="Q10" s="70">
        <f t="shared" si="6"/>
        <v>10</v>
      </c>
      <c r="R10" s="69">
        <f>VLOOKUP($A10,'Return Data'!$A$7:$R$328,13,0)</f>
        <v>5.7642778253133597</v>
      </c>
      <c r="S10" s="70">
        <f t="shared" si="7"/>
        <v>14</v>
      </c>
      <c r="T10" s="69">
        <f>VLOOKUP($A10,'Return Data'!$A$7:$R$328,14,0)</f>
        <v>6.2588570146761704</v>
      </c>
      <c r="U10" s="70">
        <f t="shared" si="8"/>
        <v>13</v>
      </c>
      <c r="V10" s="69">
        <f>VLOOKUP($A10,'Return Data'!$A$7:$R$328,18,0)</f>
        <v>7.1912371537416799</v>
      </c>
      <c r="W10" s="70">
        <f t="shared" si="9"/>
        <v>10</v>
      </c>
      <c r="X10" s="69">
        <f>VLOOKUP($A10,'Return Data'!$A$7:$R$328,15,0)</f>
        <v>7.3949171502633497</v>
      </c>
      <c r="Y10" s="70">
        <f t="shared" si="10"/>
        <v>9</v>
      </c>
      <c r="Z10" s="69">
        <f>VLOOKUP($A10,'Return Data'!$A$7:$R$328,17,0)</f>
        <v>10.140912687047299</v>
      </c>
      <c r="AA10" s="71">
        <f t="shared" si="11"/>
        <v>4</v>
      </c>
    </row>
    <row r="11" spans="1:27" x14ac:dyDescent="0.25">
      <c r="A11" s="67" t="s">
        <v>121</v>
      </c>
      <c r="B11" s="68">
        <f>VLOOKUP($A11,'Return Data'!$A$7:$R$328,2,0)</f>
        <v>43908</v>
      </c>
      <c r="C11" s="69">
        <f>VLOOKUP($A11,'Return Data'!$A$7:$R$328,3,0)</f>
        <v>3046.6406999999999</v>
      </c>
      <c r="D11" s="69">
        <f>VLOOKUP($A11,'Return Data'!$A$7:$R$328,6,0)</f>
        <v>-3.7878120297682401</v>
      </c>
      <c r="E11" s="70">
        <f t="shared" si="0"/>
        <v>31</v>
      </c>
      <c r="F11" s="69">
        <f>VLOOKUP($A11,'Return Data'!$A$7:$R$328,7,0)</f>
        <v>1.1897708951202901</v>
      </c>
      <c r="G11" s="70">
        <f t="shared" si="1"/>
        <v>35</v>
      </c>
      <c r="H11" s="69">
        <f>VLOOKUP($A11,'Return Data'!$A$7:$R$328,8,0)</f>
        <v>2.8652334900585599</v>
      </c>
      <c r="I11" s="70">
        <f t="shared" si="2"/>
        <v>29</v>
      </c>
      <c r="J11" s="69">
        <f>VLOOKUP($A11,'Return Data'!$A$7:$R$328,9,0)</f>
        <v>4.3178613820450904</v>
      </c>
      <c r="K11" s="70">
        <f t="shared" si="3"/>
        <v>33</v>
      </c>
      <c r="L11" s="69">
        <f>VLOOKUP($A11,'Return Data'!$A$7:$R$328,10,0)</f>
        <v>4.9789707210693503</v>
      </c>
      <c r="M11" s="70">
        <f t="shared" si="4"/>
        <v>25</v>
      </c>
      <c r="N11" s="69">
        <f>VLOOKUP($A11,'Return Data'!$A$7:$R$328,11,0)</f>
        <v>5.2376381631433899</v>
      </c>
      <c r="O11" s="70">
        <f t="shared" si="5"/>
        <v>7</v>
      </c>
      <c r="P11" s="69">
        <f>VLOOKUP($A11,'Return Data'!$A$7:$R$328,12,0)</f>
        <v>5.5071554680739796</v>
      </c>
      <c r="Q11" s="70">
        <f t="shared" si="6"/>
        <v>4</v>
      </c>
      <c r="R11" s="69">
        <f>VLOOKUP($A11,'Return Data'!$A$7:$R$328,13,0)</f>
        <v>5.8640407497924398</v>
      </c>
      <c r="S11" s="70">
        <f t="shared" si="7"/>
        <v>6</v>
      </c>
      <c r="T11" s="69">
        <f>VLOOKUP($A11,'Return Data'!$A$7:$R$328,14,0)</f>
        <v>6.3585547280774604</v>
      </c>
      <c r="U11" s="70">
        <f t="shared" si="8"/>
        <v>6</v>
      </c>
      <c r="V11" s="69">
        <f>VLOOKUP($A11,'Return Data'!$A$7:$R$328,18,0)</f>
        <v>7.2283114617262703</v>
      </c>
      <c r="W11" s="70">
        <f t="shared" si="9"/>
        <v>4</v>
      </c>
      <c r="X11" s="69">
        <f>VLOOKUP($A11,'Return Data'!$A$7:$R$328,15,0)</f>
        <v>7.4021971985534698</v>
      </c>
      <c r="Y11" s="70">
        <f t="shared" si="10"/>
        <v>5</v>
      </c>
      <c r="Z11" s="69">
        <f>VLOOKUP($A11,'Return Data'!$A$7:$R$328,17,0)</f>
        <v>10.030416498649799</v>
      </c>
      <c r="AA11" s="71">
        <f t="shared" si="11"/>
        <v>14</v>
      </c>
    </row>
    <row r="12" spans="1:27" x14ac:dyDescent="0.25">
      <c r="A12" s="67" t="s">
        <v>122</v>
      </c>
      <c r="B12" s="68">
        <f>VLOOKUP($A12,'Return Data'!$A$7:$R$328,2,0)</f>
        <v>43908</v>
      </c>
      <c r="C12" s="69">
        <f>VLOOKUP($A12,'Return Data'!$A$7:$R$328,3,0)</f>
        <v>2277.2440000000001</v>
      </c>
      <c r="D12" s="69">
        <f>VLOOKUP($A12,'Return Data'!$A$7:$R$328,6,0)</f>
        <v>-4.0258262673768499</v>
      </c>
      <c r="E12" s="70">
        <f t="shared" si="0"/>
        <v>34</v>
      </c>
      <c r="F12" s="69">
        <f>VLOOKUP($A12,'Return Data'!$A$7:$R$328,7,0)</f>
        <v>1.1536016324681699</v>
      </c>
      <c r="G12" s="70">
        <f t="shared" si="1"/>
        <v>36</v>
      </c>
      <c r="H12" s="69">
        <f>VLOOKUP($A12,'Return Data'!$A$7:$R$328,8,0)</f>
        <v>2.2469691035023498</v>
      </c>
      <c r="I12" s="70">
        <f t="shared" si="2"/>
        <v>39</v>
      </c>
      <c r="J12" s="69">
        <f>VLOOKUP($A12,'Return Data'!$A$7:$R$328,9,0)</f>
        <v>3.8415308996911799</v>
      </c>
      <c r="K12" s="70">
        <f t="shared" si="3"/>
        <v>39</v>
      </c>
      <c r="L12" s="69">
        <f>VLOOKUP($A12,'Return Data'!$A$7:$R$328,10,0)</f>
        <v>4.5543759005412001</v>
      </c>
      <c r="M12" s="70">
        <f t="shared" si="4"/>
        <v>38</v>
      </c>
      <c r="N12" s="69">
        <f>VLOOKUP($A12,'Return Data'!$A$7:$R$328,11,0)</f>
        <v>4.8199345754274399</v>
      </c>
      <c r="O12" s="70">
        <f t="shared" si="5"/>
        <v>34</v>
      </c>
      <c r="P12" s="69">
        <f>VLOOKUP($A12,'Return Data'!$A$7:$R$328,12,0)</f>
        <v>5.0981596953718498</v>
      </c>
      <c r="Q12" s="70">
        <f t="shared" si="6"/>
        <v>31</v>
      </c>
      <c r="R12" s="69">
        <f>VLOOKUP($A12,'Return Data'!$A$7:$R$328,13,0)</f>
        <v>5.4759989534251696</v>
      </c>
      <c r="S12" s="70">
        <f t="shared" si="7"/>
        <v>29</v>
      </c>
      <c r="T12" s="69">
        <f>VLOOKUP($A12,'Return Data'!$A$7:$R$328,14,0)</f>
        <v>6.0141472260278501</v>
      </c>
      <c r="U12" s="70">
        <f t="shared" si="8"/>
        <v>29</v>
      </c>
      <c r="V12" s="69">
        <f>VLOOKUP($A12,'Return Data'!$A$7:$R$328,18,0)</f>
        <v>7.0195201550966404</v>
      </c>
      <c r="W12" s="70">
        <f t="shared" si="9"/>
        <v>26</v>
      </c>
      <c r="X12" s="69">
        <f>VLOOKUP($A12,'Return Data'!$A$7:$R$328,15,0)</f>
        <v>7.27148092528713</v>
      </c>
      <c r="Y12" s="70">
        <f t="shared" si="10"/>
        <v>24</v>
      </c>
      <c r="Z12" s="69">
        <f>VLOOKUP($A12,'Return Data'!$A$7:$R$328,17,0)</f>
        <v>10.011175769044</v>
      </c>
      <c r="AA12" s="71">
        <f t="shared" si="11"/>
        <v>18</v>
      </c>
    </row>
    <row r="13" spans="1:27" x14ac:dyDescent="0.25">
      <c r="A13" s="67" t="s">
        <v>123</v>
      </c>
      <c r="B13" s="68">
        <f>VLOOKUP($A13,'Return Data'!$A$7:$R$328,2,0)</f>
        <v>43908</v>
      </c>
      <c r="C13" s="69">
        <f>VLOOKUP($A13,'Return Data'!$A$7:$R$328,3,0)</f>
        <v>2386.5635000000002</v>
      </c>
      <c r="D13" s="69">
        <f>VLOOKUP($A13,'Return Data'!$A$7:$R$328,6,0)</f>
        <v>4.5015667134283799</v>
      </c>
      <c r="E13" s="70">
        <f t="shared" si="0"/>
        <v>3</v>
      </c>
      <c r="F13" s="69">
        <f>VLOOKUP($A13,'Return Data'!$A$7:$R$328,7,0)</f>
        <v>4.8812396993351799</v>
      </c>
      <c r="G13" s="70">
        <f t="shared" si="1"/>
        <v>4</v>
      </c>
      <c r="H13" s="69">
        <f>VLOOKUP($A13,'Return Data'!$A$7:$R$328,8,0)</f>
        <v>5.0170894518645399</v>
      </c>
      <c r="I13" s="70">
        <f t="shared" si="2"/>
        <v>3</v>
      </c>
      <c r="J13" s="69">
        <f>VLOOKUP($A13,'Return Data'!$A$7:$R$328,9,0)</f>
        <v>5.4191841655561497</v>
      </c>
      <c r="K13" s="70">
        <f t="shared" si="3"/>
        <v>2</v>
      </c>
      <c r="L13" s="69">
        <f>VLOOKUP($A13,'Return Data'!$A$7:$R$328,10,0)</f>
        <v>5.2584765420049102</v>
      </c>
      <c r="M13" s="70">
        <f t="shared" si="4"/>
        <v>7</v>
      </c>
      <c r="N13" s="69">
        <f>VLOOKUP($A13,'Return Data'!$A$7:$R$328,11,0)</f>
        <v>5.12011272901709</v>
      </c>
      <c r="O13" s="70">
        <f t="shared" si="5"/>
        <v>22</v>
      </c>
      <c r="P13" s="69">
        <f>VLOOKUP($A13,'Return Data'!$A$7:$R$328,12,0)</f>
        <v>5.1983539041486102</v>
      </c>
      <c r="Q13" s="70">
        <f t="shared" si="6"/>
        <v>29</v>
      </c>
      <c r="R13" s="69">
        <f>VLOOKUP($A13,'Return Data'!$A$7:$R$328,13,0)</f>
        <v>5.4731062182684402</v>
      </c>
      <c r="S13" s="70">
        <f t="shared" si="7"/>
        <v>30</v>
      </c>
      <c r="T13" s="69">
        <f>VLOOKUP($A13,'Return Data'!$A$7:$R$328,14,0)</f>
        <v>5.96068974917024</v>
      </c>
      <c r="U13" s="70">
        <f t="shared" si="8"/>
        <v>31</v>
      </c>
      <c r="V13" s="69">
        <f>VLOOKUP($A13,'Return Data'!$A$7:$R$328,18,0)</f>
        <v>6.94195141722175</v>
      </c>
      <c r="W13" s="70">
        <f t="shared" si="9"/>
        <v>28</v>
      </c>
      <c r="X13" s="69">
        <f>VLOOKUP($A13,'Return Data'!$A$7:$R$328,15,0)</f>
        <v>7.1310452148487897</v>
      </c>
      <c r="Y13" s="70">
        <f t="shared" si="10"/>
        <v>30</v>
      </c>
      <c r="Z13" s="69">
        <f>VLOOKUP($A13,'Return Data'!$A$7:$R$328,17,0)</f>
        <v>9.8178702902678392</v>
      </c>
      <c r="AA13" s="71">
        <f t="shared" si="11"/>
        <v>29</v>
      </c>
    </row>
    <row r="14" spans="1:27" x14ac:dyDescent="0.25">
      <c r="A14" s="67" t="s">
        <v>124</v>
      </c>
      <c r="B14" s="68">
        <f>VLOOKUP($A14,'Return Data'!$A$7:$R$328,2,0)</f>
        <v>43908</v>
      </c>
      <c r="C14" s="69">
        <f>VLOOKUP($A14,'Return Data'!$A$7:$R$328,3,0)</f>
        <v>2830.2993000000001</v>
      </c>
      <c r="D14" s="69">
        <f>VLOOKUP($A14,'Return Data'!$A$7:$R$328,6,0)</f>
        <v>-0.27726538984307297</v>
      </c>
      <c r="E14" s="70">
        <f t="shared" si="0"/>
        <v>16</v>
      </c>
      <c r="F14" s="69">
        <f>VLOOKUP($A14,'Return Data'!$A$7:$R$328,7,0)</f>
        <v>3.1552194144285299</v>
      </c>
      <c r="G14" s="70">
        <f t="shared" si="1"/>
        <v>16</v>
      </c>
      <c r="H14" s="69">
        <f>VLOOKUP($A14,'Return Data'!$A$7:$R$328,8,0)</f>
        <v>4.0289241310516699</v>
      </c>
      <c r="I14" s="70">
        <f t="shared" si="2"/>
        <v>14</v>
      </c>
      <c r="J14" s="69">
        <f>VLOOKUP($A14,'Return Data'!$A$7:$R$328,9,0)</f>
        <v>5.1529700775359899</v>
      </c>
      <c r="K14" s="70">
        <f t="shared" si="3"/>
        <v>9</v>
      </c>
      <c r="L14" s="69">
        <f>VLOOKUP($A14,'Return Data'!$A$7:$R$328,10,0)</f>
        <v>5.2416160121841804</v>
      </c>
      <c r="M14" s="70">
        <f t="shared" si="4"/>
        <v>9</v>
      </c>
      <c r="N14" s="69">
        <f>VLOOKUP($A14,'Return Data'!$A$7:$R$328,11,0)</f>
        <v>5.2177601295898999</v>
      </c>
      <c r="O14" s="70">
        <f t="shared" si="5"/>
        <v>12</v>
      </c>
      <c r="P14" s="69">
        <f>VLOOKUP($A14,'Return Data'!$A$7:$R$328,12,0)</f>
        <v>5.3069626246259904</v>
      </c>
      <c r="Q14" s="70">
        <f t="shared" si="6"/>
        <v>22</v>
      </c>
      <c r="R14" s="69">
        <f>VLOOKUP($A14,'Return Data'!$A$7:$R$328,13,0)</f>
        <v>5.6922913063233596</v>
      </c>
      <c r="S14" s="70">
        <f t="shared" si="7"/>
        <v>20</v>
      </c>
      <c r="T14" s="69">
        <f>VLOOKUP($A14,'Return Data'!$A$7:$R$328,14,0)</f>
        <v>6.1624372193516299</v>
      </c>
      <c r="U14" s="70">
        <f t="shared" si="8"/>
        <v>23</v>
      </c>
      <c r="V14" s="69">
        <f>VLOOKUP($A14,'Return Data'!$A$7:$R$328,18,0)</f>
        <v>7.1067257019999497</v>
      </c>
      <c r="W14" s="70">
        <f t="shared" si="9"/>
        <v>19</v>
      </c>
      <c r="X14" s="69">
        <f>VLOOKUP($A14,'Return Data'!$A$7:$R$328,15,0)</f>
        <v>7.3263608775159597</v>
      </c>
      <c r="Y14" s="70">
        <f t="shared" si="10"/>
        <v>19</v>
      </c>
      <c r="Z14" s="69">
        <f>VLOOKUP($A14,'Return Data'!$A$7:$R$328,17,0)</f>
        <v>10.004432742645299</v>
      </c>
      <c r="AA14" s="71">
        <f t="shared" si="11"/>
        <v>20</v>
      </c>
    </row>
    <row r="15" spans="1:27" x14ac:dyDescent="0.25">
      <c r="A15" s="67" t="s">
        <v>125</v>
      </c>
      <c r="B15" s="68">
        <f>VLOOKUP($A15,'Return Data'!$A$7:$R$328,2,0)</f>
        <v>43908</v>
      </c>
      <c r="C15" s="69">
        <f>VLOOKUP($A15,'Return Data'!$A$7:$R$328,3,0)</f>
        <v>2549.2730999999999</v>
      </c>
      <c r="D15" s="69">
        <f>VLOOKUP($A15,'Return Data'!$A$7:$R$328,6,0)</f>
        <v>-0.82182361212496102</v>
      </c>
      <c r="E15" s="70">
        <f t="shared" si="0"/>
        <v>19</v>
      </c>
      <c r="F15" s="69">
        <f>VLOOKUP($A15,'Return Data'!$A$7:$R$328,7,0)</f>
        <v>2.5247531706008601</v>
      </c>
      <c r="G15" s="70">
        <f t="shared" si="1"/>
        <v>21</v>
      </c>
      <c r="H15" s="69">
        <f>VLOOKUP($A15,'Return Data'!$A$7:$R$328,8,0)</f>
        <v>3.0520919357041398</v>
      </c>
      <c r="I15" s="70">
        <f t="shared" si="2"/>
        <v>24</v>
      </c>
      <c r="J15" s="69">
        <f>VLOOKUP($A15,'Return Data'!$A$7:$R$328,9,0)</f>
        <v>5.0624628579273798</v>
      </c>
      <c r="K15" s="70">
        <f t="shared" si="3"/>
        <v>12</v>
      </c>
      <c r="L15" s="69">
        <f>VLOOKUP($A15,'Return Data'!$A$7:$R$328,10,0)</f>
        <v>5.2451008553319198</v>
      </c>
      <c r="M15" s="70">
        <f t="shared" si="4"/>
        <v>8</v>
      </c>
      <c r="N15" s="69">
        <f>VLOOKUP($A15,'Return Data'!$A$7:$R$328,11,0)</f>
        <v>5.2152299069310901</v>
      </c>
      <c r="O15" s="70">
        <f t="shared" si="5"/>
        <v>13</v>
      </c>
      <c r="P15" s="69">
        <f>VLOOKUP($A15,'Return Data'!$A$7:$R$328,12,0)</f>
        <v>5.5006990587295501</v>
      </c>
      <c r="Q15" s="70">
        <f t="shared" si="6"/>
        <v>5</v>
      </c>
      <c r="R15" s="69">
        <f>VLOOKUP($A15,'Return Data'!$A$7:$R$328,13,0)</f>
        <v>5.9038473575001804</v>
      </c>
      <c r="S15" s="70">
        <f t="shared" si="7"/>
        <v>3</v>
      </c>
      <c r="T15" s="69">
        <f>VLOOKUP($A15,'Return Data'!$A$7:$R$328,14,0)</f>
        <v>6.3739299223862096</v>
      </c>
      <c r="U15" s="70">
        <f t="shared" si="8"/>
        <v>4</v>
      </c>
      <c r="V15" s="69">
        <f>VLOOKUP($A15,'Return Data'!$A$7:$R$328,18,0)</f>
        <v>7.22654470702442</v>
      </c>
      <c r="W15" s="70">
        <f t="shared" si="9"/>
        <v>5</v>
      </c>
      <c r="X15" s="69">
        <f>VLOOKUP($A15,'Return Data'!$A$7:$R$328,15,0)</f>
        <v>7.4090945341522501</v>
      </c>
      <c r="Y15" s="70">
        <f t="shared" si="10"/>
        <v>4</v>
      </c>
      <c r="Z15" s="69">
        <f>VLOOKUP($A15,'Return Data'!$A$7:$R$328,17,0)</f>
        <v>9.8668630627335894</v>
      </c>
      <c r="AA15" s="71">
        <f t="shared" si="11"/>
        <v>28</v>
      </c>
    </row>
    <row r="16" spans="1:27" x14ac:dyDescent="0.25">
      <c r="A16" s="67" t="s">
        <v>126</v>
      </c>
      <c r="B16" s="68">
        <f>VLOOKUP($A16,'Return Data'!$A$7:$R$328,2,0)</f>
        <v>43908</v>
      </c>
      <c r="C16" s="69">
        <f>VLOOKUP($A16,'Return Data'!$A$7:$R$328,3,0)</f>
        <v>2173.1525000000001</v>
      </c>
      <c r="D16" s="69">
        <f>VLOOKUP($A16,'Return Data'!$A$7:$R$328,6,0)</f>
        <v>-3.88783114258373</v>
      </c>
      <c r="E16" s="70">
        <f t="shared" si="0"/>
        <v>33</v>
      </c>
      <c r="F16" s="69">
        <f>VLOOKUP($A16,'Return Data'!$A$7:$R$328,7,0)</f>
        <v>1.63557830652035</v>
      </c>
      <c r="G16" s="70">
        <f t="shared" si="1"/>
        <v>29</v>
      </c>
      <c r="H16" s="69">
        <f>VLOOKUP($A16,'Return Data'!$A$7:$R$328,8,0)</f>
        <v>2.48961713281198</v>
      </c>
      <c r="I16" s="70">
        <f t="shared" si="2"/>
        <v>36</v>
      </c>
      <c r="J16" s="69">
        <f>VLOOKUP($A16,'Return Data'!$A$7:$R$328,9,0)</f>
        <v>3.7905738206088602</v>
      </c>
      <c r="K16" s="70">
        <f t="shared" si="3"/>
        <v>40</v>
      </c>
      <c r="L16" s="69">
        <f>VLOOKUP($A16,'Return Data'!$A$7:$R$328,10,0)</f>
        <v>4.37904108026129</v>
      </c>
      <c r="M16" s="70">
        <f t="shared" si="4"/>
        <v>43</v>
      </c>
      <c r="N16" s="69">
        <f>VLOOKUP($A16,'Return Data'!$A$7:$R$328,11,0)</f>
        <v>4.7211317011737997</v>
      </c>
      <c r="O16" s="70">
        <f t="shared" si="5"/>
        <v>36</v>
      </c>
      <c r="P16" s="69">
        <f>VLOOKUP($A16,'Return Data'!$A$7:$R$328,12,0)</f>
        <v>4.8134034071263798</v>
      </c>
      <c r="Q16" s="70">
        <f t="shared" si="6"/>
        <v>36</v>
      </c>
      <c r="R16" s="69">
        <f>VLOOKUP($A16,'Return Data'!$A$7:$R$328,13,0)</f>
        <v>5.1967210292936103</v>
      </c>
      <c r="S16" s="70">
        <f t="shared" si="7"/>
        <v>35</v>
      </c>
      <c r="T16" s="69">
        <f>VLOOKUP($A16,'Return Data'!$A$7:$R$328,14,0)</f>
        <v>5.7461479972679799</v>
      </c>
      <c r="U16" s="70">
        <f t="shared" si="8"/>
        <v>33</v>
      </c>
      <c r="V16" s="69">
        <f>VLOOKUP($A16,'Return Data'!$A$7:$R$328,18,0)</f>
        <v>6.9080787077138597</v>
      </c>
      <c r="W16" s="70">
        <f t="shared" si="9"/>
        <v>30</v>
      </c>
      <c r="X16" s="69">
        <f>VLOOKUP($A16,'Return Data'!$A$7:$R$328,15,0)</f>
        <v>7.2168198560424601</v>
      </c>
      <c r="Y16" s="70">
        <f t="shared" si="10"/>
        <v>27</v>
      </c>
      <c r="Z16" s="69">
        <f>VLOOKUP($A16,'Return Data'!$A$7:$R$328,17,0)</f>
        <v>10.111190581787399</v>
      </c>
      <c r="AA16" s="71">
        <f t="shared" si="11"/>
        <v>8</v>
      </c>
    </row>
    <row r="17" spans="1:27" x14ac:dyDescent="0.25">
      <c r="A17" s="67" t="s">
        <v>127</v>
      </c>
      <c r="B17" s="68">
        <f>VLOOKUP($A17,'Return Data'!$A$7:$R$328,2,0)</f>
        <v>43908</v>
      </c>
      <c r="C17" s="69">
        <f>VLOOKUP($A17,'Return Data'!$A$7:$R$328,3,0)</f>
        <v>2971.8557999999998</v>
      </c>
      <c r="D17" s="69">
        <f>VLOOKUP($A17,'Return Data'!$A$7:$R$328,6,0)</f>
        <v>-1.13481116528158</v>
      </c>
      <c r="E17" s="70">
        <f t="shared" si="0"/>
        <v>21</v>
      </c>
      <c r="F17" s="69">
        <f>VLOOKUP($A17,'Return Data'!$A$7:$R$328,7,0)</f>
        <v>2.8111547418926799</v>
      </c>
      <c r="G17" s="70">
        <f t="shared" si="1"/>
        <v>18</v>
      </c>
      <c r="H17" s="69">
        <f>VLOOKUP($A17,'Return Data'!$A$7:$R$328,8,0)</f>
        <v>3.6379752627105</v>
      </c>
      <c r="I17" s="70">
        <f t="shared" si="2"/>
        <v>18</v>
      </c>
      <c r="J17" s="69">
        <f>VLOOKUP($A17,'Return Data'!$A$7:$R$328,9,0)</f>
        <v>4.9428121545669503</v>
      </c>
      <c r="K17" s="70">
        <f t="shared" si="3"/>
        <v>15</v>
      </c>
      <c r="L17" s="69">
        <f>VLOOKUP($A17,'Return Data'!$A$7:$R$328,10,0)</f>
        <v>5.2337253811328299</v>
      </c>
      <c r="M17" s="70">
        <f t="shared" si="4"/>
        <v>10</v>
      </c>
      <c r="N17" s="69">
        <f>VLOOKUP($A17,'Return Data'!$A$7:$R$328,11,0)</f>
        <v>5.4071900242070798</v>
      </c>
      <c r="O17" s="70">
        <f t="shared" si="5"/>
        <v>2</v>
      </c>
      <c r="P17" s="69">
        <f>VLOOKUP($A17,'Return Data'!$A$7:$R$328,12,0)</f>
        <v>5.6987790679808903</v>
      </c>
      <c r="Q17" s="70">
        <f t="shared" si="6"/>
        <v>2</v>
      </c>
      <c r="R17" s="69">
        <f>VLOOKUP($A17,'Return Data'!$A$7:$R$328,13,0)</f>
        <v>6.0524346285798396</v>
      </c>
      <c r="S17" s="70">
        <f t="shared" si="7"/>
        <v>2</v>
      </c>
      <c r="T17" s="69">
        <f>VLOOKUP($A17,'Return Data'!$A$7:$R$328,14,0)</f>
        <v>6.5088911367790203</v>
      </c>
      <c r="U17" s="70">
        <f t="shared" si="8"/>
        <v>2</v>
      </c>
      <c r="V17" s="69">
        <f>VLOOKUP($A17,'Return Data'!$A$7:$R$328,18,0)</f>
        <v>7.3279146633089196</v>
      </c>
      <c r="W17" s="70">
        <f t="shared" si="9"/>
        <v>2</v>
      </c>
      <c r="X17" s="69">
        <f>VLOOKUP($A17,'Return Data'!$A$7:$R$328,15,0)</f>
        <v>7.4909392767174703</v>
      </c>
      <c r="Y17" s="70">
        <f t="shared" si="10"/>
        <v>2</v>
      </c>
      <c r="Z17" s="69">
        <f>VLOOKUP($A17,'Return Data'!$A$7:$R$328,17,0)</f>
        <v>10.232430971485201</v>
      </c>
      <c r="AA17" s="71">
        <f t="shared" si="11"/>
        <v>3</v>
      </c>
    </row>
    <row r="18" spans="1:27" x14ac:dyDescent="0.25">
      <c r="A18" s="67" t="s">
        <v>128</v>
      </c>
      <c r="B18" s="68">
        <f>VLOOKUP($A18,'Return Data'!$A$7:$R$328,2,0)</f>
        <v>43908</v>
      </c>
      <c r="C18" s="69">
        <f>VLOOKUP($A18,'Return Data'!$A$7:$R$328,3,0)</f>
        <v>3894.2437</v>
      </c>
      <c r="D18" s="69">
        <f>VLOOKUP($A18,'Return Data'!$A$7:$R$328,6,0)</f>
        <v>-3.0356001523764702</v>
      </c>
      <c r="E18" s="70">
        <f t="shared" si="0"/>
        <v>29</v>
      </c>
      <c r="F18" s="69">
        <f>VLOOKUP($A18,'Return Data'!$A$7:$R$328,7,0)</f>
        <v>1.7339041921720499</v>
      </c>
      <c r="G18" s="70">
        <f t="shared" si="1"/>
        <v>27</v>
      </c>
      <c r="H18" s="69">
        <f>VLOOKUP($A18,'Return Data'!$A$7:$R$328,8,0)</f>
        <v>2.9142950607662201</v>
      </c>
      <c r="I18" s="70">
        <f t="shared" si="2"/>
        <v>26</v>
      </c>
      <c r="J18" s="69">
        <f>VLOOKUP($A18,'Return Data'!$A$7:$R$328,9,0)</f>
        <v>4.60682740094847</v>
      </c>
      <c r="K18" s="70">
        <f t="shared" si="3"/>
        <v>24</v>
      </c>
      <c r="L18" s="69">
        <f>VLOOKUP($A18,'Return Data'!$A$7:$R$328,10,0)</f>
        <v>4.9935923711748798</v>
      </c>
      <c r="M18" s="70">
        <f t="shared" si="4"/>
        <v>24</v>
      </c>
      <c r="N18" s="69">
        <f>VLOOKUP($A18,'Return Data'!$A$7:$R$328,11,0)</f>
        <v>5.0774182009067603</v>
      </c>
      <c r="O18" s="70">
        <f t="shared" si="5"/>
        <v>24</v>
      </c>
      <c r="P18" s="69">
        <f>VLOOKUP($A18,'Return Data'!$A$7:$R$328,12,0)</f>
        <v>5.2530360453649498</v>
      </c>
      <c r="Q18" s="70">
        <f t="shared" si="6"/>
        <v>25</v>
      </c>
      <c r="R18" s="69">
        <f>VLOOKUP($A18,'Return Data'!$A$7:$R$328,13,0)</f>
        <v>5.6561491859393396</v>
      </c>
      <c r="S18" s="70">
        <f t="shared" si="7"/>
        <v>24</v>
      </c>
      <c r="T18" s="69">
        <f>VLOOKUP($A18,'Return Data'!$A$7:$R$328,14,0)</f>
        <v>6.1640656177336304</v>
      </c>
      <c r="U18" s="70">
        <f t="shared" si="8"/>
        <v>22</v>
      </c>
      <c r="V18" s="69">
        <f>VLOOKUP($A18,'Return Data'!$A$7:$R$328,18,0)</f>
        <v>7.0224331070007304</v>
      </c>
      <c r="W18" s="70">
        <f t="shared" si="9"/>
        <v>25</v>
      </c>
      <c r="X18" s="69">
        <f>VLOOKUP($A18,'Return Data'!$A$7:$R$328,15,0)</f>
        <v>7.2149577939465903</v>
      </c>
      <c r="Y18" s="70">
        <f t="shared" si="10"/>
        <v>28</v>
      </c>
      <c r="Z18" s="69">
        <f>VLOOKUP($A18,'Return Data'!$A$7:$R$328,17,0)</f>
        <v>9.9647525583620506</v>
      </c>
      <c r="AA18" s="71">
        <f t="shared" si="11"/>
        <v>24</v>
      </c>
    </row>
    <row r="19" spans="1:27" x14ac:dyDescent="0.25">
      <c r="A19" s="67" t="s">
        <v>129</v>
      </c>
      <c r="B19" s="68">
        <f>VLOOKUP($A19,'Return Data'!$A$7:$R$328,2,0)</f>
        <v>43908</v>
      </c>
      <c r="C19" s="69">
        <f>VLOOKUP($A19,'Return Data'!$A$7:$R$328,3,0)</f>
        <v>1973.0869</v>
      </c>
      <c r="D19" s="69">
        <f>VLOOKUP($A19,'Return Data'!$A$7:$R$328,6,0)</f>
        <v>-7.0374864059056801</v>
      </c>
      <c r="E19" s="70">
        <f t="shared" si="0"/>
        <v>43</v>
      </c>
      <c r="F19" s="69">
        <f>VLOOKUP($A19,'Return Data'!$A$7:$R$328,7,0)</f>
        <v>-0.77875517962187402</v>
      </c>
      <c r="G19" s="70">
        <f t="shared" si="1"/>
        <v>44</v>
      </c>
      <c r="H19" s="69">
        <f>VLOOKUP($A19,'Return Data'!$A$7:$R$328,8,0)</f>
        <v>0.94493808570926396</v>
      </c>
      <c r="I19" s="70">
        <f t="shared" si="2"/>
        <v>44</v>
      </c>
      <c r="J19" s="69">
        <f>VLOOKUP($A19,'Return Data'!$A$7:$R$328,9,0)</f>
        <v>3.2769711626641702</v>
      </c>
      <c r="K19" s="70">
        <f t="shared" si="3"/>
        <v>43</v>
      </c>
      <c r="L19" s="69">
        <f>VLOOKUP($A19,'Return Data'!$A$7:$R$328,10,0)</f>
        <v>4.4612419154551803</v>
      </c>
      <c r="M19" s="70">
        <f t="shared" si="4"/>
        <v>42</v>
      </c>
      <c r="N19" s="69">
        <f>VLOOKUP($A19,'Return Data'!$A$7:$R$328,11,0)</f>
        <v>5.0026502619944297</v>
      </c>
      <c r="O19" s="70">
        <f t="shared" si="5"/>
        <v>28</v>
      </c>
      <c r="P19" s="69">
        <f>VLOOKUP($A19,'Return Data'!$A$7:$R$328,12,0)</f>
        <v>5.3313366943544596</v>
      </c>
      <c r="Q19" s="70">
        <f t="shared" si="6"/>
        <v>18</v>
      </c>
      <c r="R19" s="69">
        <f>VLOOKUP($A19,'Return Data'!$A$7:$R$328,13,0)</f>
        <v>5.7494335910913401</v>
      </c>
      <c r="S19" s="70">
        <f t="shared" si="7"/>
        <v>16</v>
      </c>
      <c r="T19" s="69">
        <f>VLOOKUP($A19,'Return Data'!$A$7:$R$328,14,0)</f>
        <v>6.2566575976321399</v>
      </c>
      <c r="U19" s="70">
        <f t="shared" si="8"/>
        <v>14</v>
      </c>
      <c r="V19" s="69">
        <f>VLOOKUP($A19,'Return Data'!$A$7:$R$328,18,0)</f>
        <v>7.14942989563328</v>
      </c>
      <c r="W19" s="70">
        <f t="shared" si="9"/>
        <v>13</v>
      </c>
      <c r="X19" s="69">
        <f>VLOOKUP($A19,'Return Data'!$A$7:$R$328,15,0)</f>
        <v>7.3555815033537497</v>
      </c>
      <c r="Y19" s="70">
        <f t="shared" si="10"/>
        <v>13</v>
      </c>
      <c r="Z19" s="69">
        <f>VLOOKUP($A19,'Return Data'!$A$7:$R$328,17,0)</f>
        <v>10.0118350514461</v>
      </c>
      <c r="AA19" s="71">
        <f t="shared" si="11"/>
        <v>17</v>
      </c>
    </row>
    <row r="20" spans="1:27" x14ac:dyDescent="0.25">
      <c r="A20" s="67" t="s">
        <v>130</v>
      </c>
      <c r="B20" s="68">
        <f>VLOOKUP($A20,'Return Data'!$A$7:$R$328,2,0)</f>
        <v>43908</v>
      </c>
      <c r="C20" s="69">
        <f>VLOOKUP($A20,'Return Data'!$A$7:$R$328,3,0)</f>
        <v>292.7636</v>
      </c>
      <c r="D20" s="69">
        <f>VLOOKUP($A20,'Return Data'!$A$7:$R$328,6,0)</f>
        <v>-3.1789093241543198</v>
      </c>
      <c r="E20" s="70">
        <f t="shared" si="0"/>
        <v>30</v>
      </c>
      <c r="F20" s="69">
        <f>VLOOKUP($A20,'Return Data'!$A$7:$R$328,7,0)</f>
        <v>1.61682062816545</v>
      </c>
      <c r="G20" s="70">
        <f t="shared" si="1"/>
        <v>30</v>
      </c>
      <c r="H20" s="69">
        <f>VLOOKUP($A20,'Return Data'!$A$7:$R$328,8,0)</f>
        <v>2.51071723807783</v>
      </c>
      <c r="I20" s="70">
        <f t="shared" si="2"/>
        <v>35</v>
      </c>
      <c r="J20" s="69">
        <f>VLOOKUP($A20,'Return Data'!$A$7:$R$328,9,0)</f>
        <v>4.6318375011754798</v>
      </c>
      <c r="K20" s="70">
        <f t="shared" si="3"/>
        <v>22</v>
      </c>
      <c r="L20" s="69">
        <f>VLOOKUP($A20,'Return Data'!$A$7:$R$328,10,0)</f>
        <v>4.9747307436843702</v>
      </c>
      <c r="M20" s="70">
        <f t="shared" si="4"/>
        <v>26</v>
      </c>
      <c r="N20" s="69">
        <f>VLOOKUP($A20,'Return Data'!$A$7:$R$328,11,0)</f>
        <v>5.1073466716608404</v>
      </c>
      <c r="O20" s="70">
        <f t="shared" si="5"/>
        <v>23</v>
      </c>
      <c r="P20" s="69">
        <f>VLOOKUP($A20,'Return Data'!$A$7:$R$328,12,0)</f>
        <v>5.3117817057131997</v>
      </c>
      <c r="Q20" s="70">
        <f t="shared" si="6"/>
        <v>21</v>
      </c>
      <c r="R20" s="69">
        <f>VLOOKUP($A20,'Return Data'!$A$7:$R$328,13,0)</f>
        <v>5.7112588211341704</v>
      </c>
      <c r="S20" s="70">
        <f t="shared" si="7"/>
        <v>19</v>
      </c>
      <c r="T20" s="69">
        <f>VLOOKUP($A20,'Return Data'!$A$7:$R$328,14,0)</f>
        <v>6.2154723355663801</v>
      </c>
      <c r="U20" s="70">
        <f t="shared" si="8"/>
        <v>20</v>
      </c>
      <c r="V20" s="69">
        <f>VLOOKUP($A20,'Return Data'!$A$7:$R$328,18,0)</f>
        <v>7.1078913312947698</v>
      </c>
      <c r="W20" s="70">
        <f t="shared" si="9"/>
        <v>18</v>
      </c>
      <c r="X20" s="69">
        <f>VLOOKUP($A20,'Return Data'!$A$7:$R$328,15,0)</f>
        <v>7.3029812262586997</v>
      </c>
      <c r="Y20" s="70">
        <f t="shared" si="10"/>
        <v>21</v>
      </c>
      <c r="Z20" s="69">
        <f>VLOOKUP($A20,'Return Data'!$A$7:$R$328,17,0)</f>
        <v>10.0257689044053</v>
      </c>
      <c r="AA20" s="71">
        <f t="shared" si="11"/>
        <v>15</v>
      </c>
    </row>
    <row r="21" spans="1:27" x14ac:dyDescent="0.25">
      <c r="A21" s="67" t="s">
        <v>131</v>
      </c>
      <c r="B21" s="68">
        <f>VLOOKUP($A21,'Return Data'!$A$7:$R$328,2,0)</f>
        <v>43908</v>
      </c>
      <c r="C21" s="69">
        <f>VLOOKUP($A21,'Return Data'!$A$7:$R$328,3,0)</f>
        <v>2122.8883999999998</v>
      </c>
      <c r="D21" s="69">
        <f>VLOOKUP($A21,'Return Data'!$A$7:$R$328,6,0)</f>
        <v>-2.8642216051889502</v>
      </c>
      <c r="E21" s="70">
        <f t="shared" si="0"/>
        <v>27</v>
      </c>
      <c r="F21" s="69">
        <f>VLOOKUP($A21,'Return Data'!$A$7:$R$328,7,0)</f>
        <v>1.9162369838623401</v>
      </c>
      <c r="G21" s="70">
        <f t="shared" si="1"/>
        <v>24</v>
      </c>
      <c r="H21" s="69">
        <f>VLOOKUP($A21,'Return Data'!$A$7:$R$328,8,0)</f>
        <v>3.2508706726758199</v>
      </c>
      <c r="I21" s="70">
        <f t="shared" si="2"/>
        <v>22</v>
      </c>
      <c r="J21" s="69">
        <f>VLOOKUP($A21,'Return Data'!$A$7:$R$328,9,0)</f>
        <v>4.5496032140195197</v>
      </c>
      <c r="K21" s="70">
        <f t="shared" si="3"/>
        <v>27</v>
      </c>
      <c r="L21" s="69">
        <f>VLOOKUP($A21,'Return Data'!$A$7:$R$328,10,0)</f>
        <v>5.0258035568365704</v>
      </c>
      <c r="M21" s="70">
        <f t="shared" si="4"/>
        <v>23</v>
      </c>
      <c r="N21" s="69">
        <f>VLOOKUP($A21,'Return Data'!$A$7:$R$328,11,0)</f>
        <v>5.22124915984908</v>
      </c>
      <c r="O21" s="70">
        <f t="shared" si="5"/>
        <v>11</v>
      </c>
      <c r="P21" s="69">
        <f>VLOOKUP($A21,'Return Data'!$A$7:$R$328,12,0)</f>
        <v>5.4935923527182098</v>
      </c>
      <c r="Q21" s="70">
        <f t="shared" si="6"/>
        <v>6</v>
      </c>
      <c r="R21" s="69">
        <f>VLOOKUP($A21,'Return Data'!$A$7:$R$328,13,0)</f>
        <v>5.8579700208968797</v>
      </c>
      <c r="S21" s="70">
        <f t="shared" si="7"/>
        <v>7</v>
      </c>
      <c r="T21" s="69">
        <f>VLOOKUP($A21,'Return Data'!$A$7:$R$328,14,0)</f>
        <v>6.2856169357203999</v>
      </c>
      <c r="U21" s="70">
        <f t="shared" si="8"/>
        <v>10</v>
      </c>
      <c r="V21" s="69">
        <f>VLOOKUP($A21,'Return Data'!$A$7:$R$328,18,0)</f>
        <v>7.1985361274680102</v>
      </c>
      <c r="W21" s="70">
        <f t="shared" si="9"/>
        <v>8</v>
      </c>
      <c r="X21" s="69">
        <f>VLOOKUP($A21,'Return Data'!$A$7:$R$328,15,0)</f>
        <v>7.4020312928009604</v>
      </c>
      <c r="Y21" s="70">
        <f t="shared" si="10"/>
        <v>6</v>
      </c>
      <c r="Z21" s="69">
        <f>VLOOKUP($A21,'Return Data'!$A$7:$R$328,17,0)</f>
        <v>10.007092862289101</v>
      </c>
      <c r="AA21" s="71">
        <f t="shared" si="11"/>
        <v>19</v>
      </c>
    </row>
    <row r="22" spans="1:27" x14ac:dyDescent="0.25">
      <c r="A22" s="67" t="s">
        <v>132</v>
      </c>
      <c r="B22" s="68">
        <f>VLOOKUP($A22,'Return Data'!$A$7:$R$328,2,0)</f>
        <v>43908</v>
      </c>
      <c r="C22" s="69">
        <f>VLOOKUP($A22,'Return Data'!$A$7:$R$328,3,0)</f>
        <v>2394.8847000000001</v>
      </c>
      <c r="D22" s="69">
        <f>VLOOKUP($A22,'Return Data'!$A$7:$R$328,6,0)</f>
        <v>-6.6239809187847998</v>
      </c>
      <c r="E22" s="70">
        <f t="shared" si="0"/>
        <v>42</v>
      </c>
      <c r="F22" s="69">
        <f>VLOOKUP($A22,'Return Data'!$A$7:$R$328,7,0)</f>
        <v>0.36071003490967302</v>
      </c>
      <c r="G22" s="70">
        <f t="shared" si="1"/>
        <v>40</v>
      </c>
      <c r="H22" s="69">
        <f>VLOOKUP($A22,'Return Data'!$A$7:$R$328,8,0)</f>
        <v>1.9853277507753799</v>
      </c>
      <c r="I22" s="70">
        <f t="shared" si="2"/>
        <v>41</v>
      </c>
      <c r="J22" s="69">
        <f>VLOOKUP($A22,'Return Data'!$A$7:$R$328,9,0)</f>
        <v>3.7510376277144801</v>
      </c>
      <c r="K22" s="70">
        <f t="shared" si="3"/>
        <v>41</v>
      </c>
      <c r="L22" s="69">
        <f>VLOOKUP($A22,'Return Data'!$A$7:$R$328,10,0)</f>
        <v>4.7154511290125596</v>
      </c>
      <c r="M22" s="70">
        <f t="shared" si="4"/>
        <v>36</v>
      </c>
      <c r="N22" s="69">
        <f>VLOOKUP($A22,'Return Data'!$A$7:$R$328,11,0)</f>
        <v>4.9494334222047804</v>
      </c>
      <c r="O22" s="70">
        <f t="shared" si="5"/>
        <v>31</v>
      </c>
      <c r="P22" s="69">
        <f>VLOOKUP($A22,'Return Data'!$A$7:$R$328,12,0)</f>
        <v>5.0956852876754599</v>
      </c>
      <c r="Q22" s="70">
        <f t="shared" si="6"/>
        <v>32</v>
      </c>
      <c r="R22" s="69">
        <f>VLOOKUP($A22,'Return Data'!$A$7:$R$328,13,0)</f>
        <v>5.4596337168380904</v>
      </c>
      <c r="S22" s="70">
        <f t="shared" si="7"/>
        <v>31</v>
      </c>
      <c r="T22" s="69">
        <f>VLOOKUP($A22,'Return Data'!$A$7:$R$328,14,0)</f>
        <v>5.9639585203430299</v>
      </c>
      <c r="U22" s="70">
        <f t="shared" si="8"/>
        <v>30</v>
      </c>
      <c r="V22" s="69">
        <f>VLOOKUP($A22,'Return Data'!$A$7:$R$328,18,0)</f>
        <v>6.9085842255216603</v>
      </c>
      <c r="W22" s="70">
        <f t="shared" si="9"/>
        <v>29</v>
      </c>
      <c r="X22" s="69">
        <f>VLOOKUP($A22,'Return Data'!$A$7:$R$328,15,0)</f>
        <v>7.1636039954320099</v>
      </c>
      <c r="Y22" s="70">
        <f t="shared" si="10"/>
        <v>29</v>
      </c>
      <c r="Z22" s="69">
        <f>VLOOKUP($A22,'Return Data'!$A$7:$R$328,17,0)</f>
        <v>9.9066639540709893</v>
      </c>
      <c r="AA22" s="71">
        <f t="shared" si="11"/>
        <v>27</v>
      </c>
    </row>
    <row r="23" spans="1:27" x14ac:dyDescent="0.25">
      <c r="A23" s="67" t="s">
        <v>133</v>
      </c>
      <c r="B23" s="68">
        <f>VLOOKUP($A23,'Return Data'!$A$7:$R$328,2,0)</f>
        <v>43908</v>
      </c>
      <c r="C23" s="69">
        <f>VLOOKUP($A23,'Return Data'!$A$7:$R$328,3,0)</f>
        <v>1541.1411000000001</v>
      </c>
      <c r="D23" s="69">
        <f>VLOOKUP($A23,'Return Data'!$A$7:$R$328,6,0)</f>
        <v>-1.0586329046087799</v>
      </c>
      <c r="E23" s="70">
        <f t="shared" si="0"/>
        <v>20</v>
      </c>
      <c r="F23" s="69">
        <f>VLOOKUP($A23,'Return Data'!$A$7:$R$328,7,0)</f>
        <v>2.6294643700281299</v>
      </c>
      <c r="G23" s="70">
        <f t="shared" si="1"/>
        <v>19</v>
      </c>
      <c r="H23" s="69">
        <f>VLOOKUP($A23,'Return Data'!$A$7:$R$328,8,0)</f>
        <v>3.2615995265632098</v>
      </c>
      <c r="I23" s="70">
        <f t="shared" si="2"/>
        <v>21</v>
      </c>
      <c r="J23" s="69">
        <f>VLOOKUP($A23,'Return Data'!$A$7:$R$328,9,0)</f>
        <v>4.1631352400405</v>
      </c>
      <c r="K23" s="70">
        <f t="shared" si="3"/>
        <v>35</v>
      </c>
      <c r="L23" s="69">
        <f>VLOOKUP($A23,'Return Data'!$A$7:$R$328,10,0)</f>
        <v>4.5335791818270996</v>
      </c>
      <c r="M23" s="70">
        <f t="shared" si="4"/>
        <v>40</v>
      </c>
      <c r="N23" s="69">
        <f>VLOOKUP($A23,'Return Data'!$A$7:$R$328,11,0)</f>
        <v>4.6628045984235902</v>
      </c>
      <c r="O23" s="70">
        <f t="shared" si="5"/>
        <v>37</v>
      </c>
      <c r="P23" s="69">
        <f>VLOOKUP($A23,'Return Data'!$A$7:$R$328,12,0)</f>
        <v>4.8120823064849096</v>
      </c>
      <c r="Q23" s="70">
        <f t="shared" si="6"/>
        <v>37</v>
      </c>
      <c r="R23" s="69">
        <f>VLOOKUP($A23,'Return Data'!$A$7:$R$328,13,0)</f>
        <v>5.1772008542430799</v>
      </c>
      <c r="S23" s="70">
        <f t="shared" si="7"/>
        <v>36</v>
      </c>
      <c r="T23" s="69">
        <f>VLOOKUP($A23,'Return Data'!$A$7:$R$328,14,0)</f>
        <v>5.5836401865277203</v>
      </c>
      <c r="U23" s="70">
        <f t="shared" si="8"/>
        <v>36</v>
      </c>
      <c r="V23" s="69">
        <f>VLOOKUP($A23,'Return Data'!$A$7:$R$328,18,0)</f>
        <v>6.4294954905505399</v>
      </c>
      <c r="W23" s="70">
        <f t="shared" si="9"/>
        <v>31</v>
      </c>
      <c r="X23" s="69">
        <f>VLOOKUP($A23,'Return Data'!$A$7:$R$328,15,0)</f>
        <v>6.6602630393572397</v>
      </c>
      <c r="Y23" s="70">
        <f t="shared" si="10"/>
        <v>32</v>
      </c>
      <c r="Z23" s="69">
        <f>VLOOKUP($A23,'Return Data'!$A$7:$R$328,17,0)</f>
        <v>8.51902473195398</v>
      </c>
      <c r="AA23" s="71">
        <f t="shared" si="11"/>
        <v>32</v>
      </c>
    </row>
    <row r="24" spans="1:27" x14ac:dyDescent="0.25">
      <c r="A24" s="67" t="s">
        <v>134</v>
      </c>
      <c r="B24" s="68">
        <f>VLOOKUP($A24,'Return Data'!$A$7:$R$328,2,0)</f>
        <v>43908</v>
      </c>
      <c r="C24" s="69">
        <f>VLOOKUP($A24,'Return Data'!$A$7:$R$328,3,0)</f>
        <v>1934.181</v>
      </c>
      <c r="D24" s="69">
        <f>VLOOKUP($A24,'Return Data'!$A$7:$R$328,6,0)</f>
        <v>2.9139206254958898</v>
      </c>
      <c r="E24" s="70">
        <f t="shared" si="0"/>
        <v>11</v>
      </c>
      <c r="F24" s="69">
        <f>VLOOKUP($A24,'Return Data'!$A$7:$R$328,7,0)</f>
        <v>4.3141900759984599</v>
      </c>
      <c r="G24" s="70">
        <f t="shared" si="1"/>
        <v>11</v>
      </c>
      <c r="H24" s="69">
        <f>VLOOKUP($A24,'Return Data'!$A$7:$R$328,8,0)</f>
        <v>4.7514697835556898</v>
      </c>
      <c r="I24" s="70">
        <f t="shared" si="2"/>
        <v>6</v>
      </c>
      <c r="J24" s="69">
        <f>VLOOKUP($A24,'Return Data'!$A$7:$R$328,9,0)</f>
        <v>5.3422617336127196</v>
      </c>
      <c r="K24" s="70">
        <f t="shared" si="3"/>
        <v>5</v>
      </c>
      <c r="L24" s="69">
        <f>VLOOKUP($A24,'Return Data'!$A$7:$R$328,10,0)</f>
        <v>5.3017040102692796</v>
      </c>
      <c r="M24" s="70">
        <f t="shared" si="4"/>
        <v>5</v>
      </c>
      <c r="N24" s="69">
        <f>VLOOKUP($A24,'Return Data'!$A$7:$R$328,11,0)</f>
        <v>5.3301949173146497</v>
      </c>
      <c r="O24" s="70">
        <f t="shared" si="5"/>
        <v>3</v>
      </c>
      <c r="P24" s="69">
        <f>VLOOKUP($A24,'Return Data'!$A$7:$R$328,12,0)</f>
        <v>5.4437611687047296</v>
      </c>
      <c r="Q24" s="70">
        <f t="shared" si="6"/>
        <v>9</v>
      </c>
      <c r="R24" s="69">
        <f>VLOOKUP($A24,'Return Data'!$A$7:$R$328,13,0)</f>
        <v>5.7679333101336399</v>
      </c>
      <c r="S24" s="70">
        <f t="shared" si="7"/>
        <v>12</v>
      </c>
      <c r="T24" s="69">
        <f>VLOOKUP($A24,'Return Data'!$A$7:$R$328,14,0)</f>
        <v>6.2466822521922003</v>
      </c>
      <c r="U24" s="70">
        <f t="shared" si="8"/>
        <v>15</v>
      </c>
      <c r="V24" s="69">
        <f>VLOOKUP($A24,'Return Data'!$A$7:$R$328,18,0)</f>
        <v>7.0952985826427604</v>
      </c>
      <c r="W24" s="70">
        <f t="shared" si="9"/>
        <v>21</v>
      </c>
      <c r="X24" s="69">
        <f>VLOOKUP($A24,'Return Data'!$A$7:$R$328,15,0)</f>
        <v>7.3396232021802099</v>
      </c>
      <c r="Y24" s="70">
        <f t="shared" si="10"/>
        <v>15</v>
      </c>
      <c r="Z24" s="69">
        <f>VLOOKUP($A24,'Return Data'!$A$7:$R$328,17,0)</f>
        <v>10.135109259026899</v>
      </c>
      <c r="AA24" s="71">
        <f t="shared" si="11"/>
        <v>6</v>
      </c>
    </row>
    <row r="25" spans="1:27" x14ac:dyDescent="0.25">
      <c r="A25" s="67" t="s">
        <v>135</v>
      </c>
      <c r="B25" s="68">
        <f>VLOOKUP($A25,'Return Data'!$A$7:$R$328,2,0)</f>
        <v>43908</v>
      </c>
      <c r="C25" s="69">
        <f>VLOOKUP($A25,'Return Data'!$A$7:$R$328,3,0)</f>
        <v>1933.6089999999999</v>
      </c>
      <c r="D25" s="69">
        <f>VLOOKUP($A25,'Return Data'!$A$7:$R$328,6,0)</f>
        <v>4.2571740164334404</v>
      </c>
      <c r="E25" s="70">
        <f t="shared" si="0"/>
        <v>5</v>
      </c>
      <c r="F25" s="69">
        <f>VLOOKUP($A25,'Return Data'!$A$7:$R$328,7,0)</f>
        <v>4.7329503389922003</v>
      </c>
      <c r="G25" s="70">
        <f t="shared" si="1"/>
        <v>5</v>
      </c>
      <c r="H25" s="69">
        <f>VLOOKUP($A25,'Return Data'!$A$7:$R$328,8,0)</f>
        <v>4.4643640490773802</v>
      </c>
      <c r="I25" s="70">
        <f t="shared" si="2"/>
        <v>11</v>
      </c>
      <c r="J25" s="69">
        <f>VLOOKUP($A25,'Return Data'!$A$7:$R$328,9,0)</f>
        <v>4.4681896210165499</v>
      </c>
      <c r="K25" s="70">
        <f t="shared" si="3"/>
        <v>29</v>
      </c>
      <c r="L25" s="69">
        <f>VLOOKUP($A25,'Return Data'!$A$7:$R$328,10,0)</f>
        <v>4.8733422786937002</v>
      </c>
      <c r="M25" s="70">
        <f t="shared" si="4"/>
        <v>29</v>
      </c>
      <c r="N25" s="69"/>
      <c r="O25" s="70"/>
      <c r="P25" s="69"/>
      <c r="Q25" s="70"/>
      <c r="R25" s="69"/>
      <c r="S25" s="70"/>
      <c r="T25" s="69"/>
      <c r="U25" s="70"/>
      <c r="V25" s="69"/>
      <c r="W25" s="70"/>
      <c r="X25" s="69"/>
      <c r="Y25" s="70"/>
      <c r="Z25" s="69">
        <f>VLOOKUP($A25,'Return Data'!$A$7:$R$328,17,0)</f>
        <v>5.1239121112308599</v>
      </c>
      <c r="AA25" s="71">
        <f t="shared" si="11"/>
        <v>44</v>
      </c>
    </row>
    <row r="26" spans="1:27" x14ac:dyDescent="0.25">
      <c r="A26" s="67" t="s">
        <v>136</v>
      </c>
      <c r="B26" s="68">
        <f>VLOOKUP($A26,'Return Data'!$A$7:$R$328,2,0)</f>
        <v>43908</v>
      </c>
      <c r="C26" s="69">
        <f>VLOOKUP($A26,'Return Data'!$A$7:$R$328,3,0)</f>
        <v>1934.7240999999999</v>
      </c>
      <c r="D26" s="69">
        <f>VLOOKUP($A26,'Return Data'!$A$7:$R$328,6,0)</f>
        <v>2.9206500899135999</v>
      </c>
      <c r="E26" s="70">
        <f t="shared" si="0"/>
        <v>10</v>
      </c>
      <c r="F26" s="69">
        <f>VLOOKUP($A26,'Return Data'!$A$7:$R$328,7,0)</f>
        <v>4.3601765776588204</v>
      </c>
      <c r="G26" s="70">
        <f t="shared" si="1"/>
        <v>8</v>
      </c>
      <c r="H26" s="69">
        <f>VLOOKUP($A26,'Return Data'!$A$7:$R$328,8,0)</f>
        <v>4.8287064874950998</v>
      </c>
      <c r="I26" s="70">
        <f t="shared" si="2"/>
        <v>4</v>
      </c>
      <c r="J26" s="69">
        <f>VLOOKUP($A26,'Return Data'!$A$7:$R$328,9,0)</f>
        <v>5.4067909688203404</v>
      </c>
      <c r="K26" s="70">
        <f t="shared" si="3"/>
        <v>3</v>
      </c>
      <c r="L26" s="69">
        <f>VLOOKUP($A26,'Return Data'!$A$7:$R$328,10,0)</f>
        <v>5.33871981968234</v>
      </c>
      <c r="M26" s="70">
        <f t="shared" si="4"/>
        <v>3</v>
      </c>
      <c r="N26" s="69"/>
      <c r="O26" s="70"/>
      <c r="P26" s="69"/>
      <c r="Q26" s="70"/>
      <c r="R26" s="69"/>
      <c r="S26" s="70"/>
      <c r="T26" s="69"/>
      <c r="U26" s="70"/>
      <c r="V26" s="69"/>
      <c r="W26" s="70"/>
      <c r="X26" s="69"/>
      <c r="Y26" s="70"/>
      <c r="Z26" s="69">
        <f>VLOOKUP($A26,'Return Data'!$A$7:$R$328,17,0)</f>
        <v>5.3852828341621404</v>
      </c>
      <c r="AA26" s="71">
        <f t="shared" si="11"/>
        <v>40</v>
      </c>
    </row>
    <row r="27" spans="1:27" x14ac:dyDescent="0.25">
      <c r="A27" s="67" t="s">
        <v>137</v>
      </c>
      <c r="B27" s="68">
        <f>VLOOKUP($A27,'Return Data'!$A$7:$R$328,2,0)</f>
        <v>43908</v>
      </c>
      <c r="C27" s="69">
        <f>VLOOKUP($A27,'Return Data'!$A$7:$R$328,3,0)</f>
        <v>1934.5397</v>
      </c>
      <c r="D27" s="69">
        <f>VLOOKUP($A27,'Return Data'!$A$7:$R$328,6,0)</f>
        <v>2.9926367663542002</v>
      </c>
      <c r="E27" s="70">
        <f t="shared" si="0"/>
        <v>9</v>
      </c>
      <c r="F27" s="69">
        <f>VLOOKUP($A27,'Return Data'!$A$7:$R$328,7,0)</f>
        <v>4.3417113030222998</v>
      </c>
      <c r="G27" s="70">
        <f t="shared" si="1"/>
        <v>10</v>
      </c>
      <c r="H27" s="69">
        <f>VLOOKUP($A27,'Return Data'!$A$7:$R$328,8,0)</f>
        <v>4.7621991819826199</v>
      </c>
      <c r="I27" s="70">
        <f t="shared" si="2"/>
        <v>5</v>
      </c>
      <c r="J27" s="69">
        <f>VLOOKUP($A27,'Return Data'!$A$7:$R$328,9,0)</f>
        <v>5.3431636424103104</v>
      </c>
      <c r="K27" s="70">
        <f t="shared" si="3"/>
        <v>4</v>
      </c>
      <c r="L27" s="69">
        <f>VLOOKUP($A27,'Return Data'!$A$7:$R$328,10,0)</f>
        <v>5.2761793073398202</v>
      </c>
      <c r="M27" s="70">
        <f t="shared" si="4"/>
        <v>6</v>
      </c>
      <c r="N27" s="69"/>
      <c r="O27" s="70"/>
      <c r="P27" s="69"/>
      <c r="Q27" s="70"/>
      <c r="R27" s="69"/>
      <c r="S27" s="70"/>
      <c r="T27" s="69"/>
      <c r="U27" s="70"/>
      <c r="V27" s="69"/>
      <c r="W27" s="70"/>
      <c r="X27" s="69"/>
      <c r="Y27" s="70"/>
      <c r="Z27" s="69">
        <f>VLOOKUP($A27,'Return Data'!$A$7:$R$328,17,0)</f>
        <v>5.3364349712104504</v>
      </c>
      <c r="AA27" s="71">
        <f t="shared" si="11"/>
        <v>43</v>
      </c>
    </row>
    <row r="28" spans="1:27" x14ac:dyDescent="0.25">
      <c r="A28" s="67" t="s">
        <v>138</v>
      </c>
      <c r="B28" s="68">
        <f>VLOOKUP($A28,'Return Data'!$A$7:$R$328,2,0)</f>
        <v>43908</v>
      </c>
      <c r="C28" s="69">
        <f>VLOOKUP($A28,'Return Data'!$A$7:$R$328,3,0)</f>
        <v>1934.7171000000001</v>
      </c>
      <c r="D28" s="69">
        <f>VLOOKUP($A28,'Return Data'!$A$7:$R$328,6,0)</f>
        <v>2.8244298958036702</v>
      </c>
      <c r="E28" s="70">
        <f t="shared" si="0"/>
        <v>12</v>
      </c>
      <c r="F28" s="69">
        <f>VLOOKUP($A28,'Return Data'!$A$7:$R$328,7,0)</f>
        <v>4.1342738833149202</v>
      </c>
      <c r="G28" s="70">
        <f t="shared" si="1"/>
        <v>12</v>
      </c>
      <c r="H28" s="69">
        <f>VLOOKUP($A28,'Return Data'!$A$7:$R$328,8,0)</f>
        <v>4.5554872188298097</v>
      </c>
      <c r="I28" s="70">
        <f t="shared" si="2"/>
        <v>10</v>
      </c>
      <c r="J28" s="69">
        <f>VLOOKUP($A28,'Return Data'!$A$7:$R$328,9,0)</f>
        <v>5.1671892063050802</v>
      </c>
      <c r="K28" s="70">
        <f t="shared" si="3"/>
        <v>8</v>
      </c>
      <c r="L28" s="69">
        <f>VLOOKUP($A28,'Return Data'!$A$7:$R$328,10,0)</f>
        <v>5.2172456831891303</v>
      </c>
      <c r="M28" s="70">
        <f t="shared" si="4"/>
        <v>11</v>
      </c>
      <c r="N28" s="69"/>
      <c r="O28" s="70"/>
      <c r="P28" s="69"/>
      <c r="Q28" s="70"/>
      <c r="R28" s="69"/>
      <c r="S28" s="70"/>
      <c r="T28" s="69"/>
      <c r="U28" s="70"/>
      <c r="V28" s="69"/>
      <c r="W28" s="70"/>
      <c r="X28" s="69"/>
      <c r="Y28" s="70"/>
      <c r="Z28" s="69">
        <f>VLOOKUP($A28,'Return Data'!$A$7:$R$328,17,0)</f>
        <v>5.3737886487257303</v>
      </c>
      <c r="AA28" s="71">
        <f t="shared" si="11"/>
        <v>41</v>
      </c>
    </row>
    <row r="29" spans="1:27" x14ac:dyDescent="0.25">
      <c r="A29" s="67" t="s">
        <v>139</v>
      </c>
      <c r="B29" s="68">
        <f>VLOOKUP($A29,'Return Data'!$A$7:$R$328,2,0)</f>
        <v>43908</v>
      </c>
      <c r="C29" s="69">
        <f>VLOOKUP($A29,'Return Data'!$A$7:$R$328,3,0)</f>
        <v>2721.0189</v>
      </c>
      <c r="D29" s="69">
        <f>VLOOKUP($A29,'Return Data'!$A$7:$R$328,6,0)</f>
        <v>-4.0278075427535596</v>
      </c>
      <c r="E29" s="70">
        <f t="shared" si="0"/>
        <v>35</v>
      </c>
      <c r="F29" s="69">
        <f>VLOOKUP($A29,'Return Data'!$A$7:$R$328,7,0)</f>
        <v>1.6599968701089101</v>
      </c>
      <c r="G29" s="70">
        <f t="shared" si="1"/>
        <v>28</v>
      </c>
      <c r="H29" s="69">
        <f>VLOOKUP($A29,'Return Data'!$A$7:$R$328,8,0)</f>
        <v>2.7592051431728501</v>
      </c>
      <c r="I29" s="70">
        <f t="shared" si="2"/>
        <v>32</v>
      </c>
      <c r="J29" s="69">
        <f>VLOOKUP($A29,'Return Data'!$A$7:$R$328,9,0)</f>
        <v>4.2755561275666096</v>
      </c>
      <c r="K29" s="70">
        <f t="shared" si="3"/>
        <v>34</v>
      </c>
      <c r="L29" s="69">
        <f>VLOOKUP($A29,'Return Data'!$A$7:$R$328,10,0)</f>
        <v>4.8330834040296704</v>
      </c>
      <c r="M29" s="70">
        <f t="shared" si="4"/>
        <v>32</v>
      </c>
      <c r="N29" s="69">
        <f>VLOOKUP($A29,'Return Data'!$A$7:$R$328,11,0)</f>
        <v>5.0215451847803001</v>
      </c>
      <c r="O29" s="70">
        <f t="shared" ref="O29:O51" si="12">RANK(N29,N$8:N$51,0)</f>
        <v>27</v>
      </c>
      <c r="P29" s="69">
        <f>VLOOKUP($A29,'Return Data'!$A$7:$R$328,12,0)</f>
        <v>5.2114154268570001</v>
      </c>
      <c r="Q29" s="70">
        <f t="shared" ref="Q29:Q51" si="13">RANK(P29,P$8:P$51,0)</f>
        <v>28</v>
      </c>
      <c r="R29" s="69">
        <f>VLOOKUP($A29,'Return Data'!$A$7:$R$328,13,0)</f>
        <v>5.5619428423596604</v>
      </c>
      <c r="S29" s="70">
        <f t="shared" ref="S29:S51" si="14">RANK(R29,R$8:R$51,0)</f>
        <v>28</v>
      </c>
      <c r="T29" s="69">
        <f>VLOOKUP($A29,'Return Data'!$A$7:$R$328,14,0)</f>
        <v>6.0521326206487602</v>
      </c>
      <c r="U29" s="70">
        <f>RANK(T29,T$8:T$51,0)</f>
        <v>28</v>
      </c>
      <c r="V29" s="69">
        <f>VLOOKUP($A29,'Return Data'!$A$7:$R$328,18,0)</f>
        <v>7.0350498200952503</v>
      </c>
      <c r="W29" s="70">
        <f>RANK(V29,V$8:V$51,0)</f>
        <v>24</v>
      </c>
      <c r="X29" s="69">
        <f>VLOOKUP($A29,'Return Data'!$A$7:$R$328,15,0)</f>
        <v>7.2777533516552104</v>
      </c>
      <c r="Y29" s="70">
        <f>RANK(X29,X$8:X$51,0)</f>
        <v>23</v>
      </c>
      <c r="Z29" s="69">
        <f>VLOOKUP($A29,'Return Data'!$A$7:$R$328,17,0)</f>
        <v>10.020612481754201</v>
      </c>
      <c r="AA29" s="71">
        <f t="shared" si="11"/>
        <v>16</v>
      </c>
    </row>
    <row r="30" spans="1:27" x14ac:dyDescent="0.25">
      <c r="A30" s="67" t="s">
        <v>140</v>
      </c>
      <c r="B30" s="68">
        <f>VLOOKUP($A30,'Return Data'!$A$7:$R$328,2,0)</f>
        <v>43908</v>
      </c>
      <c r="C30" s="69">
        <f>VLOOKUP($A30,'Return Data'!$A$7:$R$328,3,0)</f>
        <v>1048.3312000000001</v>
      </c>
      <c r="D30" s="69">
        <f>VLOOKUP($A30,'Return Data'!$A$7:$R$328,6,0)</f>
        <v>4.25168031836842</v>
      </c>
      <c r="E30" s="70">
        <f t="shared" si="0"/>
        <v>6</v>
      </c>
      <c r="F30" s="69">
        <f>VLOOKUP($A30,'Return Data'!$A$7:$R$328,7,0)</f>
        <v>4.5186343010092598</v>
      </c>
      <c r="G30" s="70">
        <f t="shared" si="1"/>
        <v>7</v>
      </c>
      <c r="H30" s="69">
        <f>VLOOKUP($A30,'Return Data'!$A$7:$R$328,8,0)</f>
        <v>4.7449299486844101</v>
      </c>
      <c r="I30" s="70">
        <f t="shared" si="2"/>
        <v>7</v>
      </c>
      <c r="J30" s="69">
        <f>VLOOKUP($A30,'Return Data'!$A$7:$R$328,9,0)</f>
        <v>5.1913707203481598</v>
      </c>
      <c r="K30" s="70">
        <f t="shared" si="3"/>
        <v>7</v>
      </c>
      <c r="L30" s="69">
        <f>VLOOKUP($A30,'Return Data'!$A$7:$R$328,10,0)</f>
        <v>5.0934009663197299</v>
      </c>
      <c r="M30" s="70">
        <f t="shared" si="4"/>
        <v>16</v>
      </c>
      <c r="N30" s="69">
        <f>VLOOKUP($A30,'Return Data'!$A$7:$R$328,11,0)</f>
        <v>4.8159278861009902</v>
      </c>
      <c r="O30" s="70">
        <f t="shared" si="12"/>
        <v>35</v>
      </c>
      <c r="P30" s="69">
        <f>VLOOKUP($A30,'Return Data'!$A$7:$R$328,12,0)</f>
        <v>4.8797737650097099</v>
      </c>
      <c r="Q30" s="70">
        <f t="shared" si="13"/>
        <v>35</v>
      </c>
      <c r="R30" s="69">
        <f>VLOOKUP($A30,'Return Data'!$A$7:$R$328,13,0)</f>
        <v>5.0843209651555696</v>
      </c>
      <c r="S30" s="70">
        <f t="shared" si="14"/>
        <v>37</v>
      </c>
      <c r="T30" s="69"/>
      <c r="U30" s="70"/>
      <c r="V30" s="69"/>
      <c r="W30" s="70"/>
      <c r="X30" s="69"/>
      <c r="Y30" s="70"/>
      <c r="Z30" s="69">
        <f>VLOOKUP($A30,'Return Data'!$A$7:$R$328,17,0)</f>
        <v>5.3518311926604198</v>
      </c>
      <c r="AA30" s="71">
        <f t="shared" si="11"/>
        <v>42</v>
      </c>
    </row>
    <row r="31" spans="1:27" x14ac:dyDescent="0.25">
      <c r="A31" s="67" t="s">
        <v>141</v>
      </c>
      <c r="B31" s="68">
        <f>VLOOKUP($A31,'Return Data'!$A$7:$R$328,2,0)</f>
        <v>43908</v>
      </c>
      <c r="C31" s="69">
        <f>VLOOKUP($A31,'Return Data'!$A$7:$R$328,3,0)</f>
        <v>54.213900000000002</v>
      </c>
      <c r="D31" s="69">
        <f>VLOOKUP($A31,'Return Data'!$A$7:$R$328,6,0)</f>
        <v>1.8852227680284901</v>
      </c>
      <c r="E31" s="70">
        <f t="shared" si="0"/>
        <v>15</v>
      </c>
      <c r="F31" s="69">
        <f>VLOOKUP($A31,'Return Data'!$A$7:$R$328,7,0)</f>
        <v>3.9061563016058098</v>
      </c>
      <c r="G31" s="70">
        <f t="shared" si="1"/>
        <v>13</v>
      </c>
      <c r="H31" s="69">
        <f>VLOOKUP($A31,'Return Data'!$A$7:$R$328,8,0)</f>
        <v>4.3798598444850603</v>
      </c>
      <c r="I31" s="70">
        <f t="shared" si="2"/>
        <v>13</v>
      </c>
      <c r="J31" s="69">
        <f>VLOOKUP($A31,'Return Data'!$A$7:$R$328,9,0)</f>
        <v>5.06406932487352</v>
      </c>
      <c r="K31" s="70">
        <f t="shared" si="3"/>
        <v>11</v>
      </c>
      <c r="L31" s="69">
        <f>VLOOKUP($A31,'Return Data'!$A$7:$R$328,10,0)</f>
        <v>5.1868094446205601</v>
      </c>
      <c r="M31" s="70">
        <f t="shared" si="4"/>
        <v>14</v>
      </c>
      <c r="N31" s="69">
        <f>VLOOKUP($A31,'Return Data'!$A$7:$R$328,11,0)</f>
        <v>5.1221683568224599</v>
      </c>
      <c r="O31" s="70">
        <f t="shared" si="12"/>
        <v>21</v>
      </c>
      <c r="P31" s="69">
        <f>VLOOKUP($A31,'Return Data'!$A$7:$R$328,12,0)</f>
        <v>5.2986602820562601</v>
      </c>
      <c r="Q31" s="70">
        <f t="shared" si="13"/>
        <v>23</v>
      </c>
      <c r="R31" s="69">
        <f>VLOOKUP($A31,'Return Data'!$A$7:$R$328,13,0)</f>
        <v>5.6845755271689304</v>
      </c>
      <c r="S31" s="70">
        <f t="shared" si="14"/>
        <v>21</v>
      </c>
      <c r="T31" s="69">
        <f>VLOOKUP($A31,'Return Data'!$A$7:$R$328,14,0)</f>
        <v>6.2255458687465</v>
      </c>
      <c r="U31" s="70">
        <f t="shared" ref="U31:U51" si="15">RANK(T31,T$8:T$51,0)</f>
        <v>17</v>
      </c>
      <c r="V31" s="69">
        <f>VLOOKUP($A31,'Return Data'!$A$7:$R$328,18,0)</f>
        <v>7.1449523855163202</v>
      </c>
      <c r="W31" s="70">
        <f t="shared" ref="W31:W36" si="16">RANK(V31,V$8:V$51,0)</f>
        <v>14</v>
      </c>
      <c r="X31" s="69">
        <f>VLOOKUP($A31,'Return Data'!$A$7:$R$328,15,0)</f>
        <v>7.3589639952727497</v>
      </c>
      <c r="Y31" s="70">
        <f t="shared" ref="Y31:Y36" si="17">RANK(X31,X$8:X$51,0)</f>
        <v>12</v>
      </c>
      <c r="Z31" s="69">
        <f>VLOOKUP($A31,'Return Data'!$A$7:$R$328,17,0)</f>
        <v>10.1343317306002</v>
      </c>
      <c r="AA31" s="71">
        <f t="shared" si="11"/>
        <v>7</v>
      </c>
    </row>
    <row r="32" spans="1:27" x14ac:dyDescent="0.25">
      <c r="A32" s="67" t="s">
        <v>142</v>
      </c>
      <c r="B32" s="68">
        <f>VLOOKUP($A32,'Return Data'!$A$7:$R$328,2,0)</f>
        <v>43908</v>
      </c>
      <c r="C32" s="69">
        <f>VLOOKUP($A32,'Return Data'!$A$7:$R$328,3,0)</f>
        <v>4002.9142999999999</v>
      </c>
      <c r="D32" s="69">
        <f>VLOOKUP($A32,'Return Data'!$A$7:$R$328,6,0)</f>
        <v>-7.11275548121887</v>
      </c>
      <c r="E32" s="70">
        <f t="shared" si="0"/>
        <v>44</v>
      </c>
      <c r="F32" s="69">
        <f>VLOOKUP($A32,'Return Data'!$A$7:$R$328,7,0)</f>
        <v>-0.50179286143272195</v>
      </c>
      <c r="G32" s="70">
        <f t="shared" si="1"/>
        <v>43</v>
      </c>
      <c r="H32" s="69">
        <f>VLOOKUP($A32,'Return Data'!$A$7:$R$328,8,0)</f>
        <v>1.54302189017068</v>
      </c>
      <c r="I32" s="70">
        <f t="shared" si="2"/>
        <v>43</v>
      </c>
      <c r="J32" s="69">
        <f>VLOOKUP($A32,'Return Data'!$A$7:$R$328,9,0)</f>
        <v>4.0520376186391696</v>
      </c>
      <c r="K32" s="70">
        <f t="shared" si="3"/>
        <v>38</v>
      </c>
      <c r="L32" s="69">
        <f>VLOOKUP($A32,'Return Data'!$A$7:$R$328,10,0)</f>
        <v>4.7298546792941396</v>
      </c>
      <c r="M32" s="70">
        <f t="shared" si="4"/>
        <v>35</v>
      </c>
      <c r="N32" s="69">
        <f>VLOOKUP($A32,'Return Data'!$A$7:$R$328,11,0)</f>
        <v>4.9958227710922696</v>
      </c>
      <c r="O32" s="70">
        <f t="shared" si="12"/>
        <v>29</v>
      </c>
      <c r="P32" s="69">
        <f>VLOOKUP($A32,'Return Data'!$A$7:$R$328,12,0)</f>
        <v>5.2130213300280204</v>
      </c>
      <c r="Q32" s="70">
        <f t="shared" si="13"/>
        <v>27</v>
      </c>
      <c r="R32" s="69">
        <f>VLOOKUP($A32,'Return Data'!$A$7:$R$328,13,0)</f>
        <v>5.5791899215222802</v>
      </c>
      <c r="S32" s="70">
        <f t="shared" si="14"/>
        <v>26</v>
      </c>
      <c r="T32" s="69">
        <f>VLOOKUP($A32,'Return Data'!$A$7:$R$328,14,0)</f>
        <v>6.0545473094046596</v>
      </c>
      <c r="U32" s="70">
        <f t="shared" si="15"/>
        <v>26</v>
      </c>
      <c r="V32" s="69">
        <f>VLOOKUP($A32,'Return Data'!$A$7:$R$328,18,0)</f>
        <v>6.9979102044396599</v>
      </c>
      <c r="W32" s="70">
        <f t="shared" si="16"/>
        <v>27</v>
      </c>
      <c r="X32" s="69">
        <f>VLOOKUP($A32,'Return Data'!$A$7:$R$328,15,0)</f>
        <v>7.2253122634388198</v>
      </c>
      <c r="Y32" s="70">
        <f t="shared" si="17"/>
        <v>26</v>
      </c>
      <c r="Z32" s="69">
        <f>VLOOKUP($A32,'Return Data'!$A$7:$R$328,17,0)</f>
        <v>9.9497623120822105</v>
      </c>
      <c r="AA32" s="71">
        <f t="shared" si="11"/>
        <v>25</v>
      </c>
    </row>
    <row r="33" spans="1:27" x14ac:dyDescent="0.25">
      <c r="A33" s="67" t="s">
        <v>143</v>
      </c>
      <c r="B33" s="68">
        <f>VLOOKUP($A33,'Return Data'!$A$7:$R$328,2,0)</f>
        <v>43908</v>
      </c>
      <c r="C33" s="69">
        <f>VLOOKUP($A33,'Return Data'!$A$7:$R$328,3,0)</f>
        <v>2712.1864999999998</v>
      </c>
      <c r="D33" s="69">
        <f>VLOOKUP($A33,'Return Data'!$A$7:$R$328,6,0)</f>
        <v>-4.4324532807344399</v>
      </c>
      <c r="E33" s="70">
        <f t="shared" si="0"/>
        <v>37</v>
      </c>
      <c r="F33" s="69">
        <f>VLOOKUP($A33,'Return Data'!$A$7:$R$328,7,0)</f>
        <v>1.2333059332253899</v>
      </c>
      <c r="G33" s="70">
        <f t="shared" si="1"/>
        <v>34</v>
      </c>
      <c r="H33" s="69">
        <f>VLOOKUP($A33,'Return Data'!$A$7:$R$328,8,0)</f>
        <v>2.53282975148861</v>
      </c>
      <c r="I33" s="70">
        <f t="shared" si="2"/>
        <v>34</v>
      </c>
      <c r="J33" s="69">
        <f>VLOOKUP($A33,'Return Data'!$A$7:$R$328,9,0)</f>
        <v>4.6642395989614602</v>
      </c>
      <c r="K33" s="70">
        <f t="shared" si="3"/>
        <v>20</v>
      </c>
      <c r="L33" s="69">
        <f>VLOOKUP($A33,'Return Data'!$A$7:$R$328,10,0)</f>
        <v>5.0510312469765903</v>
      </c>
      <c r="M33" s="70">
        <f t="shared" si="4"/>
        <v>17</v>
      </c>
      <c r="N33" s="69">
        <f>VLOOKUP($A33,'Return Data'!$A$7:$R$328,11,0)</f>
        <v>5.1340449168508204</v>
      </c>
      <c r="O33" s="70">
        <f t="shared" si="12"/>
        <v>19</v>
      </c>
      <c r="P33" s="69">
        <f>VLOOKUP($A33,'Return Data'!$A$7:$R$328,12,0)</f>
        <v>5.3273097185781602</v>
      </c>
      <c r="Q33" s="70">
        <f t="shared" si="13"/>
        <v>19</v>
      </c>
      <c r="R33" s="69">
        <f>VLOOKUP($A33,'Return Data'!$A$7:$R$328,13,0)</f>
        <v>5.6482779399755998</v>
      </c>
      <c r="S33" s="70">
        <f t="shared" si="14"/>
        <v>25</v>
      </c>
      <c r="T33" s="69">
        <f>VLOOKUP($A33,'Return Data'!$A$7:$R$328,14,0)</f>
        <v>6.1406164651901696</v>
      </c>
      <c r="U33" s="70">
        <f t="shared" si="15"/>
        <v>25</v>
      </c>
      <c r="V33" s="69">
        <f>VLOOKUP($A33,'Return Data'!$A$7:$R$328,18,0)</f>
        <v>7.0693775285003904</v>
      </c>
      <c r="W33" s="70">
        <f t="shared" si="16"/>
        <v>22</v>
      </c>
      <c r="X33" s="69">
        <f>VLOOKUP($A33,'Return Data'!$A$7:$R$328,15,0)</f>
        <v>7.3020970743129796</v>
      </c>
      <c r="Y33" s="70">
        <f t="shared" si="17"/>
        <v>22</v>
      </c>
      <c r="Z33" s="69">
        <f>VLOOKUP($A33,'Return Data'!$A$7:$R$328,17,0)</f>
        <v>9.9961347579383109</v>
      </c>
      <c r="AA33" s="71">
        <f t="shared" si="11"/>
        <v>22</v>
      </c>
    </row>
    <row r="34" spans="1:27" x14ac:dyDescent="0.25">
      <c r="A34" s="67" t="s">
        <v>144</v>
      </c>
      <c r="B34" s="68">
        <f>VLOOKUP($A34,'Return Data'!$A$7:$R$328,2,0)</f>
        <v>43908</v>
      </c>
      <c r="C34" s="69">
        <f>VLOOKUP($A34,'Return Data'!$A$7:$R$328,3,0)</f>
        <v>3589.4704999999999</v>
      </c>
      <c r="D34" s="69">
        <f>VLOOKUP($A34,'Return Data'!$A$7:$R$328,6,0)</f>
        <v>-3.7925051607397</v>
      </c>
      <c r="E34" s="70">
        <f t="shared" si="0"/>
        <v>32</v>
      </c>
      <c r="F34" s="69">
        <f>VLOOKUP($A34,'Return Data'!$A$7:$R$328,7,0)</f>
        <v>1.54379400632687</v>
      </c>
      <c r="G34" s="70">
        <f t="shared" si="1"/>
        <v>32</v>
      </c>
      <c r="H34" s="69">
        <f>VLOOKUP($A34,'Return Data'!$A$7:$R$328,8,0)</f>
        <v>3.0462666751821201</v>
      </c>
      <c r="I34" s="70">
        <f t="shared" si="2"/>
        <v>25</v>
      </c>
      <c r="J34" s="69">
        <f>VLOOKUP($A34,'Return Data'!$A$7:$R$328,9,0)</f>
        <v>4.7000461112548404</v>
      </c>
      <c r="K34" s="70">
        <f t="shared" si="3"/>
        <v>18</v>
      </c>
      <c r="L34" s="69">
        <f>VLOOKUP($A34,'Return Data'!$A$7:$R$328,10,0)</f>
        <v>5.0385194604002601</v>
      </c>
      <c r="M34" s="70">
        <f t="shared" si="4"/>
        <v>20</v>
      </c>
      <c r="N34" s="69">
        <f>VLOOKUP($A34,'Return Data'!$A$7:$R$328,11,0)</f>
        <v>5.2351125780537702</v>
      </c>
      <c r="O34" s="70">
        <f t="shared" si="12"/>
        <v>8</v>
      </c>
      <c r="P34" s="69">
        <f>VLOOKUP($A34,'Return Data'!$A$7:$R$328,12,0)</f>
        <v>5.41195511274202</v>
      </c>
      <c r="Q34" s="70">
        <f t="shared" si="13"/>
        <v>11</v>
      </c>
      <c r="R34" s="69">
        <f>VLOOKUP($A34,'Return Data'!$A$7:$R$328,13,0)</f>
        <v>5.7561937646625196</v>
      </c>
      <c r="S34" s="70">
        <f t="shared" si="14"/>
        <v>15</v>
      </c>
      <c r="T34" s="69">
        <f>VLOOKUP($A34,'Return Data'!$A$7:$R$328,14,0)</f>
        <v>6.2228713699185398</v>
      </c>
      <c r="U34" s="70">
        <f t="shared" si="15"/>
        <v>18</v>
      </c>
      <c r="V34" s="69">
        <f>VLOOKUP($A34,'Return Data'!$A$7:$R$328,18,0)</f>
        <v>7.1211365557334698</v>
      </c>
      <c r="W34" s="70">
        <f t="shared" si="16"/>
        <v>17</v>
      </c>
      <c r="X34" s="69">
        <f>VLOOKUP($A34,'Return Data'!$A$7:$R$328,15,0)</f>
        <v>7.3353821700856798</v>
      </c>
      <c r="Y34" s="70">
        <f t="shared" si="17"/>
        <v>16</v>
      </c>
      <c r="Z34" s="69">
        <f>VLOOKUP($A34,'Return Data'!$A$7:$R$328,17,0)</f>
        <v>10.0005591984199</v>
      </c>
      <c r="AA34" s="71">
        <f t="shared" si="11"/>
        <v>21</v>
      </c>
    </row>
    <row r="35" spans="1:27" x14ac:dyDescent="0.25">
      <c r="A35" s="67" t="s">
        <v>145</v>
      </c>
      <c r="B35" s="68">
        <f>VLOOKUP($A35,'Return Data'!$A$7:$R$328,2,0)</f>
        <v>43908</v>
      </c>
      <c r="C35" s="69">
        <f>VLOOKUP($A35,'Return Data'!$A$7:$R$328,3,0)</f>
        <v>1284.6853000000001</v>
      </c>
      <c r="D35" s="69">
        <f>VLOOKUP($A35,'Return Data'!$A$7:$R$328,6,0)</f>
        <v>-4.76684844360725</v>
      </c>
      <c r="E35" s="70">
        <f t="shared" si="0"/>
        <v>38</v>
      </c>
      <c r="F35" s="69">
        <f>VLOOKUP($A35,'Return Data'!$A$7:$R$328,7,0)</f>
        <v>1.09962935434057</v>
      </c>
      <c r="G35" s="70">
        <f t="shared" si="1"/>
        <v>37</v>
      </c>
      <c r="H35" s="69">
        <f>VLOOKUP($A35,'Return Data'!$A$7:$R$328,8,0)</f>
        <v>2.8813126495738199</v>
      </c>
      <c r="I35" s="70">
        <f t="shared" si="2"/>
        <v>28</v>
      </c>
      <c r="J35" s="69">
        <f>VLOOKUP($A35,'Return Data'!$A$7:$R$328,9,0)</f>
        <v>4.36991768493625</v>
      </c>
      <c r="K35" s="70">
        <f t="shared" si="3"/>
        <v>32</v>
      </c>
      <c r="L35" s="69">
        <f>VLOOKUP($A35,'Return Data'!$A$7:$R$328,10,0)</f>
        <v>4.9001209733728297</v>
      </c>
      <c r="M35" s="70">
        <f t="shared" si="4"/>
        <v>28</v>
      </c>
      <c r="N35" s="69">
        <f>VLOOKUP($A35,'Return Data'!$A$7:$R$328,11,0)</f>
        <v>5.2095494008862397</v>
      </c>
      <c r="O35" s="70">
        <f t="shared" si="12"/>
        <v>14</v>
      </c>
      <c r="P35" s="69">
        <f>VLOOKUP($A35,'Return Data'!$A$7:$R$328,12,0)</f>
        <v>5.50728082362237</v>
      </c>
      <c r="Q35" s="70">
        <f t="shared" si="13"/>
        <v>3</v>
      </c>
      <c r="R35" s="69">
        <f>VLOOKUP($A35,'Return Data'!$A$7:$R$328,13,0)</f>
        <v>5.88864410866067</v>
      </c>
      <c r="S35" s="70">
        <f t="shared" si="14"/>
        <v>4</v>
      </c>
      <c r="T35" s="69">
        <f>VLOOKUP($A35,'Return Data'!$A$7:$R$328,14,0)</f>
        <v>6.37281208201619</v>
      </c>
      <c r="U35" s="70">
        <f t="shared" si="15"/>
        <v>5</v>
      </c>
      <c r="V35" s="69">
        <f>VLOOKUP($A35,'Return Data'!$A$7:$R$328,18,0)</f>
        <v>7.2426195231394699</v>
      </c>
      <c r="W35" s="70">
        <f t="shared" si="16"/>
        <v>3</v>
      </c>
      <c r="X35" s="69">
        <f>VLOOKUP($A35,'Return Data'!$A$7:$R$328,15,0)</f>
        <v>7.4453954866546699</v>
      </c>
      <c r="Y35" s="70">
        <f t="shared" si="17"/>
        <v>3</v>
      </c>
      <c r="Z35" s="69">
        <f>VLOOKUP($A35,'Return Data'!$A$7:$R$328,17,0)</f>
        <v>7.6744569206873203</v>
      </c>
      <c r="AA35" s="71">
        <f t="shared" si="11"/>
        <v>36</v>
      </c>
    </row>
    <row r="36" spans="1:27" x14ac:dyDescent="0.25">
      <c r="A36" s="67" t="s">
        <v>146</v>
      </c>
      <c r="B36" s="68">
        <f>VLOOKUP($A36,'Return Data'!$A$7:$R$328,2,0)</f>
        <v>43908</v>
      </c>
      <c r="C36" s="69">
        <f>VLOOKUP($A36,'Return Data'!$A$7:$R$328,3,0)</f>
        <v>2088.1518000000001</v>
      </c>
      <c r="D36" s="69">
        <f>VLOOKUP($A36,'Return Data'!$A$7:$R$328,6,0)</f>
        <v>-2.2075364387519301</v>
      </c>
      <c r="E36" s="70">
        <f t="shared" si="0"/>
        <v>26</v>
      </c>
      <c r="F36" s="69">
        <f>VLOOKUP($A36,'Return Data'!$A$7:$R$328,7,0)</f>
        <v>2.5531358378652098</v>
      </c>
      <c r="G36" s="70">
        <f t="shared" si="1"/>
        <v>20</v>
      </c>
      <c r="H36" s="69">
        <f>VLOOKUP($A36,'Return Data'!$A$7:$R$328,8,0)</f>
        <v>3.27698085679391</v>
      </c>
      <c r="I36" s="70">
        <f t="shared" si="2"/>
        <v>20</v>
      </c>
      <c r="J36" s="69">
        <f>VLOOKUP($A36,'Return Data'!$A$7:$R$328,9,0)</f>
        <v>4.64145873772258</v>
      </c>
      <c r="K36" s="70">
        <f t="shared" si="3"/>
        <v>21</v>
      </c>
      <c r="L36" s="69">
        <f>VLOOKUP($A36,'Return Data'!$A$7:$R$328,10,0)</f>
        <v>5.0507478356903404</v>
      </c>
      <c r="M36" s="70">
        <f t="shared" si="4"/>
        <v>18</v>
      </c>
      <c r="N36" s="69">
        <f>VLOOKUP($A36,'Return Data'!$A$7:$R$328,11,0)</f>
        <v>5.2254809663420403</v>
      </c>
      <c r="O36" s="70">
        <f t="shared" si="12"/>
        <v>10</v>
      </c>
      <c r="P36" s="69">
        <f>VLOOKUP($A36,'Return Data'!$A$7:$R$328,12,0)</f>
        <v>5.3731943117147196</v>
      </c>
      <c r="Q36" s="70">
        <f t="shared" si="13"/>
        <v>15</v>
      </c>
      <c r="R36" s="69">
        <f>VLOOKUP($A36,'Return Data'!$A$7:$R$328,13,0)</f>
        <v>5.72390977383413</v>
      </c>
      <c r="S36" s="70">
        <f t="shared" si="14"/>
        <v>18</v>
      </c>
      <c r="T36" s="69">
        <f>VLOOKUP($A36,'Return Data'!$A$7:$R$328,14,0)</f>
        <v>6.21523385031215</v>
      </c>
      <c r="U36" s="70">
        <f t="shared" si="15"/>
        <v>21</v>
      </c>
      <c r="V36" s="69">
        <f>VLOOKUP($A36,'Return Data'!$A$7:$R$328,18,0)</f>
        <v>7.0985744324405298</v>
      </c>
      <c r="W36" s="70">
        <f t="shared" si="16"/>
        <v>20</v>
      </c>
      <c r="X36" s="69">
        <f>VLOOKUP($A36,'Return Data'!$A$7:$R$328,15,0)</f>
        <v>7.3183517593812297</v>
      </c>
      <c r="Y36" s="70">
        <f t="shared" si="17"/>
        <v>20</v>
      </c>
      <c r="Z36" s="69">
        <f>VLOOKUP($A36,'Return Data'!$A$7:$R$328,17,0)</f>
        <v>9.6270296629728396</v>
      </c>
      <c r="AA36" s="71">
        <f t="shared" si="11"/>
        <v>30</v>
      </c>
    </row>
    <row r="37" spans="1:27" x14ac:dyDescent="0.25">
      <c r="A37" s="67" t="s">
        <v>147</v>
      </c>
      <c r="B37" s="68">
        <f>VLOOKUP($A37,'Return Data'!$A$7:$R$328,2,0)</f>
        <v>43908</v>
      </c>
      <c r="C37" s="69">
        <f>VLOOKUP($A37,'Return Data'!$A$7:$R$328,3,0)</f>
        <v>10.6905</v>
      </c>
      <c r="D37" s="69">
        <f>VLOOKUP($A37,'Return Data'!$A$7:$R$328,6,0)</f>
        <v>4.43905998578109</v>
      </c>
      <c r="E37" s="70">
        <f t="shared" si="0"/>
        <v>4</v>
      </c>
      <c r="F37" s="69">
        <f>VLOOKUP($A37,'Return Data'!$A$7:$R$328,7,0)</f>
        <v>4.6679268353529197</v>
      </c>
      <c r="G37" s="70">
        <f t="shared" si="1"/>
        <v>6</v>
      </c>
      <c r="H37" s="69">
        <f>VLOOKUP($A37,'Return Data'!$A$7:$R$328,8,0)</f>
        <v>4.6377412494826702</v>
      </c>
      <c r="I37" s="70">
        <f t="shared" si="2"/>
        <v>9</v>
      </c>
      <c r="J37" s="69">
        <f>VLOOKUP($A37,'Return Data'!$A$7:$R$328,9,0)</f>
        <v>4.69081956810727</v>
      </c>
      <c r="K37" s="70">
        <f t="shared" si="3"/>
        <v>19</v>
      </c>
      <c r="L37" s="69">
        <f>VLOOKUP($A37,'Return Data'!$A$7:$R$328,10,0)</f>
        <v>4.6914073477401104</v>
      </c>
      <c r="M37" s="70">
        <f t="shared" si="4"/>
        <v>37</v>
      </c>
      <c r="N37" s="69">
        <f>VLOOKUP($A37,'Return Data'!$A$7:$R$328,11,0)</f>
        <v>4.6608954696806997</v>
      </c>
      <c r="O37" s="70">
        <f t="shared" si="12"/>
        <v>38</v>
      </c>
      <c r="P37" s="69">
        <f>VLOOKUP($A37,'Return Data'!$A$7:$R$328,12,0)</f>
        <v>4.8021993810030796</v>
      </c>
      <c r="Q37" s="70">
        <f t="shared" si="13"/>
        <v>38</v>
      </c>
      <c r="R37" s="69">
        <f>VLOOKUP($A37,'Return Data'!$A$7:$R$328,13,0)</f>
        <v>5.0504039401884802</v>
      </c>
      <c r="S37" s="70">
        <f t="shared" si="14"/>
        <v>38</v>
      </c>
      <c r="T37" s="69">
        <f>VLOOKUP($A37,'Return Data'!$A$7:$R$328,14,0)</f>
        <v>5.3147132019739001</v>
      </c>
      <c r="U37" s="70">
        <f t="shared" si="15"/>
        <v>37</v>
      </c>
      <c r="V37" s="69"/>
      <c r="W37" s="70"/>
      <c r="X37" s="69"/>
      <c r="Y37" s="70"/>
      <c r="Z37" s="69">
        <f>VLOOKUP($A37,'Return Data'!$A$7:$R$328,17,0)</f>
        <v>5.53917582417583</v>
      </c>
      <c r="AA37" s="71">
        <f t="shared" si="11"/>
        <v>39</v>
      </c>
    </row>
    <row r="38" spans="1:27" x14ac:dyDescent="0.25">
      <c r="A38" s="67" t="s">
        <v>148</v>
      </c>
      <c r="B38" s="68">
        <f>VLOOKUP($A38,'Return Data'!$A$7:$R$328,2,0)</f>
        <v>43908</v>
      </c>
      <c r="C38" s="69">
        <f>VLOOKUP($A38,'Return Data'!$A$7:$R$328,3,0)</f>
        <v>4836.5853999999999</v>
      </c>
      <c r="D38" s="69">
        <f>VLOOKUP($A38,'Return Data'!$A$7:$R$328,6,0)</f>
        <v>-3.0093544651244</v>
      </c>
      <c r="E38" s="70">
        <f t="shared" si="0"/>
        <v>28</v>
      </c>
      <c r="F38" s="69">
        <f>VLOOKUP($A38,'Return Data'!$A$7:$R$328,7,0)</f>
        <v>1.8612877135702699</v>
      </c>
      <c r="G38" s="70">
        <f t="shared" si="1"/>
        <v>25</v>
      </c>
      <c r="H38" s="69">
        <f>VLOOKUP($A38,'Return Data'!$A$7:$R$328,8,0)</f>
        <v>2.8478261254390498</v>
      </c>
      <c r="I38" s="70">
        <f t="shared" si="2"/>
        <v>30</v>
      </c>
      <c r="J38" s="69">
        <f>VLOOKUP($A38,'Return Data'!$A$7:$R$328,9,0)</f>
        <v>4.5936915838112498</v>
      </c>
      <c r="K38" s="70">
        <f t="shared" si="3"/>
        <v>25</v>
      </c>
      <c r="L38" s="69">
        <f>VLOOKUP($A38,'Return Data'!$A$7:$R$328,10,0)</f>
        <v>5.0271210460307199</v>
      </c>
      <c r="M38" s="70">
        <f t="shared" si="4"/>
        <v>22</v>
      </c>
      <c r="N38" s="69">
        <f>VLOOKUP($A38,'Return Data'!$A$7:$R$328,11,0)</f>
        <v>5.1604228781019801</v>
      </c>
      <c r="O38" s="70">
        <f t="shared" si="12"/>
        <v>15</v>
      </c>
      <c r="P38" s="69">
        <f>VLOOKUP($A38,'Return Data'!$A$7:$R$328,12,0)</f>
        <v>5.3887801402645703</v>
      </c>
      <c r="Q38" s="70">
        <f t="shared" si="13"/>
        <v>14</v>
      </c>
      <c r="R38" s="69">
        <f>VLOOKUP($A38,'Return Data'!$A$7:$R$328,13,0)</f>
        <v>5.80162265406023</v>
      </c>
      <c r="S38" s="70">
        <f t="shared" si="14"/>
        <v>10</v>
      </c>
      <c r="T38" s="69">
        <f>VLOOKUP($A38,'Return Data'!$A$7:$R$328,14,0)</f>
        <v>6.3256402928184698</v>
      </c>
      <c r="U38" s="70">
        <f t="shared" si="15"/>
        <v>8</v>
      </c>
      <c r="V38" s="69">
        <f>VLOOKUP($A38,'Return Data'!$A$7:$R$328,18,0)</f>
        <v>7.2104558728427701</v>
      </c>
      <c r="W38" s="70">
        <f>RANK(V38,V$8:V$51,0)</f>
        <v>6</v>
      </c>
      <c r="X38" s="69">
        <f>VLOOKUP($A38,'Return Data'!$A$7:$R$328,15,0)</f>
        <v>7.4005241736677698</v>
      </c>
      <c r="Y38" s="70">
        <f>RANK(X38,X$8:X$51,0)</f>
        <v>7</v>
      </c>
      <c r="Z38" s="69">
        <f>VLOOKUP($A38,'Return Data'!$A$7:$R$328,17,0)</f>
        <v>10.099623531221599</v>
      </c>
      <c r="AA38" s="71">
        <f t="shared" si="11"/>
        <v>9</v>
      </c>
    </row>
    <row r="39" spans="1:27" x14ac:dyDescent="0.25">
      <c r="A39" s="67" t="s">
        <v>149</v>
      </c>
      <c r="B39" s="68">
        <f>VLOOKUP($A39,'Return Data'!$A$7:$R$328,2,0)</f>
        <v>43908</v>
      </c>
      <c r="C39" s="69">
        <f>VLOOKUP($A39,'Return Data'!$A$7:$R$328,3,0)</f>
        <v>1114.876</v>
      </c>
      <c r="D39" s="69">
        <f>VLOOKUP($A39,'Return Data'!$A$7:$R$328,6,0)</f>
        <v>4.8165522576841804</v>
      </c>
      <c r="E39" s="70">
        <f t="shared" si="0"/>
        <v>2</v>
      </c>
      <c r="F39" s="69">
        <f>VLOOKUP($A39,'Return Data'!$A$7:$R$328,7,0)</f>
        <v>5.1083470528725901</v>
      </c>
      <c r="G39" s="70">
        <f t="shared" si="1"/>
        <v>3</v>
      </c>
      <c r="H39" s="69">
        <f>VLOOKUP($A39,'Return Data'!$A$7:$R$328,8,0)</f>
        <v>4.71822343366214</v>
      </c>
      <c r="I39" s="70">
        <f t="shared" si="2"/>
        <v>8</v>
      </c>
      <c r="J39" s="69">
        <f>VLOOKUP($A39,'Return Data'!$A$7:$R$328,9,0)</f>
        <v>5.0520548197051598</v>
      </c>
      <c r="K39" s="70">
        <f t="shared" si="3"/>
        <v>13</v>
      </c>
      <c r="L39" s="69">
        <f>VLOOKUP($A39,'Return Data'!$A$7:$R$328,10,0)</f>
        <v>5.0294334898514004</v>
      </c>
      <c r="M39" s="70">
        <f t="shared" si="4"/>
        <v>21</v>
      </c>
      <c r="N39" s="69">
        <f>VLOOKUP($A39,'Return Data'!$A$7:$R$328,11,0)</f>
        <v>4.9028249218658901</v>
      </c>
      <c r="O39" s="70">
        <f t="shared" si="12"/>
        <v>32</v>
      </c>
      <c r="P39" s="69">
        <f>VLOOKUP($A39,'Return Data'!$A$7:$R$328,12,0)</f>
        <v>5.0050812710644097</v>
      </c>
      <c r="Q39" s="70">
        <f t="shared" si="13"/>
        <v>33</v>
      </c>
      <c r="R39" s="69">
        <f>VLOOKUP($A39,'Return Data'!$A$7:$R$328,13,0)</f>
        <v>5.3819466233521496</v>
      </c>
      <c r="S39" s="70">
        <f t="shared" si="14"/>
        <v>33</v>
      </c>
      <c r="T39" s="69">
        <f>VLOOKUP($A39,'Return Data'!$A$7:$R$328,14,0)</f>
        <v>5.6205007230996298</v>
      </c>
      <c r="U39" s="70">
        <f t="shared" si="15"/>
        <v>35</v>
      </c>
      <c r="V39" s="69"/>
      <c r="W39" s="70"/>
      <c r="X39" s="69"/>
      <c r="Y39" s="70"/>
      <c r="Z39" s="69">
        <f>VLOOKUP($A39,'Return Data'!$A$7:$R$328,17,0)</f>
        <v>6.1934623338256998</v>
      </c>
      <c r="AA39" s="71">
        <f t="shared" si="11"/>
        <v>38</v>
      </c>
    </row>
    <row r="40" spans="1:27" x14ac:dyDescent="0.25">
      <c r="A40" s="67" t="s">
        <v>150</v>
      </c>
      <c r="B40" s="68">
        <f>VLOOKUP($A40,'Return Data'!$A$7:$R$328,2,0)</f>
        <v>43908</v>
      </c>
      <c r="C40" s="69">
        <f>VLOOKUP($A40,'Return Data'!$A$7:$R$328,3,0)</f>
        <v>257.637</v>
      </c>
      <c r="D40" s="69">
        <f>VLOOKUP($A40,'Return Data'!$A$7:$R$328,6,0)</f>
        <v>-2.12495924735456</v>
      </c>
      <c r="E40" s="70">
        <f t="shared" si="0"/>
        <v>25</v>
      </c>
      <c r="F40" s="69">
        <f>VLOOKUP($A40,'Return Data'!$A$7:$R$328,7,0)</f>
        <v>1.5869355761608199</v>
      </c>
      <c r="G40" s="70">
        <f t="shared" si="1"/>
        <v>31</v>
      </c>
      <c r="H40" s="69">
        <f>VLOOKUP($A40,'Return Data'!$A$7:$R$328,8,0)</f>
        <v>2.4601847822198</v>
      </c>
      <c r="I40" s="70">
        <f t="shared" si="2"/>
        <v>37</v>
      </c>
      <c r="J40" s="69">
        <f>VLOOKUP($A40,'Return Data'!$A$7:$R$328,9,0)</f>
        <v>4.0713280242422902</v>
      </c>
      <c r="K40" s="70">
        <f t="shared" si="3"/>
        <v>37</v>
      </c>
      <c r="L40" s="69">
        <f>VLOOKUP($A40,'Return Data'!$A$7:$R$328,10,0)</f>
        <v>4.8028700628707801</v>
      </c>
      <c r="M40" s="70">
        <f t="shared" si="4"/>
        <v>33</v>
      </c>
      <c r="N40" s="69">
        <f>VLOOKUP($A40,'Return Data'!$A$7:$R$328,11,0)</f>
        <v>5.2280267709834698</v>
      </c>
      <c r="O40" s="70">
        <f t="shared" si="12"/>
        <v>9</v>
      </c>
      <c r="P40" s="69">
        <f>VLOOKUP($A40,'Return Data'!$A$7:$R$328,12,0)</f>
        <v>5.4612173708037099</v>
      </c>
      <c r="Q40" s="70">
        <f t="shared" si="13"/>
        <v>7</v>
      </c>
      <c r="R40" s="69">
        <f>VLOOKUP($A40,'Return Data'!$A$7:$R$328,13,0)</f>
        <v>5.8060713139887801</v>
      </c>
      <c r="S40" s="70">
        <f t="shared" si="14"/>
        <v>9</v>
      </c>
      <c r="T40" s="69">
        <f>VLOOKUP($A40,'Return Data'!$A$7:$R$328,14,0)</f>
        <v>6.3231852533684103</v>
      </c>
      <c r="U40" s="70">
        <f t="shared" si="15"/>
        <v>9</v>
      </c>
      <c r="V40" s="69">
        <f>VLOOKUP($A40,'Return Data'!$A$7:$R$328,18,0)</f>
        <v>7.2052886928707203</v>
      </c>
      <c r="W40" s="70">
        <f t="shared" ref="W40:W50" si="18">RANK(V40,V$8:V$51,0)</f>
        <v>7</v>
      </c>
      <c r="X40" s="69">
        <f>VLOOKUP($A40,'Return Data'!$A$7:$R$328,15,0)</f>
        <v>7.3953898585278797</v>
      </c>
      <c r="Y40" s="70">
        <f t="shared" ref="Y40:Y50" si="19">RANK(X40,X$8:X$51,0)</f>
        <v>8</v>
      </c>
      <c r="Z40" s="69">
        <f>VLOOKUP($A40,'Return Data'!$A$7:$R$328,17,0)</f>
        <v>10.0610615425347</v>
      </c>
      <c r="AA40" s="71">
        <f t="shared" si="11"/>
        <v>11</v>
      </c>
    </row>
    <row r="41" spans="1:27" x14ac:dyDescent="0.25">
      <c r="A41" s="67" t="s">
        <v>151</v>
      </c>
      <c r="B41" s="68">
        <f>VLOOKUP($A41,'Return Data'!$A$7:$R$328,2,0)</f>
        <v>43908</v>
      </c>
      <c r="C41" s="69">
        <f>VLOOKUP($A41,'Return Data'!$A$7:$R$328,3,0)</f>
        <v>1755.3788</v>
      </c>
      <c r="D41" s="69">
        <f>VLOOKUP($A41,'Return Data'!$A$7:$R$328,6,0)</f>
        <v>1.88604366428891</v>
      </c>
      <c r="E41" s="70">
        <f t="shared" si="0"/>
        <v>14</v>
      </c>
      <c r="F41" s="69">
        <f>VLOOKUP($A41,'Return Data'!$A$7:$R$328,7,0)</f>
        <v>3.59829315139448</v>
      </c>
      <c r="G41" s="70">
        <f t="shared" si="1"/>
        <v>14</v>
      </c>
      <c r="H41" s="69">
        <f>VLOOKUP($A41,'Return Data'!$A$7:$R$328,8,0)</f>
        <v>3.8350113081506398</v>
      </c>
      <c r="I41" s="70">
        <f t="shared" si="2"/>
        <v>16</v>
      </c>
      <c r="J41" s="69">
        <f>VLOOKUP($A41,'Return Data'!$A$7:$R$328,9,0)</f>
        <v>4.8596570786866202</v>
      </c>
      <c r="K41" s="70">
        <f t="shared" si="3"/>
        <v>16</v>
      </c>
      <c r="L41" s="69">
        <f>VLOOKUP($A41,'Return Data'!$A$7:$R$328,10,0)</f>
        <v>5.1187320150027</v>
      </c>
      <c r="M41" s="70">
        <f t="shared" si="4"/>
        <v>15</v>
      </c>
      <c r="N41" s="69">
        <f>VLOOKUP($A41,'Return Data'!$A$7:$R$328,11,0)</f>
        <v>5.0705854071459999</v>
      </c>
      <c r="O41" s="70">
        <f t="shared" si="12"/>
        <v>25</v>
      </c>
      <c r="P41" s="69">
        <f>VLOOKUP($A41,'Return Data'!$A$7:$R$328,12,0)</f>
        <v>5.2267962030928601</v>
      </c>
      <c r="Q41" s="70">
        <f t="shared" si="13"/>
        <v>26</v>
      </c>
      <c r="R41" s="69">
        <f>VLOOKUP($A41,'Return Data'!$A$7:$R$328,13,0)</f>
        <v>5.4186852257189697</v>
      </c>
      <c r="S41" s="70">
        <f t="shared" si="14"/>
        <v>32</v>
      </c>
      <c r="T41" s="69">
        <f>VLOOKUP($A41,'Return Data'!$A$7:$R$328,14,0)</f>
        <v>5.8359564643325204</v>
      </c>
      <c r="U41" s="70">
        <f t="shared" si="15"/>
        <v>32</v>
      </c>
      <c r="V41" s="69">
        <f>VLOOKUP($A41,'Return Data'!$A$7:$R$328,18,0)</f>
        <v>1.9827044180054101</v>
      </c>
      <c r="W41" s="70">
        <f t="shared" si="18"/>
        <v>36</v>
      </c>
      <c r="X41" s="69">
        <f>VLOOKUP($A41,'Return Data'!$A$7:$R$328,15,0)</f>
        <v>3.7010028686110501</v>
      </c>
      <c r="Y41" s="70">
        <f t="shared" si="19"/>
        <v>36</v>
      </c>
      <c r="Z41" s="69">
        <f>VLOOKUP($A41,'Return Data'!$A$7:$R$328,17,0)</f>
        <v>7.9236146975152302</v>
      </c>
      <c r="AA41" s="71">
        <f t="shared" si="11"/>
        <v>35</v>
      </c>
    </row>
    <row r="42" spans="1:27" x14ac:dyDescent="0.25">
      <c r="A42" s="67" t="s">
        <v>152</v>
      </c>
      <c r="B42" s="68">
        <f>VLOOKUP($A42,'Return Data'!$A$7:$R$328,2,0)</f>
        <v>43908</v>
      </c>
      <c r="C42" s="69">
        <f>VLOOKUP($A42,'Return Data'!$A$7:$R$328,3,0)</f>
        <v>31.329000000000001</v>
      </c>
      <c r="D42" s="69">
        <f>VLOOKUP($A42,'Return Data'!$A$7:$R$328,6,0)</f>
        <v>3.9616160584309301</v>
      </c>
      <c r="E42" s="70">
        <f t="shared" si="0"/>
        <v>8</v>
      </c>
      <c r="F42" s="69">
        <f>VLOOKUP($A42,'Return Data'!$A$7:$R$328,7,0)</f>
        <v>5.5170930891043799</v>
      </c>
      <c r="G42" s="70">
        <f t="shared" si="1"/>
        <v>1</v>
      </c>
      <c r="H42" s="69">
        <f>VLOOKUP($A42,'Return Data'!$A$7:$R$328,8,0)</f>
        <v>5.6316258449497596</v>
      </c>
      <c r="I42" s="70">
        <f t="shared" si="2"/>
        <v>1</v>
      </c>
      <c r="J42" s="69">
        <f>VLOOKUP($A42,'Return Data'!$A$7:$R$328,9,0)</f>
        <v>6.1225599801085897</v>
      </c>
      <c r="K42" s="70">
        <f t="shared" si="3"/>
        <v>1</v>
      </c>
      <c r="L42" s="69">
        <f>VLOOKUP($A42,'Return Data'!$A$7:$R$328,10,0)</f>
        <v>6.3147852877871804</v>
      </c>
      <c r="M42" s="70">
        <f t="shared" si="4"/>
        <v>1</v>
      </c>
      <c r="N42" s="69">
        <f>VLOOKUP($A42,'Return Data'!$A$7:$R$328,11,0)</f>
        <v>6.2422835957710898</v>
      </c>
      <c r="O42" s="70">
        <f t="shared" si="12"/>
        <v>1</v>
      </c>
      <c r="P42" s="69">
        <f>VLOOKUP($A42,'Return Data'!$A$7:$R$328,12,0)</f>
        <v>6.4875424042466898</v>
      </c>
      <c r="Q42" s="70">
        <f t="shared" si="13"/>
        <v>1</v>
      </c>
      <c r="R42" s="69">
        <f>VLOOKUP($A42,'Return Data'!$A$7:$R$328,13,0)</f>
        <v>6.8349213736344598</v>
      </c>
      <c r="S42" s="70">
        <f t="shared" si="14"/>
        <v>1</v>
      </c>
      <c r="T42" s="69">
        <f>VLOOKUP($A42,'Return Data'!$A$7:$R$328,14,0)</f>
        <v>7.0827949694607302</v>
      </c>
      <c r="U42" s="70">
        <f t="shared" si="15"/>
        <v>1</v>
      </c>
      <c r="V42" s="69">
        <f>VLOOKUP($A42,'Return Data'!$A$7:$R$328,18,0)</f>
        <v>7.65442519735858</v>
      </c>
      <c r="W42" s="70">
        <f t="shared" si="18"/>
        <v>1</v>
      </c>
      <c r="X42" s="69">
        <f>VLOOKUP($A42,'Return Data'!$A$7:$R$328,15,0)</f>
        <v>7.6553110757011504</v>
      </c>
      <c r="Y42" s="70">
        <f t="shared" si="19"/>
        <v>1</v>
      </c>
      <c r="Z42" s="69">
        <f>VLOOKUP($A42,'Return Data'!$A$7:$R$328,17,0)</f>
        <v>10.661532564474699</v>
      </c>
      <c r="AA42" s="71">
        <f t="shared" si="11"/>
        <v>2</v>
      </c>
    </row>
    <row r="43" spans="1:27" x14ac:dyDescent="0.25">
      <c r="A43" s="67" t="s">
        <v>153</v>
      </c>
      <c r="B43" s="68">
        <f>VLOOKUP($A43,'Return Data'!$A$7:$R$328,2,0)</f>
        <v>43908</v>
      </c>
      <c r="C43" s="69">
        <f>VLOOKUP($A43,'Return Data'!$A$7:$R$328,3,0)</f>
        <v>26.877600000000001</v>
      </c>
      <c r="D43" s="69">
        <f>VLOOKUP($A43,'Return Data'!$A$7:$R$328,6,0)</f>
        <v>1.9013104531134799</v>
      </c>
      <c r="E43" s="70">
        <f t="shared" si="0"/>
        <v>13</v>
      </c>
      <c r="F43" s="69">
        <f>VLOOKUP($A43,'Return Data'!$A$7:$R$328,7,0)</f>
        <v>3.5771395537234798</v>
      </c>
      <c r="G43" s="70">
        <f t="shared" si="1"/>
        <v>15</v>
      </c>
      <c r="H43" s="69">
        <f>VLOOKUP($A43,'Return Data'!$A$7:$R$328,8,0)</f>
        <v>3.84405487950866</v>
      </c>
      <c r="I43" s="70">
        <f t="shared" si="2"/>
        <v>15</v>
      </c>
      <c r="J43" s="69">
        <f>VLOOKUP($A43,'Return Data'!$A$7:$R$328,9,0)</f>
        <v>4.6254193067462497</v>
      </c>
      <c r="K43" s="70">
        <f t="shared" si="3"/>
        <v>23</v>
      </c>
      <c r="L43" s="69">
        <f>VLOOKUP($A43,'Return Data'!$A$7:$R$328,10,0)</f>
        <v>4.8465440289622501</v>
      </c>
      <c r="M43" s="70">
        <f t="shared" si="4"/>
        <v>30</v>
      </c>
      <c r="N43" s="69">
        <f>VLOOKUP($A43,'Return Data'!$A$7:$R$328,11,0)</f>
        <v>4.8665832913105396</v>
      </c>
      <c r="O43" s="70">
        <f t="shared" si="12"/>
        <v>33</v>
      </c>
      <c r="P43" s="69">
        <f>VLOOKUP($A43,'Return Data'!$A$7:$R$328,12,0)</f>
        <v>4.9780639620725804</v>
      </c>
      <c r="Q43" s="70">
        <f t="shared" si="13"/>
        <v>34</v>
      </c>
      <c r="R43" s="69">
        <f>VLOOKUP($A43,'Return Data'!$A$7:$R$328,13,0)</f>
        <v>5.2933431009326801</v>
      </c>
      <c r="S43" s="70">
        <f t="shared" si="14"/>
        <v>34</v>
      </c>
      <c r="T43" s="69">
        <f>VLOOKUP($A43,'Return Data'!$A$7:$R$328,14,0)</f>
        <v>5.7150824212107798</v>
      </c>
      <c r="U43" s="70">
        <f t="shared" si="15"/>
        <v>34</v>
      </c>
      <c r="V43" s="69">
        <f>VLOOKUP($A43,'Return Data'!$A$7:$R$328,18,0)</f>
        <v>6.38098701856911</v>
      </c>
      <c r="W43" s="70">
        <f t="shared" si="18"/>
        <v>32</v>
      </c>
      <c r="X43" s="69">
        <f>VLOOKUP($A43,'Return Data'!$A$7:$R$328,15,0)</f>
        <v>6.5428769132045996</v>
      </c>
      <c r="Y43" s="70">
        <f t="shared" si="19"/>
        <v>33</v>
      </c>
      <c r="Z43" s="69">
        <f>VLOOKUP($A43,'Return Data'!$A$7:$R$328,17,0)</f>
        <v>12.093294071456601</v>
      </c>
      <c r="AA43" s="71">
        <f t="shared" si="11"/>
        <v>1</v>
      </c>
    </row>
    <row r="44" spans="1:27" x14ac:dyDescent="0.25">
      <c r="A44" s="67" t="s">
        <v>155</v>
      </c>
      <c r="B44" s="68">
        <f>VLOOKUP($A44,'Return Data'!$A$7:$R$328,2,0)</f>
        <v>43908</v>
      </c>
      <c r="C44" s="69">
        <f>VLOOKUP($A44,'Return Data'!$A$7:$R$328,3,0)</f>
        <v>3348.6846</v>
      </c>
      <c r="D44" s="69">
        <f>VLOOKUP($A44,'Return Data'!$A$7:$R$328,6,0)</f>
        <v>-0.47849504670288701</v>
      </c>
      <c r="E44" s="70">
        <f t="shared" si="0"/>
        <v>17</v>
      </c>
      <c r="F44" s="69">
        <f>VLOOKUP($A44,'Return Data'!$A$7:$R$328,7,0)</f>
        <v>1.0886243168963099</v>
      </c>
      <c r="G44" s="70">
        <f t="shared" si="1"/>
        <v>38</v>
      </c>
      <c r="H44" s="69">
        <f>VLOOKUP($A44,'Return Data'!$A$7:$R$328,8,0)</f>
        <v>2.8878661635440501</v>
      </c>
      <c r="I44" s="70">
        <f t="shared" si="2"/>
        <v>27</v>
      </c>
      <c r="J44" s="69">
        <f>VLOOKUP($A44,'Return Data'!$A$7:$R$328,9,0)</f>
        <v>3.1016429227793698</v>
      </c>
      <c r="K44" s="70">
        <f t="shared" si="3"/>
        <v>44</v>
      </c>
      <c r="L44" s="69">
        <f>VLOOKUP($A44,'Return Data'!$A$7:$R$328,10,0)</f>
        <v>3.60943614655497</v>
      </c>
      <c r="M44" s="70">
        <f t="shared" si="4"/>
        <v>44</v>
      </c>
      <c r="N44" s="69">
        <f>VLOOKUP($A44,'Return Data'!$A$7:$R$328,11,0)</f>
        <v>3.95982499720792</v>
      </c>
      <c r="O44" s="70">
        <f t="shared" si="12"/>
        <v>40</v>
      </c>
      <c r="P44" s="69">
        <f>VLOOKUP($A44,'Return Data'!$A$7:$R$328,12,0)</f>
        <v>4.0981345588610498</v>
      </c>
      <c r="Q44" s="70">
        <f t="shared" si="13"/>
        <v>40</v>
      </c>
      <c r="R44" s="69">
        <f>VLOOKUP($A44,'Return Data'!$A$7:$R$328,13,0)</f>
        <v>4.3862112713677197</v>
      </c>
      <c r="S44" s="70">
        <f t="shared" si="14"/>
        <v>40</v>
      </c>
      <c r="T44" s="69">
        <f>VLOOKUP($A44,'Return Data'!$A$7:$R$328,14,0)</f>
        <v>4.7054174939612503</v>
      </c>
      <c r="U44" s="70">
        <f t="shared" si="15"/>
        <v>39</v>
      </c>
      <c r="V44" s="69">
        <f>VLOOKUP($A44,'Return Data'!$A$7:$R$328,18,0)</f>
        <v>5.39337657099232</v>
      </c>
      <c r="W44" s="70">
        <f t="shared" si="18"/>
        <v>34</v>
      </c>
      <c r="X44" s="69">
        <f>VLOOKUP($A44,'Return Data'!$A$7:$R$328,15,0)</f>
        <v>5.7426931174581002</v>
      </c>
      <c r="Y44" s="70">
        <f t="shared" si="19"/>
        <v>35</v>
      </c>
      <c r="Z44" s="69">
        <f>VLOOKUP($A44,'Return Data'!$A$7:$R$328,17,0)</f>
        <v>8.2928782147704396</v>
      </c>
      <c r="AA44" s="71">
        <f t="shared" si="11"/>
        <v>33</v>
      </c>
    </row>
    <row r="45" spans="1:27" x14ac:dyDescent="0.25">
      <c r="A45" s="67" t="s">
        <v>156</v>
      </c>
      <c r="B45" s="68">
        <f>VLOOKUP($A45,'Return Data'!$A$7:$R$328,2,0)</f>
        <v>43908</v>
      </c>
      <c r="C45" s="69">
        <f>VLOOKUP($A45,'Return Data'!$A$7:$R$328,3,0)</f>
        <v>3099.4238999999998</v>
      </c>
      <c r="D45" s="69">
        <f>VLOOKUP($A45,'Return Data'!$A$7:$R$328,6,0)</f>
        <v>-0.63944634293816605</v>
      </c>
      <c r="E45" s="70">
        <f t="shared" si="0"/>
        <v>18</v>
      </c>
      <c r="F45" s="69">
        <f>VLOOKUP($A45,'Return Data'!$A$7:$R$328,7,0)</f>
        <v>2.5006397664643401</v>
      </c>
      <c r="G45" s="70">
        <f t="shared" si="1"/>
        <v>22</v>
      </c>
      <c r="H45" s="69">
        <f>VLOOKUP($A45,'Return Data'!$A$7:$R$328,8,0)</f>
        <v>3.3562407406535999</v>
      </c>
      <c r="I45" s="70">
        <f t="shared" si="2"/>
        <v>19</v>
      </c>
      <c r="J45" s="69">
        <f>VLOOKUP($A45,'Return Data'!$A$7:$R$328,9,0)</f>
        <v>5.1107706737748497</v>
      </c>
      <c r="K45" s="70">
        <f t="shared" si="3"/>
        <v>10</v>
      </c>
      <c r="L45" s="69">
        <f>VLOOKUP($A45,'Return Data'!$A$7:$R$328,10,0)</f>
        <v>5.1882066323950697</v>
      </c>
      <c r="M45" s="70">
        <f t="shared" si="4"/>
        <v>13</v>
      </c>
      <c r="N45" s="69">
        <f>VLOOKUP($A45,'Return Data'!$A$7:$R$328,11,0)</f>
        <v>5.1434599612928196</v>
      </c>
      <c r="O45" s="70">
        <f t="shared" si="12"/>
        <v>18</v>
      </c>
      <c r="P45" s="69">
        <f>VLOOKUP($A45,'Return Data'!$A$7:$R$328,12,0)</f>
        <v>5.3214568957230197</v>
      </c>
      <c r="Q45" s="70">
        <f t="shared" si="13"/>
        <v>20</v>
      </c>
      <c r="R45" s="69">
        <f>VLOOKUP($A45,'Return Data'!$A$7:$R$328,13,0)</f>
        <v>5.6675591190010097</v>
      </c>
      <c r="S45" s="70">
        <f t="shared" si="14"/>
        <v>23</v>
      </c>
      <c r="T45" s="69">
        <f>VLOOKUP($A45,'Return Data'!$A$7:$R$328,14,0)</f>
        <v>6.1537191333909904</v>
      </c>
      <c r="U45" s="70">
        <f t="shared" si="15"/>
        <v>24</v>
      </c>
      <c r="V45" s="69">
        <f>VLOOKUP($A45,'Return Data'!$A$7:$R$328,18,0)</f>
        <v>7.0520481246308</v>
      </c>
      <c r="W45" s="70">
        <f t="shared" si="18"/>
        <v>23</v>
      </c>
      <c r="X45" s="69">
        <f>VLOOKUP($A45,'Return Data'!$A$7:$R$328,15,0)</f>
        <v>7.2364268319031</v>
      </c>
      <c r="Y45" s="70">
        <f t="shared" si="19"/>
        <v>25</v>
      </c>
      <c r="Z45" s="69">
        <f>VLOOKUP($A45,'Return Data'!$A$7:$R$328,17,0)</f>
        <v>9.9310558176626405</v>
      </c>
      <c r="AA45" s="71">
        <f t="shared" si="11"/>
        <v>26</v>
      </c>
    </row>
    <row r="46" spans="1:27" x14ac:dyDescent="0.25">
      <c r="A46" s="67" t="s">
        <v>157</v>
      </c>
      <c r="B46" s="68">
        <f>VLOOKUP($A46,'Return Data'!$A$7:$R$328,2,0)</f>
        <v>43908</v>
      </c>
      <c r="C46" s="69">
        <f>VLOOKUP($A46,'Return Data'!$A$7:$R$328,3,0)</f>
        <v>41.755099999999999</v>
      </c>
      <c r="D46" s="69">
        <f>VLOOKUP($A46,'Return Data'!$A$7:$R$328,6,0)</f>
        <v>-1.2237615700570501</v>
      </c>
      <c r="E46" s="70">
        <f t="shared" si="0"/>
        <v>22</v>
      </c>
      <c r="F46" s="69">
        <f>VLOOKUP($A46,'Return Data'!$A$7:$R$328,7,0)</f>
        <v>2.8270579912207801</v>
      </c>
      <c r="G46" s="70">
        <f t="shared" si="1"/>
        <v>17</v>
      </c>
      <c r="H46" s="69">
        <f>VLOOKUP($A46,'Return Data'!$A$7:$R$328,8,0)</f>
        <v>3.7615338526061399</v>
      </c>
      <c r="I46" s="70">
        <f t="shared" si="2"/>
        <v>17</v>
      </c>
      <c r="J46" s="69">
        <f>VLOOKUP($A46,'Return Data'!$A$7:$R$328,9,0)</f>
        <v>5.2867866416263798</v>
      </c>
      <c r="K46" s="70">
        <f t="shared" si="3"/>
        <v>6</v>
      </c>
      <c r="L46" s="69">
        <f>VLOOKUP($A46,'Return Data'!$A$7:$R$328,10,0)</f>
        <v>5.3215305991532098</v>
      </c>
      <c r="M46" s="70">
        <f t="shared" si="4"/>
        <v>4</v>
      </c>
      <c r="N46" s="69">
        <f>VLOOKUP($A46,'Return Data'!$A$7:$R$328,11,0)</f>
        <v>5.2650550538409204</v>
      </c>
      <c r="O46" s="70">
        <f t="shared" si="12"/>
        <v>4</v>
      </c>
      <c r="P46" s="69">
        <f>VLOOKUP($A46,'Return Data'!$A$7:$R$328,12,0)</f>
        <v>5.4029387361900598</v>
      </c>
      <c r="Q46" s="70">
        <f t="shared" si="13"/>
        <v>12</v>
      </c>
      <c r="R46" s="69">
        <f>VLOOKUP($A46,'Return Data'!$A$7:$R$328,13,0)</f>
        <v>5.7675145376525503</v>
      </c>
      <c r="S46" s="70">
        <f t="shared" si="14"/>
        <v>13</v>
      </c>
      <c r="T46" s="69">
        <f>VLOOKUP($A46,'Return Data'!$A$7:$R$328,14,0)</f>
        <v>6.2672245510756799</v>
      </c>
      <c r="U46" s="70">
        <f t="shared" si="15"/>
        <v>12</v>
      </c>
      <c r="V46" s="69">
        <f>VLOOKUP($A46,'Return Data'!$A$7:$R$328,18,0)</f>
        <v>7.1524793143778904</v>
      </c>
      <c r="W46" s="70">
        <f t="shared" si="18"/>
        <v>12</v>
      </c>
      <c r="X46" s="69">
        <f>VLOOKUP($A46,'Return Data'!$A$7:$R$328,15,0)</f>
        <v>7.3442094854900803</v>
      </c>
      <c r="Y46" s="70">
        <f t="shared" si="19"/>
        <v>14</v>
      </c>
      <c r="Z46" s="69">
        <f>VLOOKUP($A46,'Return Data'!$A$7:$R$328,17,0)</f>
        <v>10.0334960801148</v>
      </c>
      <c r="AA46" s="71">
        <f t="shared" si="11"/>
        <v>13</v>
      </c>
    </row>
    <row r="47" spans="1:27" x14ac:dyDescent="0.25">
      <c r="A47" s="67" t="s">
        <v>158</v>
      </c>
      <c r="B47" s="68">
        <f>VLOOKUP($A47,'Return Data'!$A$7:$R$328,2,0)</f>
        <v>43908</v>
      </c>
      <c r="C47" s="69">
        <f>VLOOKUP($A47,'Return Data'!$A$7:$R$328,3,0)</f>
        <v>3119.8137000000002</v>
      </c>
      <c r="D47" s="69">
        <f>VLOOKUP($A47,'Return Data'!$A$7:$R$328,6,0)</f>
        <v>-5.5142717567676103</v>
      </c>
      <c r="E47" s="70">
        <f t="shared" si="0"/>
        <v>39</v>
      </c>
      <c r="F47" s="69">
        <f>VLOOKUP($A47,'Return Data'!$A$7:$R$328,7,0)</f>
        <v>0.92315400453354002</v>
      </c>
      <c r="G47" s="70">
        <f t="shared" si="1"/>
        <v>39</v>
      </c>
      <c r="H47" s="69">
        <f>VLOOKUP($A47,'Return Data'!$A$7:$R$328,8,0)</f>
        <v>2.4212316452447702</v>
      </c>
      <c r="I47" s="70">
        <f t="shared" si="2"/>
        <v>38</v>
      </c>
      <c r="J47" s="69">
        <f>VLOOKUP($A47,'Return Data'!$A$7:$R$328,9,0)</f>
        <v>4.5832670577050196</v>
      </c>
      <c r="K47" s="70">
        <f t="shared" si="3"/>
        <v>26</v>
      </c>
      <c r="L47" s="69">
        <f>VLOOKUP($A47,'Return Data'!$A$7:$R$328,10,0)</f>
        <v>5.0480098437015597</v>
      </c>
      <c r="M47" s="70">
        <f t="shared" si="4"/>
        <v>19</v>
      </c>
      <c r="N47" s="69">
        <f>VLOOKUP($A47,'Return Data'!$A$7:$R$328,11,0)</f>
        <v>5.1558103596206797</v>
      </c>
      <c r="O47" s="70">
        <f t="shared" si="12"/>
        <v>17</v>
      </c>
      <c r="P47" s="69">
        <f>VLOOKUP($A47,'Return Data'!$A$7:$R$328,12,0)</f>
        <v>5.3568535756851903</v>
      </c>
      <c r="Q47" s="70">
        <f t="shared" si="13"/>
        <v>17</v>
      </c>
      <c r="R47" s="69">
        <f>VLOOKUP($A47,'Return Data'!$A$7:$R$328,13,0)</f>
        <v>5.7341839060576199</v>
      </c>
      <c r="S47" s="70">
        <f t="shared" si="14"/>
        <v>17</v>
      </c>
      <c r="T47" s="69">
        <f>VLOOKUP($A47,'Return Data'!$A$7:$R$328,14,0)</f>
        <v>6.2334340131380097</v>
      </c>
      <c r="U47" s="70">
        <f t="shared" si="15"/>
        <v>16</v>
      </c>
      <c r="V47" s="69">
        <f>VLOOKUP($A47,'Return Data'!$A$7:$R$328,18,0)</f>
        <v>7.1301591123430503</v>
      </c>
      <c r="W47" s="70">
        <f t="shared" si="18"/>
        <v>16</v>
      </c>
      <c r="X47" s="69">
        <f>VLOOKUP($A47,'Return Data'!$A$7:$R$328,15,0)</f>
        <v>7.3353182319125301</v>
      </c>
      <c r="Y47" s="70">
        <f t="shared" si="19"/>
        <v>17</v>
      </c>
      <c r="Z47" s="69">
        <f>VLOOKUP($A47,'Return Data'!$A$7:$R$328,17,0)</f>
        <v>10.0883142926331</v>
      </c>
      <c r="AA47" s="71">
        <f t="shared" si="11"/>
        <v>10</v>
      </c>
    </row>
    <row r="48" spans="1:27" x14ac:dyDescent="0.25">
      <c r="A48" s="67" t="s">
        <v>159</v>
      </c>
      <c r="B48" s="68">
        <f>VLOOKUP($A48,'Return Data'!$A$7:$R$328,2,0)</f>
        <v>43908</v>
      </c>
      <c r="C48" s="69">
        <f>VLOOKUP($A48,'Return Data'!$A$7:$R$328,3,0)</f>
        <v>1959.3043</v>
      </c>
      <c r="D48" s="69">
        <f>VLOOKUP($A48,'Return Data'!$A$7:$R$328,6,0)</f>
        <v>4.11189701144077</v>
      </c>
      <c r="E48" s="70">
        <f t="shared" si="0"/>
        <v>7</v>
      </c>
      <c r="F48" s="69">
        <f>VLOOKUP($A48,'Return Data'!$A$7:$R$328,7,0)</f>
        <v>4.3433632095273298</v>
      </c>
      <c r="G48" s="70">
        <f t="shared" si="1"/>
        <v>9</v>
      </c>
      <c r="H48" s="69">
        <f>VLOOKUP($A48,'Return Data'!$A$7:$R$328,8,0)</f>
        <v>4.4166964455064504</v>
      </c>
      <c r="I48" s="70">
        <f t="shared" si="2"/>
        <v>12</v>
      </c>
      <c r="J48" s="69">
        <f>VLOOKUP($A48,'Return Data'!$A$7:$R$328,9,0)</f>
        <v>4.48306138652881</v>
      </c>
      <c r="K48" s="70">
        <f t="shared" si="3"/>
        <v>28</v>
      </c>
      <c r="L48" s="69">
        <f>VLOOKUP($A48,'Return Data'!$A$7:$R$328,10,0)</f>
        <v>4.5349851799399001</v>
      </c>
      <c r="M48" s="70">
        <f t="shared" si="4"/>
        <v>39</v>
      </c>
      <c r="N48" s="69">
        <f>VLOOKUP($A48,'Return Data'!$A$7:$R$328,11,0)</f>
        <v>4.4092524864196401</v>
      </c>
      <c r="O48" s="70">
        <f t="shared" si="12"/>
        <v>39</v>
      </c>
      <c r="P48" s="69">
        <f>VLOOKUP($A48,'Return Data'!$A$7:$R$328,12,0)</f>
        <v>4.4633746148249704</v>
      </c>
      <c r="Q48" s="70">
        <f t="shared" si="13"/>
        <v>39</v>
      </c>
      <c r="R48" s="69">
        <f>VLOOKUP($A48,'Return Data'!$A$7:$R$328,13,0)</f>
        <v>4.6836958929984602</v>
      </c>
      <c r="S48" s="70">
        <f t="shared" si="14"/>
        <v>39</v>
      </c>
      <c r="T48" s="69">
        <f>VLOOKUP($A48,'Return Data'!$A$7:$R$328,14,0)</f>
        <v>4.9515748481383302</v>
      </c>
      <c r="U48" s="70">
        <f t="shared" si="15"/>
        <v>38</v>
      </c>
      <c r="V48" s="69">
        <f>VLOOKUP($A48,'Return Data'!$A$7:$R$328,18,0)</f>
        <v>5.5799859048992699</v>
      </c>
      <c r="W48" s="70">
        <f t="shared" si="18"/>
        <v>33</v>
      </c>
      <c r="X48" s="69">
        <f>VLOOKUP($A48,'Return Data'!$A$7:$R$328,15,0)</f>
        <v>6.6918902970265401</v>
      </c>
      <c r="Y48" s="70">
        <f t="shared" si="19"/>
        <v>31</v>
      </c>
      <c r="Z48" s="69">
        <f>VLOOKUP($A48,'Return Data'!$A$7:$R$328,17,0)</f>
        <v>8.0570585953904903</v>
      </c>
      <c r="AA48" s="71">
        <f t="shared" si="11"/>
        <v>34</v>
      </c>
    </row>
    <row r="49" spans="1:27" x14ac:dyDescent="0.25">
      <c r="A49" s="67" t="s">
        <v>160</v>
      </c>
      <c r="B49" s="68">
        <f>VLOOKUP($A49,'Return Data'!$A$7:$R$328,2,0)</f>
        <v>43908</v>
      </c>
      <c r="C49" s="69">
        <f>VLOOKUP($A49,'Return Data'!$A$7:$R$328,3,0)</f>
        <v>1903.0119999999999</v>
      </c>
      <c r="D49" s="69">
        <f>VLOOKUP($A49,'Return Data'!$A$7:$R$328,6,0)</f>
        <v>-6.4951508936341202</v>
      </c>
      <c r="E49" s="70">
        <f t="shared" si="0"/>
        <v>41</v>
      </c>
      <c r="F49" s="69">
        <f>VLOOKUP($A49,'Return Data'!$A$7:$R$328,7,0)</f>
        <v>0.20139460178447699</v>
      </c>
      <c r="G49" s="70">
        <f t="shared" si="1"/>
        <v>42</v>
      </c>
      <c r="H49" s="69">
        <f>VLOOKUP($A49,'Return Data'!$A$7:$R$328,8,0)</f>
        <v>1.54939200887239</v>
      </c>
      <c r="I49" s="70">
        <f t="shared" si="2"/>
        <v>42</v>
      </c>
      <c r="J49" s="69">
        <f>VLOOKUP($A49,'Return Data'!$A$7:$R$328,9,0)</f>
        <v>3.46249414436077</v>
      </c>
      <c r="K49" s="70">
        <f t="shared" si="3"/>
        <v>42</v>
      </c>
      <c r="L49" s="69">
        <f>VLOOKUP($A49,'Return Data'!$A$7:$R$328,10,0)</f>
        <v>4.5032773659080503</v>
      </c>
      <c r="M49" s="70">
        <f t="shared" si="4"/>
        <v>41</v>
      </c>
      <c r="N49" s="69">
        <f>VLOOKUP($A49,'Return Data'!$A$7:$R$328,11,0)</f>
        <v>4.9895644963855199</v>
      </c>
      <c r="O49" s="70">
        <f t="shared" si="12"/>
        <v>30</v>
      </c>
      <c r="P49" s="69">
        <f>VLOOKUP($A49,'Return Data'!$A$7:$R$328,12,0)</f>
        <v>5.1877558147548903</v>
      </c>
      <c r="Q49" s="70">
        <f t="shared" si="13"/>
        <v>30</v>
      </c>
      <c r="R49" s="69">
        <f>VLOOKUP($A49,'Return Data'!$A$7:$R$328,13,0)</f>
        <v>5.5780046170697402</v>
      </c>
      <c r="S49" s="70">
        <f t="shared" si="14"/>
        <v>27</v>
      </c>
      <c r="T49" s="69">
        <f>VLOOKUP($A49,'Return Data'!$A$7:$R$328,14,0)</f>
        <v>6.0539371141250102</v>
      </c>
      <c r="U49" s="70">
        <f t="shared" si="15"/>
        <v>27</v>
      </c>
      <c r="V49" s="69">
        <f>VLOOKUP($A49,'Return Data'!$A$7:$R$328,18,0)</f>
        <v>5.00424588273642</v>
      </c>
      <c r="W49" s="70">
        <f t="shared" si="18"/>
        <v>35</v>
      </c>
      <c r="X49" s="69">
        <f>VLOOKUP($A49,'Return Data'!$A$7:$R$328,15,0)</f>
        <v>5.7827993983825303</v>
      </c>
      <c r="Y49" s="70">
        <f t="shared" si="19"/>
        <v>34</v>
      </c>
      <c r="Z49" s="69">
        <f>VLOOKUP($A49,'Return Data'!$A$7:$R$328,17,0)</f>
        <v>9.0599292906013407</v>
      </c>
      <c r="AA49" s="71">
        <f t="shared" si="11"/>
        <v>31</v>
      </c>
    </row>
    <row r="50" spans="1:27" x14ac:dyDescent="0.25">
      <c r="A50" s="67" t="s">
        <v>161</v>
      </c>
      <c r="B50" s="68">
        <f>VLOOKUP($A50,'Return Data'!$A$7:$R$328,2,0)</f>
        <v>43908</v>
      </c>
      <c r="C50" s="69">
        <f>VLOOKUP($A50,'Return Data'!$A$7:$R$328,3,0)</f>
        <v>3241.1509999999998</v>
      </c>
      <c r="D50" s="69">
        <f>VLOOKUP($A50,'Return Data'!$A$7:$R$328,6,0)</f>
        <v>-5.7041496301162802</v>
      </c>
      <c r="E50" s="70">
        <f t="shared" si="0"/>
        <v>40</v>
      </c>
      <c r="F50" s="69">
        <f>VLOOKUP($A50,'Return Data'!$A$7:$R$328,7,0)</f>
        <v>0.34235715120034499</v>
      </c>
      <c r="G50" s="70">
        <f t="shared" si="1"/>
        <v>41</v>
      </c>
      <c r="H50" s="69">
        <f>VLOOKUP($A50,'Return Data'!$A$7:$R$328,8,0)</f>
        <v>2.0489374438633199</v>
      </c>
      <c r="I50" s="70">
        <f t="shared" si="2"/>
        <v>40</v>
      </c>
      <c r="J50" s="69">
        <f>VLOOKUP($A50,'Return Data'!$A$7:$R$328,9,0)</f>
        <v>4.1376515035104902</v>
      </c>
      <c r="K50" s="70">
        <f t="shared" si="3"/>
        <v>36</v>
      </c>
      <c r="L50" s="69">
        <f>VLOOKUP($A50,'Return Data'!$A$7:$R$328,10,0)</f>
        <v>4.79267818714961</v>
      </c>
      <c r="M50" s="70">
        <f t="shared" si="4"/>
        <v>34</v>
      </c>
      <c r="N50" s="69">
        <f>VLOOKUP($A50,'Return Data'!$A$7:$R$328,11,0)</f>
        <v>5.0502247004662602</v>
      </c>
      <c r="O50" s="70">
        <f t="shared" si="12"/>
        <v>26</v>
      </c>
      <c r="P50" s="69">
        <f>VLOOKUP($A50,'Return Data'!$A$7:$R$328,12,0)</f>
        <v>5.2831678806033802</v>
      </c>
      <c r="Q50" s="70">
        <f t="shared" si="13"/>
        <v>24</v>
      </c>
      <c r="R50" s="69">
        <f>VLOOKUP($A50,'Return Data'!$A$7:$R$328,13,0)</f>
        <v>5.6824105716341302</v>
      </c>
      <c r="S50" s="70">
        <f t="shared" si="14"/>
        <v>22</v>
      </c>
      <c r="T50" s="69">
        <f>VLOOKUP($A50,'Return Data'!$A$7:$R$328,14,0)</f>
        <v>6.2176789606318703</v>
      </c>
      <c r="U50" s="70">
        <f t="shared" si="15"/>
        <v>19</v>
      </c>
      <c r="V50" s="69">
        <f>VLOOKUP($A50,'Return Data'!$A$7:$R$328,18,0)</f>
        <v>7.1355895185795397</v>
      </c>
      <c r="W50" s="70">
        <f t="shared" si="18"/>
        <v>15</v>
      </c>
      <c r="X50" s="69">
        <f>VLOOKUP($A50,'Return Data'!$A$7:$R$328,15,0)</f>
        <v>7.3272808056718803</v>
      </c>
      <c r="Y50" s="70">
        <f t="shared" si="19"/>
        <v>18</v>
      </c>
      <c r="Z50" s="69">
        <f>VLOOKUP($A50,'Return Data'!$A$7:$R$328,17,0)</f>
        <v>9.9826637360381394</v>
      </c>
      <c r="AA50" s="71">
        <f t="shared" si="11"/>
        <v>23</v>
      </c>
    </row>
    <row r="51" spans="1:27" x14ac:dyDescent="0.25">
      <c r="A51" s="67" t="s">
        <v>162</v>
      </c>
      <c r="B51" s="68">
        <f>VLOOKUP($A51,'Return Data'!$A$7:$R$328,2,0)</f>
        <v>43908</v>
      </c>
      <c r="C51" s="69">
        <f>VLOOKUP($A51,'Return Data'!$A$7:$R$328,3,0)</f>
        <v>1076.5583999999999</v>
      </c>
      <c r="D51" s="69">
        <f>VLOOKUP($A51,'Return Data'!$A$7:$R$328,6,0)</f>
        <v>5.3983689322645301</v>
      </c>
      <c r="E51" s="70">
        <f t="shared" si="0"/>
        <v>1</v>
      </c>
      <c r="F51" s="69">
        <f>VLOOKUP($A51,'Return Data'!$A$7:$R$328,7,0)</f>
        <v>5.1703475320886696</v>
      </c>
      <c r="G51" s="70">
        <f t="shared" si="1"/>
        <v>2</v>
      </c>
      <c r="H51" s="69">
        <f>VLOOKUP($A51,'Return Data'!$A$7:$R$328,8,0)</f>
        <v>5.1105128742188999</v>
      </c>
      <c r="I51" s="70">
        <f t="shared" si="2"/>
        <v>2</v>
      </c>
      <c r="J51" s="69">
        <f>VLOOKUP($A51,'Return Data'!$A$7:$R$328,9,0)</f>
        <v>4.9475379362656904</v>
      </c>
      <c r="K51" s="70">
        <f t="shared" si="3"/>
        <v>14</v>
      </c>
      <c r="L51" s="69">
        <f>VLOOKUP($A51,'Return Data'!$A$7:$R$328,10,0)</f>
        <v>5.3566720719876102</v>
      </c>
      <c r="M51" s="70">
        <f t="shared" si="4"/>
        <v>2</v>
      </c>
      <c r="N51" s="69">
        <f>VLOOKUP($A51,'Return Data'!$A$7:$R$328,11,0)</f>
        <v>5.2526534869042303</v>
      </c>
      <c r="O51" s="70">
        <f t="shared" si="12"/>
        <v>5</v>
      </c>
      <c r="P51" s="69">
        <f>VLOOKUP($A51,'Return Data'!$A$7:$R$328,12,0)</f>
        <v>5.4609406597282</v>
      </c>
      <c r="Q51" s="70">
        <f t="shared" si="13"/>
        <v>8</v>
      </c>
      <c r="R51" s="69">
        <f>VLOOKUP($A51,'Return Data'!$A$7:$R$328,13,0)</f>
        <v>5.8828429045847903</v>
      </c>
      <c r="S51" s="70">
        <f t="shared" si="14"/>
        <v>5</v>
      </c>
      <c r="T51" s="69">
        <f>VLOOKUP($A51,'Return Data'!$A$7:$R$328,14,0)</f>
        <v>6.3746286995881896</v>
      </c>
      <c r="U51" s="70">
        <f t="shared" si="15"/>
        <v>3</v>
      </c>
      <c r="V51" s="69"/>
      <c r="W51" s="70"/>
      <c r="X51" s="69"/>
      <c r="Y51" s="70"/>
      <c r="Z51" s="69">
        <f>VLOOKUP($A51,'Return Data'!$A$7:$R$328,17,0)</f>
        <v>6.5258981316660103</v>
      </c>
      <c r="AA51" s="71">
        <f t="shared" si="11"/>
        <v>37</v>
      </c>
    </row>
    <row r="52" spans="1:27" x14ac:dyDescent="0.25">
      <c r="A52" s="73"/>
      <c r="B52" s="74"/>
      <c r="C52" s="74"/>
      <c r="D52" s="75"/>
      <c r="E52" s="74"/>
      <c r="F52" s="75"/>
      <c r="G52" s="74"/>
      <c r="H52" s="75"/>
      <c r="I52" s="74"/>
      <c r="J52" s="75"/>
      <c r="K52" s="74"/>
      <c r="L52" s="75"/>
      <c r="M52" s="74"/>
      <c r="N52" s="75"/>
      <c r="O52" s="74"/>
      <c r="P52" s="75"/>
      <c r="Q52" s="74"/>
      <c r="R52" s="75"/>
      <c r="S52" s="74"/>
      <c r="T52" s="75"/>
      <c r="U52" s="74"/>
      <c r="V52" s="75"/>
      <c r="W52" s="74"/>
      <c r="X52" s="75"/>
      <c r="Y52" s="74"/>
      <c r="Z52" s="75"/>
      <c r="AA52" s="76"/>
    </row>
    <row r="53" spans="1:27" x14ac:dyDescent="0.25">
      <c r="A53" s="77" t="s">
        <v>27</v>
      </c>
      <c r="B53" s="78"/>
      <c r="C53" s="78"/>
      <c r="D53" s="79">
        <f>AVERAGE(D8:D51)</f>
        <v>-0.99427671280882535</v>
      </c>
      <c r="E53" s="78"/>
      <c r="F53" s="79">
        <f>AVERAGE(F8:F51)</f>
        <v>2.534251546509974</v>
      </c>
      <c r="G53" s="78"/>
      <c r="H53" s="79">
        <f>AVERAGE(H8:H51)</f>
        <v>3.3840094590682011</v>
      </c>
      <c r="I53" s="78"/>
      <c r="J53" s="79">
        <f>AVERAGE(J8:J51)</f>
        <v>4.6123023555777465</v>
      </c>
      <c r="K53" s="78"/>
      <c r="L53" s="79">
        <f>AVERAGE(L8:L51)</f>
        <v>4.9703616873908487</v>
      </c>
      <c r="M53" s="78"/>
      <c r="N53" s="79">
        <f>AVERAGE(N8:N51)</f>
        <v>5.0686296749164343</v>
      </c>
      <c r="O53" s="78"/>
      <c r="P53" s="79">
        <f>AVERAGE(P8:P51)</f>
        <v>5.2548531126942697</v>
      </c>
      <c r="Q53" s="78"/>
      <c r="R53" s="79">
        <f>AVERAGE(R8:R51)</f>
        <v>5.6076968215323095</v>
      </c>
      <c r="S53" s="78"/>
      <c r="T53" s="79">
        <f>AVERAGE(T8:T51)</f>
        <v>6.0810376407545785</v>
      </c>
      <c r="U53" s="78"/>
      <c r="V53" s="79">
        <f>AVERAGE(V8:V51)</f>
        <v>6.8002543253028493</v>
      </c>
      <c r="W53" s="78"/>
      <c r="X53" s="79">
        <f>AVERAGE(X8:X51)</f>
        <v>7.0907379427683841</v>
      </c>
      <c r="Y53" s="78"/>
      <c r="Z53" s="79">
        <f>AVERAGE(Z8:Z51)</f>
        <v>9.034024822587039</v>
      </c>
      <c r="AA53" s="80"/>
    </row>
    <row r="54" spans="1:27" x14ac:dyDescent="0.25">
      <c r="A54" s="77" t="s">
        <v>28</v>
      </c>
      <c r="B54" s="78"/>
      <c r="C54" s="78"/>
      <c r="D54" s="79">
        <f>MIN(D8:D51)</f>
        <v>-7.11275548121887</v>
      </c>
      <c r="E54" s="78"/>
      <c r="F54" s="79">
        <f>MIN(F8:F51)</f>
        <v>-0.77875517962187402</v>
      </c>
      <c r="G54" s="78"/>
      <c r="H54" s="79">
        <f>MIN(H8:H51)</f>
        <v>0.94493808570926396</v>
      </c>
      <c r="I54" s="78"/>
      <c r="J54" s="79">
        <f>MIN(J8:J51)</f>
        <v>3.1016429227793698</v>
      </c>
      <c r="K54" s="78"/>
      <c r="L54" s="79">
        <f>MIN(L8:L51)</f>
        <v>3.60943614655497</v>
      </c>
      <c r="M54" s="78"/>
      <c r="N54" s="79">
        <f>MIN(N8:N51)</f>
        <v>3.95982499720792</v>
      </c>
      <c r="O54" s="78"/>
      <c r="P54" s="79">
        <f>MIN(P8:P51)</f>
        <v>4.0981345588610498</v>
      </c>
      <c r="Q54" s="78"/>
      <c r="R54" s="79">
        <f>MIN(R8:R51)</f>
        <v>4.3862112713677197</v>
      </c>
      <c r="S54" s="78"/>
      <c r="T54" s="79">
        <f>MIN(T8:T51)</f>
        <v>4.7054174939612503</v>
      </c>
      <c r="U54" s="78"/>
      <c r="V54" s="79">
        <f>MIN(V8:V51)</f>
        <v>1.9827044180054101</v>
      </c>
      <c r="W54" s="78"/>
      <c r="X54" s="79">
        <f>MIN(X8:X51)</f>
        <v>3.7010028686110501</v>
      </c>
      <c r="Y54" s="78"/>
      <c r="Z54" s="79">
        <f>MIN(Z8:Z51)</f>
        <v>5.1239121112308599</v>
      </c>
      <c r="AA54" s="80"/>
    </row>
    <row r="55" spans="1:27" ht="15.75" thickBot="1" x14ac:dyDescent="0.3">
      <c r="A55" s="81" t="s">
        <v>29</v>
      </c>
      <c r="B55" s="82"/>
      <c r="C55" s="82"/>
      <c r="D55" s="83">
        <f>MAX(D8:D51)</f>
        <v>5.3983689322645301</v>
      </c>
      <c r="E55" s="82"/>
      <c r="F55" s="83">
        <f>MAX(F8:F51)</f>
        <v>5.5170930891043799</v>
      </c>
      <c r="G55" s="82"/>
      <c r="H55" s="83">
        <f>MAX(H8:H51)</f>
        <v>5.6316258449497596</v>
      </c>
      <c r="I55" s="82"/>
      <c r="J55" s="83">
        <f>MAX(J8:J51)</f>
        <v>6.1225599801085897</v>
      </c>
      <c r="K55" s="82"/>
      <c r="L55" s="83">
        <f>MAX(L8:L51)</f>
        <v>6.3147852877871804</v>
      </c>
      <c r="M55" s="82"/>
      <c r="N55" s="83">
        <f>MAX(N8:N51)</f>
        <v>6.2422835957710898</v>
      </c>
      <c r="O55" s="82"/>
      <c r="P55" s="83">
        <f>MAX(P8:P51)</f>
        <v>6.4875424042466898</v>
      </c>
      <c r="Q55" s="82"/>
      <c r="R55" s="83">
        <f>MAX(R8:R51)</f>
        <v>6.8349213736344598</v>
      </c>
      <c r="S55" s="82"/>
      <c r="T55" s="83">
        <f>MAX(T8:T51)</f>
        <v>7.0827949694607302</v>
      </c>
      <c r="U55" s="82"/>
      <c r="V55" s="83">
        <f>MAX(V8:V51)</f>
        <v>7.65442519735858</v>
      </c>
      <c r="W55" s="82"/>
      <c r="X55" s="83">
        <f>MAX(X8:X51)</f>
        <v>7.6553110757011504</v>
      </c>
      <c r="Y55" s="82"/>
      <c r="Z55" s="83">
        <f>MAX(Z8:Z51)</f>
        <v>12.093294071456601</v>
      </c>
      <c r="AA55" s="84"/>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352</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43908</v>
      </c>
      <c r="C8" s="69">
        <f>VLOOKUP($A8,'Return Data'!$A$7:$R$328,3,0)</f>
        <v>316.74849999999998</v>
      </c>
      <c r="D8" s="69">
        <f>VLOOKUP($A8,'Return Data'!$A$7:$R$328,6,0)</f>
        <v>-2.2123467765205498</v>
      </c>
      <c r="E8" s="70">
        <f t="shared" ref="E8:E46" si="0">RANK(D8,D$8:D$50,0)</f>
        <v>21</v>
      </c>
      <c r="F8" s="69">
        <f>VLOOKUP($A8,'Return Data'!$A$7:$R$328,7,0)</f>
        <v>1.7364307013306699</v>
      </c>
      <c r="G8" s="70">
        <f t="shared" ref="G8:G46" si="1">RANK(F8,F$8:F$50,0)</f>
        <v>21</v>
      </c>
      <c r="H8" s="69">
        <f>VLOOKUP($A8,'Return Data'!$A$7:$R$328,8,0)</f>
        <v>2.66160277455718</v>
      </c>
      <c r="I8" s="70">
        <f t="shared" ref="I8:I46" si="2">RANK(H8,H$8:H$50,0)</f>
        <v>30</v>
      </c>
      <c r="J8" s="69">
        <f>VLOOKUP($A8,'Return Data'!$A$7:$R$328,9,0)</f>
        <v>4.2970447432679704</v>
      </c>
      <c r="K8" s="70">
        <f t="shared" ref="K8:K46" si="3">RANK(J8,J$8:J$50,0)</f>
        <v>26</v>
      </c>
      <c r="L8" s="69">
        <f>VLOOKUP($A8,'Return Data'!$A$7:$R$328,10,0)</f>
        <v>4.8640904086672796</v>
      </c>
      <c r="M8" s="70">
        <f t="shared" ref="M8:M46" si="4">RANK(L8,L$8:L$50,0)</f>
        <v>24</v>
      </c>
      <c r="N8" s="69">
        <f>VLOOKUP($A8,'Return Data'!$A$7:$R$328,11,0)</f>
        <v>5.0629744079330603</v>
      </c>
      <c r="O8" s="70">
        <f t="shared" ref="O8:O46" si="5">RANK(N8,N$8:N$50,0)</f>
        <v>17</v>
      </c>
      <c r="P8" s="69">
        <f>VLOOKUP($A8,'Return Data'!$A$7:$R$328,12,0)</f>
        <v>5.26510899333437</v>
      </c>
      <c r="Q8" s="70">
        <f t="shared" ref="Q8:Q46" si="6">RANK(P8,P$8:P$50,0)</f>
        <v>16</v>
      </c>
      <c r="R8" s="69">
        <f>VLOOKUP($A8,'Return Data'!$A$7:$R$328,13,0)</f>
        <v>5.7424862841939897</v>
      </c>
      <c r="S8" s="70">
        <f t="shared" ref="S8:S46" si="7">RANK(R8,R$8:R$50,0)</f>
        <v>6</v>
      </c>
      <c r="T8" s="69">
        <f>VLOOKUP($A8,'Return Data'!$A$7:$R$328,14,0)</f>
        <v>6.2343577845995402</v>
      </c>
      <c r="U8" s="70">
        <f t="shared" ref="U8:U24" si="8">RANK(T8,T$8:T$50,0)</f>
        <v>6</v>
      </c>
      <c r="V8" s="69">
        <f>VLOOKUP($A8,'Return Data'!$A$7:$R$328,18,0)</f>
        <v>7.0930134182184101</v>
      </c>
      <c r="W8" s="70">
        <f t="shared" ref="W8:W24" si="9">RANK(V8,V$8:V$50,0)</f>
        <v>7</v>
      </c>
      <c r="X8" s="69">
        <f>VLOOKUP($A8,'Return Data'!$A$7:$R$328,15,0)</f>
        <v>7.2861452901355799</v>
      </c>
      <c r="Y8" s="70">
        <f t="shared" ref="Y8:Y24" si="10">RANK(X8,X$8:X$50,0)</f>
        <v>7</v>
      </c>
      <c r="Z8" s="69">
        <f>VLOOKUP($A8,'Return Data'!$A$7:$R$328,17,0)</f>
        <v>13.562985353280199</v>
      </c>
      <c r="AA8" s="71">
        <f t="shared" ref="AA8:AA46" si="11">RANK(Z8,Z$8:Z$50,0)</f>
        <v>6</v>
      </c>
    </row>
    <row r="9" spans="1:27" x14ac:dyDescent="0.25">
      <c r="A9" s="67" t="s">
        <v>228</v>
      </c>
      <c r="B9" s="68">
        <f>VLOOKUP($A9,'Return Data'!$A$7:$R$328,2,0)</f>
        <v>43908</v>
      </c>
      <c r="C9" s="69">
        <f>VLOOKUP($A9,'Return Data'!$A$7:$R$328,3,0)</f>
        <v>2186.8294999999998</v>
      </c>
      <c r="D9" s="69">
        <f>VLOOKUP($A9,'Return Data'!$A$7:$R$328,6,0)</f>
        <v>-1.4053137990789899</v>
      </c>
      <c r="E9" s="70">
        <f t="shared" si="0"/>
        <v>19</v>
      </c>
      <c r="F9" s="69">
        <f>VLOOKUP($A9,'Return Data'!$A$7:$R$328,7,0)</f>
        <v>2.2703765033413901</v>
      </c>
      <c r="G9" s="70">
        <f t="shared" si="1"/>
        <v>17</v>
      </c>
      <c r="H9" s="69">
        <f>VLOOKUP($A9,'Return Data'!$A$7:$R$328,8,0)</f>
        <v>3.0504829305430499</v>
      </c>
      <c r="I9" s="70">
        <f t="shared" si="2"/>
        <v>19</v>
      </c>
      <c r="J9" s="69">
        <f>VLOOKUP($A9,'Return Data'!$A$7:$R$328,9,0)</f>
        <v>4.7993252685522503</v>
      </c>
      <c r="K9" s="70">
        <f t="shared" si="3"/>
        <v>12</v>
      </c>
      <c r="L9" s="69">
        <f>VLOOKUP($A9,'Return Data'!$A$7:$R$328,10,0)</f>
        <v>5.1552439700935402</v>
      </c>
      <c r="M9" s="70">
        <f t="shared" si="4"/>
        <v>7</v>
      </c>
      <c r="N9" s="69">
        <f>VLOOKUP($A9,'Return Data'!$A$7:$R$328,11,0)</f>
        <v>5.1909573401987696</v>
      </c>
      <c r="O9" s="70">
        <f t="shared" si="5"/>
        <v>5</v>
      </c>
      <c r="P9" s="69">
        <f>VLOOKUP($A9,'Return Data'!$A$7:$R$328,12,0)</f>
        <v>5.3474376277214404</v>
      </c>
      <c r="Q9" s="70">
        <f t="shared" si="6"/>
        <v>7</v>
      </c>
      <c r="R9" s="69">
        <f>VLOOKUP($A9,'Return Data'!$A$7:$R$328,13,0)</f>
        <v>5.7145439407754601</v>
      </c>
      <c r="S9" s="70">
        <f t="shared" si="7"/>
        <v>9</v>
      </c>
      <c r="T9" s="69">
        <f>VLOOKUP($A9,'Return Data'!$A$7:$R$328,14,0)</f>
        <v>6.2126625744107304</v>
      </c>
      <c r="U9" s="70">
        <f t="shared" si="8"/>
        <v>8</v>
      </c>
      <c r="V9" s="69">
        <f>VLOOKUP($A9,'Return Data'!$A$7:$R$328,18,0)</f>
        <v>7.0974913359562199</v>
      </c>
      <c r="W9" s="70">
        <f t="shared" si="9"/>
        <v>6</v>
      </c>
      <c r="X9" s="69">
        <f>VLOOKUP($A9,'Return Data'!$A$7:$R$328,15,0)</f>
        <v>7.3022245793048901</v>
      </c>
      <c r="Y9" s="70">
        <f t="shared" si="10"/>
        <v>5</v>
      </c>
      <c r="Z9" s="69">
        <f>VLOOKUP($A9,'Return Data'!$A$7:$R$328,17,0)</f>
        <v>11.3609432861264</v>
      </c>
      <c r="AA9" s="71">
        <f t="shared" si="11"/>
        <v>29</v>
      </c>
    </row>
    <row r="10" spans="1:27" x14ac:dyDescent="0.25">
      <c r="A10" s="67" t="s">
        <v>229</v>
      </c>
      <c r="B10" s="68">
        <f>VLOOKUP($A10,'Return Data'!$A$7:$R$328,2,0)</f>
        <v>43908</v>
      </c>
      <c r="C10" s="69">
        <f>VLOOKUP($A10,'Return Data'!$A$7:$R$328,3,0)</f>
        <v>2263.7802000000001</v>
      </c>
      <c r="D10" s="69">
        <f>VLOOKUP($A10,'Return Data'!$A$7:$R$328,6,0)</f>
        <v>-4.18839773148588</v>
      </c>
      <c r="E10" s="70">
        <f t="shared" si="0"/>
        <v>33</v>
      </c>
      <c r="F10" s="69">
        <f>VLOOKUP($A10,'Return Data'!$A$7:$R$328,7,0)</f>
        <v>1.21314360518558</v>
      </c>
      <c r="G10" s="70">
        <f t="shared" si="1"/>
        <v>29</v>
      </c>
      <c r="H10" s="69">
        <f>VLOOKUP($A10,'Return Data'!$A$7:$R$328,8,0)</f>
        <v>2.6804074424643098</v>
      </c>
      <c r="I10" s="70">
        <f t="shared" si="2"/>
        <v>29</v>
      </c>
      <c r="J10" s="69">
        <f>VLOOKUP($A10,'Return Data'!$A$7:$R$328,9,0)</f>
        <v>4.2792721355066297</v>
      </c>
      <c r="K10" s="70">
        <f t="shared" si="3"/>
        <v>27</v>
      </c>
      <c r="L10" s="69">
        <f>VLOOKUP($A10,'Return Data'!$A$7:$R$328,10,0)</f>
        <v>4.7414723676629498</v>
      </c>
      <c r="M10" s="70">
        <f t="shared" si="4"/>
        <v>29</v>
      </c>
      <c r="N10" s="69">
        <f>VLOOKUP($A10,'Return Data'!$A$7:$R$328,11,0)</f>
        <v>5.0313552643860797</v>
      </c>
      <c r="O10" s="70">
        <f t="shared" si="5"/>
        <v>19</v>
      </c>
      <c r="P10" s="69">
        <f>VLOOKUP($A10,'Return Data'!$A$7:$R$328,12,0)</f>
        <v>5.3166816849890299</v>
      </c>
      <c r="Q10" s="70">
        <f t="shared" si="6"/>
        <v>10</v>
      </c>
      <c r="R10" s="69">
        <f>VLOOKUP($A10,'Return Data'!$A$7:$R$328,13,0)</f>
        <v>5.6602747689013198</v>
      </c>
      <c r="S10" s="70">
        <f t="shared" si="7"/>
        <v>13</v>
      </c>
      <c r="T10" s="69">
        <f>VLOOKUP($A10,'Return Data'!$A$7:$R$328,14,0)</f>
        <v>6.1569954389811201</v>
      </c>
      <c r="U10" s="70">
        <f t="shared" si="8"/>
        <v>13</v>
      </c>
      <c r="V10" s="69">
        <f>VLOOKUP($A10,'Return Data'!$A$7:$R$328,18,0)</f>
        <v>7.07812477927963</v>
      </c>
      <c r="W10" s="70">
        <f t="shared" si="9"/>
        <v>10</v>
      </c>
      <c r="X10" s="69">
        <f>VLOOKUP($A10,'Return Data'!$A$7:$R$328,15,0)</f>
        <v>7.2737118668552299</v>
      </c>
      <c r="Y10" s="70">
        <f t="shared" si="10"/>
        <v>8</v>
      </c>
      <c r="Z10" s="69">
        <f>VLOOKUP($A10,'Return Data'!$A$7:$R$328,17,0)</f>
        <v>11.364369869426</v>
      </c>
      <c r="AA10" s="71">
        <f t="shared" si="11"/>
        <v>28</v>
      </c>
    </row>
    <row r="11" spans="1:27" x14ac:dyDescent="0.25">
      <c r="A11" s="67" t="s">
        <v>230</v>
      </c>
      <c r="B11" s="68">
        <f>VLOOKUP($A11,'Return Data'!$A$7:$R$328,2,0)</f>
        <v>43908</v>
      </c>
      <c r="C11" s="69">
        <f>VLOOKUP($A11,'Return Data'!$A$7:$R$328,3,0)</f>
        <v>3025.1831000000002</v>
      </c>
      <c r="D11" s="69">
        <f>VLOOKUP($A11,'Return Data'!$A$7:$R$328,6,0)</f>
        <v>-3.88705318082966</v>
      </c>
      <c r="E11" s="70">
        <f t="shared" si="0"/>
        <v>28</v>
      </c>
      <c r="F11" s="69">
        <f>VLOOKUP($A11,'Return Data'!$A$7:$R$328,7,0)</f>
        <v>1.0896018734022399</v>
      </c>
      <c r="G11" s="70">
        <f t="shared" si="1"/>
        <v>31</v>
      </c>
      <c r="H11" s="69">
        <f>VLOOKUP($A11,'Return Data'!$A$7:$R$328,8,0)</f>
        <v>2.7653008185588601</v>
      </c>
      <c r="I11" s="70">
        <f t="shared" si="2"/>
        <v>26</v>
      </c>
      <c r="J11" s="69">
        <f>VLOOKUP($A11,'Return Data'!$A$7:$R$328,9,0)</f>
        <v>4.2159022311019196</v>
      </c>
      <c r="K11" s="70">
        <f t="shared" si="3"/>
        <v>29</v>
      </c>
      <c r="L11" s="69">
        <f>VLOOKUP($A11,'Return Data'!$A$7:$R$328,10,0)</f>
        <v>4.8777694826402103</v>
      </c>
      <c r="M11" s="70">
        <f t="shared" si="4"/>
        <v>22</v>
      </c>
      <c r="N11" s="69">
        <f>VLOOKUP($A11,'Return Data'!$A$7:$R$328,11,0)</f>
        <v>5.1257479451005503</v>
      </c>
      <c r="O11" s="70">
        <f t="shared" si="5"/>
        <v>8</v>
      </c>
      <c r="P11" s="69">
        <f>VLOOKUP($A11,'Return Data'!$A$7:$R$328,12,0)</f>
        <v>5.3856355821208597</v>
      </c>
      <c r="Q11" s="70">
        <f t="shared" si="6"/>
        <v>5</v>
      </c>
      <c r="R11" s="69">
        <f>VLOOKUP($A11,'Return Data'!$A$7:$R$328,13,0)</f>
        <v>5.7377975479202901</v>
      </c>
      <c r="S11" s="70">
        <f t="shared" si="7"/>
        <v>7</v>
      </c>
      <c r="T11" s="69">
        <f>VLOOKUP($A11,'Return Data'!$A$7:$R$328,14,0)</f>
        <v>6.22976600830187</v>
      </c>
      <c r="U11" s="70">
        <f t="shared" si="8"/>
        <v>7</v>
      </c>
      <c r="V11" s="69">
        <f>VLOOKUP($A11,'Return Data'!$A$7:$R$328,18,0)</f>
        <v>7.0810279996892502</v>
      </c>
      <c r="W11" s="70">
        <f t="shared" si="9"/>
        <v>9</v>
      </c>
      <c r="X11" s="69">
        <f>VLOOKUP($A11,'Return Data'!$A$7:$R$328,15,0)</f>
        <v>7.2428344454647702</v>
      </c>
      <c r="Y11" s="70">
        <f t="shared" si="10"/>
        <v>14</v>
      </c>
      <c r="Z11" s="69">
        <f>VLOOKUP($A11,'Return Data'!$A$7:$R$328,17,0)</f>
        <v>13.023111900986599</v>
      </c>
      <c r="AA11" s="71">
        <f t="shared" si="11"/>
        <v>13</v>
      </c>
    </row>
    <row r="12" spans="1:27" x14ac:dyDescent="0.25">
      <c r="A12" s="67" t="s">
        <v>231</v>
      </c>
      <c r="B12" s="68">
        <f>VLOOKUP($A12,'Return Data'!$A$7:$R$328,2,0)</f>
        <v>43908</v>
      </c>
      <c r="C12" s="69">
        <f>VLOOKUP($A12,'Return Data'!$A$7:$R$328,3,0)</f>
        <v>2261.6246999999998</v>
      </c>
      <c r="D12" s="69">
        <f>VLOOKUP($A12,'Return Data'!$A$7:$R$328,6,0)</f>
        <v>-4.1100997692438099</v>
      </c>
      <c r="E12" s="70">
        <f t="shared" si="0"/>
        <v>32</v>
      </c>
      <c r="F12" s="69">
        <f>VLOOKUP($A12,'Return Data'!$A$7:$R$328,7,0)</f>
        <v>1.0706372827848201</v>
      </c>
      <c r="G12" s="70">
        <f t="shared" si="1"/>
        <v>33</v>
      </c>
      <c r="H12" s="69">
        <f>VLOOKUP($A12,'Return Data'!$A$7:$R$328,8,0)</f>
        <v>2.1639634054271601</v>
      </c>
      <c r="I12" s="70">
        <f t="shared" si="2"/>
        <v>36</v>
      </c>
      <c r="J12" s="69">
        <f>VLOOKUP($A12,'Return Data'!$A$7:$R$328,9,0)</f>
        <v>3.75849783626981</v>
      </c>
      <c r="K12" s="70">
        <f t="shared" si="3"/>
        <v>35</v>
      </c>
      <c r="L12" s="69">
        <f>VLOOKUP($A12,'Return Data'!$A$7:$R$328,10,0)</f>
        <v>4.4711488341002497</v>
      </c>
      <c r="M12" s="70">
        <f t="shared" si="4"/>
        <v>36</v>
      </c>
      <c r="N12" s="69">
        <f>VLOOKUP($A12,'Return Data'!$A$7:$R$328,11,0)</f>
        <v>4.7360653021802204</v>
      </c>
      <c r="O12" s="70">
        <f t="shared" si="5"/>
        <v>35</v>
      </c>
      <c r="P12" s="69">
        <f>VLOOKUP($A12,'Return Data'!$A$7:$R$328,12,0)</f>
        <v>5.0131886419751499</v>
      </c>
      <c r="Q12" s="70">
        <f t="shared" si="6"/>
        <v>33</v>
      </c>
      <c r="R12" s="69">
        <f>VLOOKUP($A12,'Return Data'!$A$7:$R$328,13,0)</f>
        <v>5.3897764231448697</v>
      </c>
      <c r="S12" s="70">
        <f t="shared" si="7"/>
        <v>33</v>
      </c>
      <c r="T12" s="69">
        <f>VLOOKUP($A12,'Return Data'!$A$7:$R$328,14,0)</f>
        <v>5.9258636478643201</v>
      </c>
      <c r="U12" s="70">
        <f t="shared" si="8"/>
        <v>31</v>
      </c>
      <c r="V12" s="69">
        <f>VLOOKUP($A12,'Return Data'!$A$7:$R$328,18,0)</f>
        <v>6.92141161848875</v>
      </c>
      <c r="W12" s="70">
        <f t="shared" si="9"/>
        <v>26</v>
      </c>
      <c r="X12" s="69">
        <f>VLOOKUP($A12,'Return Data'!$A$7:$R$328,15,0)</f>
        <v>7.1639910360748802</v>
      </c>
      <c r="Y12" s="70">
        <f t="shared" si="10"/>
        <v>25</v>
      </c>
      <c r="Z12" s="69">
        <f>VLOOKUP($A12,'Return Data'!$A$7:$R$328,17,0)</f>
        <v>10.8020880952381</v>
      </c>
      <c r="AA12" s="71">
        <f t="shared" si="11"/>
        <v>31</v>
      </c>
    </row>
    <row r="13" spans="1:27" x14ac:dyDescent="0.25">
      <c r="A13" s="67" t="s">
        <v>232</v>
      </c>
      <c r="B13" s="68">
        <f>VLOOKUP($A13,'Return Data'!$A$7:$R$328,2,0)</f>
        <v>43908</v>
      </c>
      <c r="C13" s="69">
        <f>VLOOKUP($A13,'Return Data'!$A$7:$R$328,3,0)</f>
        <v>2379.7417</v>
      </c>
      <c r="D13" s="69">
        <f>VLOOKUP($A13,'Return Data'!$A$7:$R$328,6,0)</f>
        <v>4.4853235578464803</v>
      </c>
      <c r="E13" s="70">
        <f t="shared" si="0"/>
        <v>4</v>
      </c>
      <c r="F13" s="69">
        <f>VLOOKUP($A13,'Return Data'!$A$7:$R$328,7,0)</f>
        <v>4.8696544382615903</v>
      </c>
      <c r="G13" s="70">
        <f t="shared" si="1"/>
        <v>5</v>
      </c>
      <c r="H13" s="69">
        <f>VLOOKUP($A13,'Return Data'!$A$7:$R$328,8,0)</f>
        <v>5.0005312087978098</v>
      </c>
      <c r="I13" s="70">
        <f t="shared" si="2"/>
        <v>4</v>
      </c>
      <c r="J13" s="69">
        <f>VLOOKUP($A13,'Return Data'!$A$7:$R$328,9,0)</f>
        <v>5.4011977415975299</v>
      </c>
      <c r="K13" s="70">
        <f t="shared" si="3"/>
        <v>3</v>
      </c>
      <c r="L13" s="69">
        <f>VLOOKUP($A13,'Return Data'!$A$7:$R$328,10,0)</f>
        <v>5.2390014887998104</v>
      </c>
      <c r="M13" s="70">
        <f t="shared" si="4"/>
        <v>5</v>
      </c>
      <c r="N13" s="69">
        <f>VLOOKUP($A13,'Return Data'!$A$7:$R$328,11,0)</f>
        <v>5.0998842898985997</v>
      </c>
      <c r="O13" s="70">
        <f t="shared" si="5"/>
        <v>11</v>
      </c>
      <c r="P13" s="69">
        <f>VLOOKUP($A13,'Return Data'!$A$7:$R$328,12,0)</f>
        <v>5.1769137808337504</v>
      </c>
      <c r="Q13" s="70">
        <f t="shared" si="6"/>
        <v>26</v>
      </c>
      <c r="R13" s="69">
        <f>VLOOKUP($A13,'Return Data'!$A$7:$R$328,13,0)</f>
        <v>5.4498982351253096</v>
      </c>
      <c r="S13" s="70">
        <f t="shared" si="7"/>
        <v>30</v>
      </c>
      <c r="T13" s="69">
        <f>VLOOKUP($A13,'Return Data'!$A$7:$R$328,14,0)</f>
        <v>5.9354423556653799</v>
      </c>
      <c r="U13" s="70">
        <f t="shared" si="8"/>
        <v>30</v>
      </c>
      <c r="V13" s="69">
        <f>VLOOKUP($A13,'Return Data'!$A$7:$R$328,18,0)</f>
        <v>6.9022807302184903</v>
      </c>
      <c r="W13" s="70">
        <f t="shared" si="9"/>
        <v>28</v>
      </c>
      <c r="X13" s="69">
        <f>VLOOKUP($A13,'Return Data'!$A$7:$R$328,15,0)</f>
        <v>7.0893537265420496</v>
      </c>
      <c r="Y13" s="70">
        <f t="shared" si="10"/>
        <v>29</v>
      </c>
      <c r="Z13" s="69">
        <f>VLOOKUP($A13,'Return Data'!$A$7:$R$328,17,0)</f>
        <v>11.722412068944699</v>
      </c>
      <c r="AA13" s="71">
        <f t="shared" si="11"/>
        <v>21</v>
      </c>
    </row>
    <row r="14" spans="1:27" x14ac:dyDescent="0.25">
      <c r="A14" s="67" t="s">
        <v>233</v>
      </c>
      <c r="B14" s="68">
        <f>VLOOKUP($A14,'Return Data'!$A$7:$R$328,2,0)</f>
        <v>43908</v>
      </c>
      <c r="C14" s="69">
        <f>VLOOKUP($A14,'Return Data'!$A$7:$R$328,3,0)</f>
        <v>2811.9025999999999</v>
      </c>
      <c r="D14" s="69">
        <f>VLOOKUP($A14,'Return Data'!$A$7:$R$328,6,0)</f>
        <v>-0.37772965823040799</v>
      </c>
      <c r="E14" s="70">
        <f t="shared" si="0"/>
        <v>12</v>
      </c>
      <c r="F14" s="69">
        <f>VLOOKUP($A14,'Return Data'!$A$7:$R$328,7,0)</f>
        <v>3.05551972660315</v>
      </c>
      <c r="G14" s="70">
        <f t="shared" si="1"/>
        <v>12</v>
      </c>
      <c r="H14" s="69">
        <f>VLOOKUP($A14,'Return Data'!$A$7:$R$328,8,0)</f>
        <v>3.92901383653198</v>
      </c>
      <c r="I14" s="70">
        <f t="shared" si="2"/>
        <v>10</v>
      </c>
      <c r="J14" s="69">
        <f>VLOOKUP($A14,'Return Data'!$A$7:$R$328,9,0)</f>
        <v>5.05299041069157</v>
      </c>
      <c r="K14" s="70">
        <f t="shared" si="3"/>
        <v>7</v>
      </c>
      <c r="L14" s="69">
        <f>VLOOKUP($A14,'Return Data'!$A$7:$R$328,10,0)</f>
        <v>5.1414248264669604</v>
      </c>
      <c r="M14" s="70">
        <f t="shared" si="4"/>
        <v>8</v>
      </c>
      <c r="N14" s="69">
        <f>VLOOKUP($A14,'Return Data'!$A$7:$R$328,11,0)</f>
        <v>5.1167318179087999</v>
      </c>
      <c r="O14" s="70">
        <f t="shared" si="5"/>
        <v>10</v>
      </c>
      <c r="P14" s="69">
        <f>VLOOKUP($A14,'Return Data'!$A$7:$R$328,12,0)</f>
        <v>5.2046092164147</v>
      </c>
      <c r="Q14" s="70">
        <f t="shared" si="6"/>
        <v>23</v>
      </c>
      <c r="R14" s="69">
        <f>VLOOKUP($A14,'Return Data'!$A$7:$R$328,13,0)</f>
        <v>5.5883251618179504</v>
      </c>
      <c r="S14" s="70">
        <f t="shared" si="7"/>
        <v>24</v>
      </c>
      <c r="T14" s="69">
        <f>VLOOKUP($A14,'Return Data'!$A$7:$R$328,14,0)</f>
        <v>6.0577189125865099</v>
      </c>
      <c r="U14" s="70">
        <f t="shared" si="8"/>
        <v>25</v>
      </c>
      <c r="V14" s="69">
        <f>VLOOKUP($A14,'Return Data'!$A$7:$R$328,18,0)</f>
        <v>6.9934526267267403</v>
      </c>
      <c r="W14" s="70">
        <f t="shared" si="9"/>
        <v>20</v>
      </c>
      <c r="X14" s="69">
        <f>VLOOKUP($A14,'Return Data'!$A$7:$R$328,15,0)</f>
        <v>7.1936823779927002</v>
      </c>
      <c r="Y14" s="70">
        <f t="shared" si="10"/>
        <v>21</v>
      </c>
      <c r="Z14" s="69">
        <f>VLOOKUP($A14,'Return Data'!$A$7:$R$328,17,0)</f>
        <v>12.6452093499044</v>
      </c>
      <c r="AA14" s="71">
        <f t="shared" si="11"/>
        <v>15</v>
      </c>
    </row>
    <row r="15" spans="1:27" x14ac:dyDescent="0.25">
      <c r="A15" s="67" t="s">
        <v>234</v>
      </c>
      <c r="B15" s="68">
        <f>VLOOKUP($A15,'Return Data'!$A$7:$R$328,2,0)</f>
        <v>43908</v>
      </c>
      <c r="C15" s="69">
        <f>VLOOKUP($A15,'Return Data'!$A$7:$R$328,3,0)</f>
        <v>2526.8445000000002</v>
      </c>
      <c r="D15" s="69">
        <f>VLOOKUP($A15,'Return Data'!$A$7:$R$328,6,0)</f>
        <v>-1.0891124803713601</v>
      </c>
      <c r="E15" s="70">
        <f t="shared" si="0"/>
        <v>16</v>
      </c>
      <c r="F15" s="69">
        <f>VLOOKUP($A15,'Return Data'!$A$7:$R$328,7,0)</f>
        <v>2.2571925628293399</v>
      </c>
      <c r="G15" s="70">
        <f t="shared" si="1"/>
        <v>18</v>
      </c>
      <c r="H15" s="69">
        <f>VLOOKUP($A15,'Return Data'!$A$7:$R$328,8,0)</f>
        <v>2.7831585364925</v>
      </c>
      <c r="I15" s="70">
        <f t="shared" si="2"/>
        <v>24</v>
      </c>
      <c r="J15" s="69">
        <f>VLOOKUP($A15,'Return Data'!$A$7:$R$328,9,0)</f>
        <v>4.7891122732331102</v>
      </c>
      <c r="K15" s="70">
        <f t="shared" si="3"/>
        <v>13</v>
      </c>
      <c r="L15" s="69">
        <f>VLOOKUP($A15,'Return Data'!$A$7:$R$328,10,0)</f>
        <v>4.9689582780631003</v>
      </c>
      <c r="M15" s="70">
        <f t="shared" si="4"/>
        <v>15</v>
      </c>
      <c r="N15" s="69">
        <f>VLOOKUP($A15,'Return Data'!$A$7:$R$328,11,0)</f>
        <v>4.9476287205525802</v>
      </c>
      <c r="O15" s="70">
        <f t="shared" si="5"/>
        <v>27</v>
      </c>
      <c r="P15" s="69">
        <f>VLOOKUP($A15,'Return Data'!$A$7:$R$328,12,0)</f>
        <v>5.23197470569795</v>
      </c>
      <c r="Q15" s="70">
        <f t="shared" si="6"/>
        <v>18</v>
      </c>
      <c r="R15" s="69">
        <f>VLOOKUP($A15,'Return Data'!$A$7:$R$328,13,0)</f>
        <v>5.6322565979121499</v>
      </c>
      <c r="S15" s="70">
        <f t="shared" si="7"/>
        <v>16</v>
      </c>
      <c r="T15" s="69">
        <f>VLOOKUP($A15,'Return Data'!$A$7:$R$328,14,0)</f>
        <v>6.1401705731217397</v>
      </c>
      <c r="U15" s="70">
        <f t="shared" si="8"/>
        <v>16</v>
      </c>
      <c r="V15" s="69">
        <f>VLOOKUP($A15,'Return Data'!$A$7:$R$328,18,0)</f>
        <v>7.0408301263991602</v>
      </c>
      <c r="W15" s="70">
        <f t="shared" si="9"/>
        <v>15</v>
      </c>
      <c r="X15" s="69">
        <f>VLOOKUP($A15,'Return Data'!$A$7:$R$328,15,0)</f>
        <v>7.2302827656810704</v>
      </c>
      <c r="Y15" s="70">
        <f t="shared" si="10"/>
        <v>17</v>
      </c>
      <c r="Z15" s="69">
        <f>VLOOKUP($A15,'Return Data'!$A$7:$R$328,17,0)</f>
        <v>11.573006128271</v>
      </c>
      <c r="AA15" s="71">
        <f t="shared" si="11"/>
        <v>22</v>
      </c>
    </row>
    <row r="16" spans="1:27" x14ac:dyDescent="0.25">
      <c r="A16" s="67" t="s">
        <v>235</v>
      </c>
      <c r="B16" s="68">
        <f>VLOOKUP($A16,'Return Data'!$A$7:$R$328,2,0)</f>
        <v>43908</v>
      </c>
      <c r="C16" s="69">
        <f>VLOOKUP($A16,'Return Data'!$A$7:$R$328,3,0)</f>
        <v>2159.2885000000001</v>
      </c>
      <c r="D16" s="69">
        <f>VLOOKUP($A16,'Return Data'!$A$7:$R$328,6,0)</f>
        <v>-3.9398309329221601</v>
      </c>
      <c r="E16" s="70">
        <f t="shared" si="0"/>
        <v>30</v>
      </c>
      <c r="F16" s="69">
        <f>VLOOKUP($A16,'Return Data'!$A$7:$R$328,7,0)</f>
        <v>1.5829572191727901</v>
      </c>
      <c r="G16" s="70">
        <f t="shared" si="1"/>
        <v>25</v>
      </c>
      <c r="H16" s="69">
        <f>VLOOKUP($A16,'Return Data'!$A$7:$R$328,8,0)</f>
        <v>2.4364805043164202</v>
      </c>
      <c r="I16" s="70">
        <f t="shared" si="2"/>
        <v>32</v>
      </c>
      <c r="J16" s="69">
        <f>VLOOKUP($A16,'Return Data'!$A$7:$R$328,9,0)</f>
        <v>3.7385389625415999</v>
      </c>
      <c r="K16" s="70">
        <f t="shared" si="3"/>
        <v>36</v>
      </c>
      <c r="L16" s="69">
        <f>VLOOKUP($A16,'Return Data'!$A$7:$R$328,10,0)</f>
        <v>4.32743205370077</v>
      </c>
      <c r="M16" s="70">
        <f t="shared" si="4"/>
        <v>39</v>
      </c>
      <c r="N16" s="69">
        <f>VLOOKUP($A16,'Return Data'!$A$7:$R$328,11,0)</f>
        <v>4.6699464337601002</v>
      </c>
      <c r="O16" s="70">
        <f t="shared" si="5"/>
        <v>37</v>
      </c>
      <c r="P16" s="69">
        <f>VLOOKUP($A16,'Return Data'!$A$7:$R$328,12,0)</f>
        <v>4.75090349013694</v>
      </c>
      <c r="Q16" s="70">
        <f t="shared" si="6"/>
        <v>38</v>
      </c>
      <c r="R16" s="69">
        <f>VLOOKUP($A16,'Return Data'!$A$7:$R$328,13,0)</f>
        <v>5.1152205571192697</v>
      </c>
      <c r="S16" s="70">
        <f t="shared" si="7"/>
        <v>37</v>
      </c>
      <c r="T16" s="69">
        <f>VLOOKUP($A16,'Return Data'!$A$7:$R$328,14,0)</f>
        <v>5.6542210823646997</v>
      </c>
      <c r="U16" s="70">
        <f t="shared" si="8"/>
        <v>34</v>
      </c>
      <c r="V16" s="69">
        <f>VLOOKUP($A16,'Return Data'!$A$7:$R$328,18,0)</f>
        <v>6.7960466894539797</v>
      </c>
      <c r="W16" s="70">
        <f t="shared" si="9"/>
        <v>30</v>
      </c>
      <c r="X16" s="69">
        <f>VLOOKUP($A16,'Return Data'!$A$7:$R$328,15,0)</f>
        <v>7.0928905920857401</v>
      </c>
      <c r="Y16" s="70">
        <f t="shared" si="10"/>
        <v>28</v>
      </c>
      <c r="Z16" s="69">
        <f>VLOOKUP($A16,'Return Data'!$A$7:$R$328,17,0)</f>
        <v>11.498377785326101</v>
      </c>
      <c r="AA16" s="71">
        <f t="shared" si="11"/>
        <v>24</v>
      </c>
    </row>
    <row r="17" spans="1:27" x14ac:dyDescent="0.25">
      <c r="A17" s="67" t="s">
        <v>236</v>
      </c>
      <c r="B17" s="68">
        <f>VLOOKUP($A17,'Return Data'!$A$7:$R$328,2,0)</f>
        <v>43908</v>
      </c>
      <c r="C17" s="69">
        <f>VLOOKUP($A17,'Return Data'!$A$7:$R$328,3,0)</f>
        <v>3871.4641999999999</v>
      </c>
      <c r="D17" s="69">
        <f>VLOOKUP($A17,'Return Data'!$A$7:$R$328,6,0)</f>
        <v>-3.1354692994232698</v>
      </c>
      <c r="E17" s="70">
        <f t="shared" si="0"/>
        <v>25</v>
      </c>
      <c r="F17" s="69">
        <f>VLOOKUP($A17,'Return Data'!$A$7:$R$328,7,0)</f>
        <v>1.63377012941061</v>
      </c>
      <c r="G17" s="70">
        <f t="shared" si="1"/>
        <v>23</v>
      </c>
      <c r="H17" s="69">
        <f>VLOOKUP($A17,'Return Data'!$A$7:$R$328,8,0)</f>
        <v>2.8141470714032302</v>
      </c>
      <c r="I17" s="70">
        <f t="shared" si="2"/>
        <v>23</v>
      </c>
      <c r="J17" s="69">
        <f>VLOOKUP($A17,'Return Data'!$A$7:$R$328,9,0)</f>
        <v>4.5067309166769602</v>
      </c>
      <c r="K17" s="70">
        <f t="shared" si="3"/>
        <v>22</v>
      </c>
      <c r="L17" s="69">
        <f>VLOOKUP($A17,'Return Data'!$A$7:$R$328,10,0)</f>
        <v>4.8933349756663604</v>
      </c>
      <c r="M17" s="70">
        <f t="shared" si="4"/>
        <v>21</v>
      </c>
      <c r="N17" s="69">
        <f>VLOOKUP($A17,'Return Data'!$A$7:$R$328,11,0)</f>
        <v>4.9764859889239297</v>
      </c>
      <c r="O17" s="70">
        <f t="shared" si="5"/>
        <v>24</v>
      </c>
      <c r="P17" s="69">
        <f>VLOOKUP($A17,'Return Data'!$A$7:$R$328,12,0)</f>
        <v>5.150647375967</v>
      </c>
      <c r="Q17" s="70">
        <f t="shared" si="6"/>
        <v>28</v>
      </c>
      <c r="R17" s="69">
        <f>VLOOKUP($A17,'Return Data'!$A$7:$R$328,13,0)</f>
        <v>5.5521119358184201</v>
      </c>
      <c r="S17" s="70">
        <f t="shared" si="7"/>
        <v>25</v>
      </c>
      <c r="T17" s="69">
        <f>VLOOKUP($A17,'Return Data'!$A$7:$R$328,14,0)</f>
        <v>6.0581567838291797</v>
      </c>
      <c r="U17" s="70">
        <f t="shared" si="8"/>
        <v>24</v>
      </c>
      <c r="V17" s="69">
        <f>VLOOKUP($A17,'Return Data'!$A$7:$R$328,18,0)</f>
        <v>6.9083184910995499</v>
      </c>
      <c r="W17" s="70">
        <f t="shared" si="9"/>
        <v>27</v>
      </c>
      <c r="X17" s="69">
        <f>VLOOKUP($A17,'Return Data'!$A$7:$R$328,15,0)</f>
        <v>7.0932923087132602</v>
      </c>
      <c r="Y17" s="70">
        <f t="shared" si="10"/>
        <v>27</v>
      </c>
      <c r="Z17" s="69">
        <f>VLOOKUP($A17,'Return Data'!$A$7:$R$328,17,0)</f>
        <v>14.7784043006204</v>
      </c>
      <c r="AA17" s="71">
        <f t="shared" si="11"/>
        <v>3</v>
      </c>
    </row>
    <row r="18" spans="1:27" x14ac:dyDescent="0.25">
      <c r="A18" s="67" t="s">
        <v>237</v>
      </c>
      <c r="B18" s="68">
        <f>VLOOKUP($A18,'Return Data'!$A$7:$R$328,2,0)</f>
        <v>43908</v>
      </c>
      <c r="C18" s="69">
        <f>VLOOKUP($A18,'Return Data'!$A$7:$R$328,3,0)</f>
        <v>1965.1049</v>
      </c>
      <c r="D18" s="69">
        <f>VLOOKUP($A18,'Return Data'!$A$7:$R$328,6,0)</f>
        <v>-7.1440469590903204</v>
      </c>
      <c r="E18" s="70">
        <f t="shared" si="0"/>
        <v>40</v>
      </c>
      <c r="F18" s="69">
        <f>VLOOKUP($A18,'Return Data'!$A$7:$R$328,7,0)</f>
        <v>-0.88715681476434904</v>
      </c>
      <c r="G18" s="70">
        <f t="shared" si="1"/>
        <v>41</v>
      </c>
      <c r="H18" s="69">
        <f>VLOOKUP($A18,'Return Data'!$A$7:$R$328,8,0)</f>
        <v>0.83729439035993902</v>
      </c>
      <c r="I18" s="70">
        <f t="shared" si="2"/>
        <v>41</v>
      </c>
      <c r="J18" s="69">
        <f>VLOOKUP($A18,'Return Data'!$A$7:$R$328,9,0)</f>
        <v>3.16953379741825</v>
      </c>
      <c r="K18" s="70">
        <f t="shared" si="3"/>
        <v>39</v>
      </c>
      <c r="L18" s="69">
        <f>VLOOKUP($A18,'Return Data'!$A$7:$R$328,10,0)</f>
        <v>4.3536547126557199</v>
      </c>
      <c r="M18" s="70">
        <f t="shared" si="4"/>
        <v>38</v>
      </c>
      <c r="N18" s="69">
        <f>VLOOKUP($A18,'Return Data'!$A$7:$R$328,11,0)</f>
        <v>4.8973341628058398</v>
      </c>
      <c r="O18" s="70">
        <f t="shared" si="5"/>
        <v>30</v>
      </c>
      <c r="P18" s="69">
        <f>VLOOKUP($A18,'Return Data'!$A$7:$R$328,12,0)</f>
        <v>5.22734159142151</v>
      </c>
      <c r="Q18" s="70">
        <f t="shared" si="6"/>
        <v>20</v>
      </c>
      <c r="R18" s="69">
        <f>VLOOKUP($A18,'Return Data'!$A$7:$R$328,13,0)</f>
        <v>5.6447900354177403</v>
      </c>
      <c r="S18" s="70">
        <f t="shared" si="7"/>
        <v>14</v>
      </c>
      <c r="T18" s="69">
        <f>VLOOKUP($A18,'Return Data'!$A$7:$R$328,14,0)</f>
        <v>6.1619646525340199</v>
      </c>
      <c r="U18" s="70">
        <f t="shared" si="8"/>
        <v>12</v>
      </c>
      <c r="V18" s="69">
        <f>VLOOKUP($A18,'Return Data'!$A$7:$R$328,18,0)</f>
        <v>7.0642216922534598</v>
      </c>
      <c r="W18" s="70">
        <f t="shared" si="9"/>
        <v>12</v>
      </c>
      <c r="X18" s="69">
        <f>VLOOKUP($A18,'Return Data'!$A$7:$R$328,15,0)</f>
        <v>7.2705318273153496</v>
      </c>
      <c r="Y18" s="70">
        <f t="shared" si="10"/>
        <v>10</v>
      </c>
      <c r="Z18" s="69">
        <f>VLOOKUP($A18,'Return Data'!$A$7:$R$328,17,0)</f>
        <v>6.1061412463165201</v>
      </c>
      <c r="AA18" s="71">
        <f t="shared" si="11"/>
        <v>38</v>
      </c>
    </row>
    <row r="19" spans="1:27" x14ac:dyDescent="0.25">
      <c r="A19" s="67" t="s">
        <v>238</v>
      </c>
      <c r="B19" s="68">
        <f>VLOOKUP($A19,'Return Data'!$A$7:$R$328,2,0)</f>
        <v>43908</v>
      </c>
      <c r="C19" s="69">
        <f>VLOOKUP($A19,'Return Data'!$A$7:$R$328,3,0)</f>
        <v>291.49829999999997</v>
      </c>
      <c r="D19" s="69">
        <f>VLOOKUP($A19,'Return Data'!$A$7:$R$328,6,0)</f>
        <v>-3.29286104844007</v>
      </c>
      <c r="E19" s="70">
        <f t="shared" si="0"/>
        <v>27</v>
      </c>
      <c r="F19" s="69">
        <f>VLOOKUP($A19,'Return Data'!$A$7:$R$328,7,0)</f>
        <v>1.4985923856157799</v>
      </c>
      <c r="G19" s="70">
        <f t="shared" si="1"/>
        <v>26</v>
      </c>
      <c r="H19" s="69">
        <f>VLOOKUP($A19,'Return Data'!$A$7:$R$328,8,0)</f>
        <v>2.3909161659877598</v>
      </c>
      <c r="I19" s="70">
        <f t="shared" si="2"/>
        <v>33</v>
      </c>
      <c r="J19" s="69">
        <f>VLOOKUP($A19,'Return Data'!$A$7:$R$328,9,0)</f>
        <v>4.5281173526910603</v>
      </c>
      <c r="K19" s="70">
        <f t="shared" si="3"/>
        <v>18</v>
      </c>
      <c r="L19" s="69">
        <f>VLOOKUP($A19,'Return Data'!$A$7:$R$328,10,0)</f>
        <v>4.8776086690875804</v>
      </c>
      <c r="M19" s="70">
        <f t="shared" si="4"/>
        <v>23</v>
      </c>
      <c r="N19" s="69">
        <f>VLOOKUP($A19,'Return Data'!$A$7:$R$328,11,0)</f>
        <v>5.0205856516288598</v>
      </c>
      <c r="O19" s="70">
        <f t="shared" si="5"/>
        <v>22</v>
      </c>
      <c r="P19" s="69">
        <f>VLOOKUP($A19,'Return Data'!$A$7:$R$328,12,0)</f>
        <v>5.2318886986141999</v>
      </c>
      <c r="Q19" s="70">
        <f t="shared" si="6"/>
        <v>19</v>
      </c>
      <c r="R19" s="69">
        <f>VLOOKUP($A19,'Return Data'!$A$7:$R$328,13,0)</f>
        <v>5.6328828914004303</v>
      </c>
      <c r="S19" s="70">
        <f t="shared" si="7"/>
        <v>15</v>
      </c>
      <c r="T19" s="69">
        <f>VLOOKUP($A19,'Return Data'!$A$7:$R$328,14,0)</f>
        <v>6.13705080446986</v>
      </c>
      <c r="U19" s="70">
        <f t="shared" si="8"/>
        <v>18</v>
      </c>
      <c r="V19" s="69">
        <f>VLOOKUP($A19,'Return Data'!$A$7:$R$328,18,0)</f>
        <v>7.0257218000156403</v>
      </c>
      <c r="W19" s="70">
        <f t="shared" si="9"/>
        <v>17</v>
      </c>
      <c r="X19" s="69">
        <f>VLOOKUP($A19,'Return Data'!$A$7:$R$328,15,0)</f>
        <v>7.2213328929619998</v>
      </c>
      <c r="Y19" s="70">
        <f t="shared" si="10"/>
        <v>18</v>
      </c>
      <c r="Z19" s="69">
        <f>VLOOKUP($A19,'Return Data'!$A$7:$R$328,17,0)</f>
        <v>13.351839446036299</v>
      </c>
      <c r="AA19" s="71">
        <f t="shared" si="11"/>
        <v>9</v>
      </c>
    </row>
    <row r="20" spans="1:27" x14ac:dyDescent="0.25">
      <c r="A20" s="67" t="s">
        <v>239</v>
      </c>
      <c r="B20" s="68">
        <f>VLOOKUP($A20,'Return Data'!$A$7:$R$328,2,0)</f>
        <v>43908</v>
      </c>
      <c r="C20" s="69">
        <f>VLOOKUP($A20,'Return Data'!$A$7:$R$328,3,0)</f>
        <v>2107.4443999999999</v>
      </c>
      <c r="D20" s="69">
        <f>VLOOKUP($A20,'Return Data'!$A$7:$R$328,6,0)</f>
        <v>-2.9042583310279801</v>
      </c>
      <c r="E20" s="70">
        <f t="shared" si="0"/>
        <v>24</v>
      </c>
      <c r="F20" s="69">
        <f>VLOOKUP($A20,'Return Data'!$A$7:$R$328,7,0)</f>
        <v>1.8765745627244199</v>
      </c>
      <c r="G20" s="70">
        <f t="shared" si="1"/>
        <v>20</v>
      </c>
      <c r="H20" s="69">
        <f>VLOOKUP($A20,'Return Data'!$A$7:$R$328,8,0)</f>
        <v>3.2110423854610901</v>
      </c>
      <c r="I20" s="70">
        <f t="shared" si="2"/>
        <v>16</v>
      </c>
      <c r="J20" s="69">
        <f>VLOOKUP($A20,'Return Data'!$A$7:$R$328,9,0)</f>
        <v>4.5096342357247003</v>
      </c>
      <c r="K20" s="70">
        <f t="shared" si="3"/>
        <v>21</v>
      </c>
      <c r="L20" s="69">
        <f>VLOOKUP($A20,'Return Data'!$A$7:$R$328,10,0)</f>
        <v>4.9856656741208196</v>
      </c>
      <c r="M20" s="70">
        <f t="shared" si="4"/>
        <v>13</v>
      </c>
      <c r="N20" s="69">
        <f>VLOOKUP($A20,'Return Data'!$A$7:$R$328,11,0)</f>
        <v>5.1790967352756798</v>
      </c>
      <c r="O20" s="70">
        <f t="shared" si="5"/>
        <v>6</v>
      </c>
      <c r="P20" s="69">
        <f>VLOOKUP($A20,'Return Data'!$A$7:$R$328,12,0)</f>
        <v>5.4399848561411499</v>
      </c>
      <c r="Q20" s="70">
        <f t="shared" si="6"/>
        <v>3</v>
      </c>
      <c r="R20" s="69">
        <f>VLOOKUP($A20,'Return Data'!$A$7:$R$328,13,0)</f>
        <v>5.7821232346198697</v>
      </c>
      <c r="S20" s="70">
        <f t="shared" si="7"/>
        <v>4</v>
      </c>
      <c r="T20" s="69">
        <f>VLOOKUP($A20,'Return Data'!$A$7:$R$328,14,0)</f>
        <v>6.1981460959468704</v>
      </c>
      <c r="U20" s="70">
        <f t="shared" si="8"/>
        <v>10</v>
      </c>
      <c r="V20" s="69">
        <f>VLOOKUP($A20,'Return Data'!$A$7:$R$328,18,0)</f>
        <v>7.0857268263231301</v>
      </c>
      <c r="W20" s="70">
        <f t="shared" si="9"/>
        <v>8</v>
      </c>
      <c r="X20" s="69">
        <f>VLOOKUP($A20,'Return Data'!$A$7:$R$328,15,0)</f>
        <v>7.2717455890001901</v>
      </c>
      <c r="Y20" s="70">
        <f t="shared" si="10"/>
        <v>9</v>
      </c>
      <c r="Z20" s="69">
        <f>VLOOKUP($A20,'Return Data'!$A$7:$R$328,17,0)</f>
        <v>11.418565141242899</v>
      </c>
      <c r="AA20" s="71">
        <f t="shared" si="11"/>
        <v>25</v>
      </c>
    </row>
    <row r="21" spans="1:27" x14ac:dyDescent="0.25">
      <c r="A21" s="67" t="s">
        <v>240</v>
      </c>
      <c r="B21" s="68">
        <f>VLOOKUP($A21,'Return Data'!$A$7:$R$328,2,0)</f>
        <v>43908</v>
      </c>
      <c r="C21" s="69">
        <f>VLOOKUP($A21,'Return Data'!$A$7:$R$328,3,0)</f>
        <v>2384.0825</v>
      </c>
      <c r="D21" s="69">
        <f>VLOOKUP($A21,'Return Data'!$A$7:$R$328,6,0)</f>
        <v>-6.6769449113565598</v>
      </c>
      <c r="E21" s="70">
        <f t="shared" si="0"/>
        <v>39</v>
      </c>
      <c r="F21" s="69">
        <f>VLOOKUP($A21,'Return Data'!$A$7:$R$328,7,0)</f>
        <v>0.30824658322662701</v>
      </c>
      <c r="G21" s="70">
        <f t="shared" si="1"/>
        <v>37</v>
      </c>
      <c r="H21" s="69">
        <f>VLOOKUP($A21,'Return Data'!$A$7:$R$328,8,0)</f>
        <v>1.9326032718661299</v>
      </c>
      <c r="I21" s="70">
        <f t="shared" si="2"/>
        <v>37</v>
      </c>
      <c r="J21" s="69">
        <f>VLOOKUP($A21,'Return Data'!$A$7:$R$328,9,0)</f>
        <v>3.6983081328995402</v>
      </c>
      <c r="K21" s="70">
        <f t="shared" si="3"/>
        <v>37</v>
      </c>
      <c r="L21" s="69">
        <f>VLOOKUP($A21,'Return Data'!$A$7:$R$328,10,0)</f>
        <v>4.6627003008149499</v>
      </c>
      <c r="M21" s="70">
        <f t="shared" si="4"/>
        <v>31</v>
      </c>
      <c r="N21" s="69">
        <f>VLOOKUP($A21,'Return Data'!$A$7:$R$328,11,0)</f>
        <v>4.8961927030364798</v>
      </c>
      <c r="O21" s="70">
        <f t="shared" si="5"/>
        <v>31</v>
      </c>
      <c r="P21" s="69">
        <f>VLOOKUP($A21,'Return Data'!$A$7:$R$328,12,0)</f>
        <v>5.0417425671298997</v>
      </c>
      <c r="Q21" s="70">
        <f t="shared" si="6"/>
        <v>32</v>
      </c>
      <c r="R21" s="69">
        <f>VLOOKUP($A21,'Return Data'!$A$7:$R$328,13,0)</f>
        <v>5.4048759546179896</v>
      </c>
      <c r="S21" s="70">
        <f t="shared" si="7"/>
        <v>32</v>
      </c>
      <c r="T21" s="69">
        <f>VLOOKUP($A21,'Return Data'!$A$7:$R$328,14,0)</f>
        <v>5.9087753095565798</v>
      </c>
      <c r="U21" s="70">
        <f t="shared" si="8"/>
        <v>32</v>
      </c>
      <c r="V21" s="69">
        <f>VLOOKUP($A21,'Return Data'!$A$7:$R$328,18,0)</f>
        <v>6.8334357532367296</v>
      </c>
      <c r="W21" s="70">
        <f t="shared" si="9"/>
        <v>29</v>
      </c>
      <c r="X21" s="69">
        <f>VLOOKUP($A21,'Return Data'!$A$7:$R$328,15,0)</f>
        <v>7.0779426823236804</v>
      </c>
      <c r="Y21" s="70">
        <f t="shared" si="10"/>
        <v>30</v>
      </c>
      <c r="Z21" s="69">
        <f>VLOOKUP($A21,'Return Data'!$A$7:$R$328,17,0)</f>
        <v>8.6648996824442701</v>
      </c>
      <c r="AA21" s="71">
        <f t="shared" si="11"/>
        <v>34</v>
      </c>
    </row>
    <row r="22" spans="1:27" x14ac:dyDescent="0.25">
      <c r="A22" s="67" t="s">
        <v>241</v>
      </c>
      <c r="B22" s="68">
        <f>VLOOKUP($A22,'Return Data'!$A$7:$R$328,2,0)</f>
        <v>43908</v>
      </c>
      <c r="C22" s="69">
        <f>VLOOKUP($A22,'Return Data'!$A$7:$R$328,3,0)</f>
        <v>1536.25</v>
      </c>
      <c r="D22" s="69">
        <f>VLOOKUP($A22,'Return Data'!$A$7:$R$328,6,0)</f>
        <v>-1.10951875376941</v>
      </c>
      <c r="E22" s="70">
        <f t="shared" si="0"/>
        <v>17</v>
      </c>
      <c r="F22" s="69">
        <f>VLOOKUP($A22,'Return Data'!$A$7:$R$328,7,0)</f>
        <v>2.57920680644474</v>
      </c>
      <c r="G22" s="70">
        <f t="shared" si="1"/>
        <v>14</v>
      </c>
      <c r="H22" s="69">
        <f>VLOOKUP($A22,'Return Data'!$A$7:$R$328,8,0)</f>
        <v>3.2118388517512</v>
      </c>
      <c r="I22" s="70">
        <f t="shared" si="2"/>
        <v>15</v>
      </c>
      <c r="J22" s="69">
        <f>VLOOKUP($A22,'Return Data'!$A$7:$R$328,9,0)</f>
        <v>4.11324891850842</v>
      </c>
      <c r="K22" s="70">
        <f t="shared" si="3"/>
        <v>31</v>
      </c>
      <c r="L22" s="69">
        <f>VLOOKUP($A22,'Return Data'!$A$7:$R$328,10,0)</f>
        <v>4.4835369621916303</v>
      </c>
      <c r="M22" s="70">
        <f t="shared" si="4"/>
        <v>35</v>
      </c>
      <c r="N22" s="69">
        <f>VLOOKUP($A22,'Return Data'!$A$7:$R$328,11,0)</f>
        <v>4.6122858695182396</v>
      </c>
      <c r="O22" s="70">
        <f t="shared" si="5"/>
        <v>38</v>
      </c>
      <c r="P22" s="69">
        <f>VLOOKUP($A22,'Return Data'!$A$7:$R$328,12,0)</f>
        <v>4.7609699015608999</v>
      </c>
      <c r="Q22" s="70">
        <f t="shared" si="6"/>
        <v>37</v>
      </c>
      <c r="R22" s="69">
        <f>VLOOKUP($A22,'Return Data'!$A$7:$R$328,13,0)</f>
        <v>5.12539184542314</v>
      </c>
      <c r="S22" s="70">
        <f t="shared" si="7"/>
        <v>36</v>
      </c>
      <c r="T22" s="69">
        <f>VLOOKUP($A22,'Return Data'!$A$7:$R$328,14,0)</f>
        <v>5.5309699528487801</v>
      </c>
      <c r="U22" s="70">
        <f t="shared" si="8"/>
        <v>36</v>
      </c>
      <c r="V22" s="69">
        <f>VLOOKUP($A22,'Return Data'!$A$7:$R$328,18,0)</f>
        <v>6.3731477451109901</v>
      </c>
      <c r="W22" s="70">
        <f t="shared" si="9"/>
        <v>32</v>
      </c>
      <c r="X22" s="69">
        <f>VLOOKUP($A22,'Return Data'!$A$7:$R$328,15,0)</f>
        <v>6.6003572907774597</v>
      </c>
      <c r="Y22" s="70">
        <f t="shared" si="10"/>
        <v>32</v>
      </c>
      <c r="Z22" s="69">
        <f>VLOOKUP($A22,'Return Data'!$A$7:$R$328,17,0)</f>
        <v>8.44202637011308</v>
      </c>
      <c r="AA22" s="71">
        <f t="shared" si="11"/>
        <v>35</v>
      </c>
    </row>
    <row r="23" spans="1:27" x14ac:dyDescent="0.25">
      <c r="A23" s="67" t="s">
        <v>242</v>
      </c>
      <c r="B23" s="68">
        <f>VLOOKUP($A23,'Return Data'!$A$7:$R$328,2,0)</f>
        <v>43908</v>
      </c>
      <c r="C23" s="69">
        <f>VLOOKUP($A23,'Return Data'!$A$7:$R$328,3,0)</f>
        <v>1920.6159</v>
      </c>
      <c r="D23" s="69">
        <f>VLOOKUP($A23,'Return Data'!$A$7:$R$328,6,0)</f>
        <v>2.8147569045436902</v>
      </c>
      <c r="E23" s="70">
        <f t="shared" si="0"/>
        <v>8</v>
      </c>
      <c r="F23" s="69">
        <f>VLOOKUP($A23,'Return Data'!$A$7:$R$328,7,0)</f>
        <v>4.2191547929643498</v>
      </c>
      <c r="G23" s="70">
        <f t="shared" si="1"/>
        <v>8</v>
      </c>
      <c r="H23" s="69">
        <f>VLOOKUP($A23,'Return Data'!$A$7:$R$328,8,0)</f>
        <v>4.6536924055973197</v>
      </c>
      <c r="I23" s="70">
        <f t="shared" si="2"/>
        <v>5</v>
      </c>
      <c r="J23" s="69">
        <f>VLOOKUP($A23,'Return Data'!$A$7:$R$328,9,0)</f>
        <v>5.24336367444901</v>
      </c>
      <c r="K23" s="70">
        <f t="shared" si="3"/>
        <v>4</v>
      </c>
      <c r="L23" s="69">
        <f>VLOOKUP($A23,'Return Data'!$A$7:$R$328,10,0)</f>
        <v>5.2039057093725196</v>
      </c>
      <c r="M23" s="70">
        <f t="shared" si="4"/>
        <v>6</v>
      </c>
      <c r="N23" s="69">
        <f>VLOOKUP($A23,'Return Data'!$A$7:$R$328,11,0)</f>
        <v>5.2297830288553397</v>
      </c>
      <c r="O23" s="70">
        <f t="shared" si="5"/>
        <v>3</v>
      </c>
      <c r="P23" s="69">
        <f>VLOOKUP($A23,'Return Data'!$A$7:$R$328,12,0)</f>
        <v>5.3413017616919403</v>
      </c>
      <c r="Q23" s="70">
        <f t="shared" si="6"/>
        <v>8</v>
      </c>
      <c r="R23" s="69">
        <f>VLOOKUP($A23,'Return Data'!$A$7:$R$328,13,0)</f>
        <v>5.6638942227108302</v>
      </c>
      <c r="S23" s="70">
        <f t="shared" si="7"/>
        <v>12</v>
      </c>
      <c r="T23" s="69">
        <f>VLOOKUP($A23,'Return Data'!$A$7:$R$328,14,0)</f>
        <v>6.1407449369935403</v>
      </c>
      <c r="U23" s="70">
        <f t="shared" si="8"/>
        <v>15</v>
      </c>
      <c r="V23" s="69">
        <f>VLOOKUP($A23,'Return Data'!$A$7:$R$328,18,0)</f>
        <v>6.9811676941932399</v>
      </c>
      <c r="W23" s="70">
        <f t="shared" si="9"/>
        <v>21</v>
      </c>
      <c r="X23" s="69">
        <f>VLOOKUP($A23,'Return Data'!$A$7:$R$328,15,0)</f>
        <v>7.21715789978321</v>
      </c>
      <c r="Y23" s="70">
        <f t="shared" si="10"/>
        <v>19</v>
      </c>
      <c r="Z23" s="69">
        <f>VLOOKUP($A23,'Return Data'!$A$7:$R$328,17,0)</f>
        <v>10.9561396641669</v>
      </c>
      <c r="AA23" s="71">
        <f t="shared" si="11"/>
        <v>30</v>
      </c>
    </row>
    <row r="24" spans="1:27" x14ac:dyDescent="0.25">
      <c r="A24" s="67" t="s">
        <v>243</v>
      </c>
      <c r="B24" s="68">
        <f>VLOOKUP($A24,'Return Data'!$A$7:$R$328,2,0)</f>
        <v>43908</v>
      </c>
      <c r="C24" s="69">
        <f>VLOOKUP($A24,'Return Data'!$A$7:$R$328,3,0)</f>
        <v>2707.7514999999999</v>
      </c>
      <c r="D24" s="69">
        <f>VLOOKUP($A24,'Return Data'!$A$7:$R$328,6,0)</f>
        <v>-4.0974049460972299</v>
      </c>
      <c r="E24" s="70">
        <f t="shared" si="0"/>
        <v>31</v>
      </c>
      <c r="F24" s="69">
        <f>VLOOKUP($A24,'Return Data'!$A$7:$R$328,7,0)</f>
        <v>1.58992772530904</v>
      </c>
      <c r="G24" s="70">
        <f t="shared" si="1"/>
        <v>24</v>
      </c>
      <c r="H24" s="69">
        <f>VLOOKUP($A24,'Return Data'!$A$7:$R$328,8,0)</f>
        <v>2.6892621690481899</v>
      </c>
      <c r="I24" s="70">
        <f t="shared" si="2"/>
        <v>28</v>
      </c>
      <c r="J24" s="69">
        <f>VLOOKUP($A24,'Return Data'!$A$7:$R$328,9,0)</f>
        <v>4.2055440123503702</v>
      </c>
      <c r="K24" s="70">
        <f t="shared" si="3"/>
        <v>30</v>
      </c>
      <c r="L24" s="69">
        <f>VLOOKUP($A24,'Return Data'!$A$7:$R$328,10,0)</f>
        <v>4.7628986662712798</v>
      </c>
      <c r="M24" s="70">
        <f t="shared" si="4"/>
        <v>27</v>
      </c>
      <c r="N24" s="69">
        <f>VLOOKUP($A24,'Return Data'!$A$7:$R$328,11,0)</f>
        <v>4.9504932901966603</v>
      </c>
      <c r="O24" s="70">
        <f t="shared" si="5"/>
        <v>26</v>
      </c>
      <c r="P24" s="69">
        <f>VLOOKUP($A24,'Return Data'!$A$7:$R$328,12,0)</f>
        <v>5.1398481751457004</v>
      </c>
      <c r="Q24" s="70">
        <f t="shared" si="6"/>
        <v>29</v>
      </c>
      <c r="R24" s="69">
        <f>VLOOKUP($A24,'Return Data'!$A$7:$R$328,13,0)</f>
        <v>5.4892498056224204</v>
      </c>
      <c r="S24" s="70">
        <f t="shared" si="7"/>
        <v>28</v>
      </c>
      <c r="T24" s="69">
        <f>VLOOKUP($A24,'Return Data'!$A$7:$R$328,14,0)</f>
        <v>5.9780925354054197</v>
      </c>
      <c r="U24" s="70">
        <f t="shared" si="8"/>
        <v>27</v>
      </c>
      <c r="V24" s="69">
        <f>VLOOKUP($A24,'Return Data'!$A$7:$R$328,18,0)</f>
        <v>6.9552608202117403</v>
      </c>
      <c r="W24" s="70">
        <f t="shared" si="9"/>
        <v>23</v>
      </c>
      <c r="X24" s="69">
        <f>VLOOKUP($A24,'Return Data'!$A$7:$R$328,15,0)</f>
        <v>7.1924798452612997</v>
      </c>
      <c r="Y24" s="70">
        <f t="shared" si="10"/>
        <v>22</v>
      </c>
      <c r="Z24" s="69">
        <f>VLOOKUP($A24,'Return Data'!$A$7:$R$328,17,0)</f>
        <v>12.799369558521599</v>
      </c>
      <c r="AA24" s="71">
        <f t="shared" si="11"/>
        <v>14</v>
      </c>
    </row>
    <row r="25" spans="1:27" x14ac:dyDescent="0.25">
      <c r="A25" s="67" t="s">
        <v>244</v>
      </c>
      <c r="B25" s="68">
        <f>VLOOKUP($A25,'Return Data'!$A$7:$R$328,2,0)</f>
        <v>43908</v>
      </c>
      <c r="C25" s="69">
        <f>VLOOKUP($A25,'Return Data'!$A$7:$R$328,3,0)</f>
        <v>1047.2926</v>
      </c>
      <c r="D25" s="69">
        <f>VLOOKUP($A25,'Return Data'!$A$7:$R$328,6,0)</f>
        <v>4.1443458711749601</v>
      </c>
      <c r="E25" s="70">
        <f t="shared" si="0"/>
        <v>6</v>
      </c>
      <c r="F25" s="69">
        <f>VLOOKUP($A25,'Return Data'!$A$7:$R$328,7,0)</f>
        <v>4.4091843844670997</v>
      </c>
      <c r="G25" s="70">
        <f t="shared" si="1"/>
        <v>7</v>
      </c>
      <c r="H25" s="69">
        <f>VLOOKUP($A25,'Return Data'!$A$7:$R$328,8,0)</f>
        <v>4.6399083190381898</v>
      </c>
      <c r="I25" s="70">
        <f t="shared" si="2"/>
        <v>6</v>
      </c>
      <c r="J25" s="69">
        <f>VLOOKUP($A25,'Return Data'!$A$7:$R$328,9,0)</f>
        <v>5.0838136356359298</v>
      </c>
      <c r="K25" s="70">
        <f t="shared" si="3"/>
        <v>6</v>
      </c>
      <c r="L25" s="69">
        <f>VLOOKUP($A25,'Return Data'!$A$7:$R$328,10,0)</f>
        <v>4.98471906090949</v>
      </c>
      <c r="M25" s="70">
        <f t="shared" si="4"/>
        <v>14</v>
      </c>
      <c r="N25" s="69">
        <f>VLOOKUP($A25,'Return Data'!$A$7:$R$328,11,0)</f>
        <v>4.7054338996783596</v>
      </c>
      <c r="O25" s="70">
        <f t="shared" si="5"/>
        <v>36</v>
      </c>
      <c r="P25" s="69">
        <f>VLOOKUP($A25,'Return Data'!$A$7:$R$328,12,0)</f>
        <v>4.7677327611423399</v>
      </c>
      <c r="Q25" s="70">
        <f t="shared" si="6"/>
        <v>36</v>
      </c>
      <c r="R25" s="69">
        <f>VLOOKUP($A25,'Return Data'!$A$7:$R$328,13,0)</f>
        <v>4.9705719352782003</v>
      </c>
      <c r="S25" s="70">
        <f t="shared" si="7"/>
        <v>38</v>
      </c>
      <c r="T25" s="69"/>
      <c r="U25" s="70"/>
      <c r="V25" s="69"/>
      <c r="W25" s="70"/>
      <c r="X25" s="69"/>
      <c r="Y25" s="70"/>
      <c r="Z25" s="69">
        <f>VLOOKUP($A25,'Return Data'!$A$7:$R$328,17,0)</f>
        <v>5.2369651265637103</v>
      </c>
      <c r="AA25" s="71">
        <f t="shared" si="11"/>
        <v>41</v>
      </c>
    </row>
    <row r="26" spans="1:27" x14ac:dyDescent="0.25">
      <c r="A26" s="67" t="s">
        <v>245</v>
      </c>
      <c r="B26" s="68">
        <f>VLOOKUP($A26,'Return Data'!$A$7:$R$328,2,0)</f>
        <v>43908</v>
      </c>
      <c r="C26" s="69">
        <f>VLOOKUP($A26,'Return Data'!$A$7:$R$328,3,0)</f>
        <v>53.905099999999997</v>
      </c>
      <c r="D26" s="69">
        <f>VLOOKUP($A26,'Return Data'!$A$7:$R$328,6,0)</f>
        <v>1.8283044910795101</v>
      </c>
      <c r="E26" s="70">
        <f t="shared" si="0"/>
        <v>9</v>
      </c>
      <c r="F26" s="69">
        <f>VLOOKUP($A26,'Return Data'!$A$7:$R$328,7,0)</f>
        <v>3.8382005179868899</v>
      </c>
      <c r="G26" s="70">
        <f t="shared" si="1"/>
        <v>9</v>
      </c>
      <c r="H26" s="69">
        <f>VLOOKUP($A26,'Return Data'!$A$7:$R$328,8,0)</f>
        <v>4.3080788978537097</v>
      </c>
      <c r="I26" s="70">
        <f t="shared" si="2"/>
        <v>9</v>
      </c>
      <c r="J26" s="69">
        <f>VLOOKUP($A26,'Return Data'!$A$7:$R$328,9,0)</f>
        <v>4.9863202619963696</v>
      </c>
      <c r="K26" s="70">
        <f t="shared" si="3"/>
        <v>9</v>
      </c>
      <c r="L26" s="69">
        <f>VLOOKUP($A26,'Return Data'!$A$7:$R$328,10,0)</f>
        <v>5.1083581985251802</v>
      </c>
      <c r="M26" s="70">
        <f t="shared" si="4"/>
        <v>10</v>
      </c>
      <c r="N26" s="69">
        <f>VLOOKUP($A26,'Return Data'!$A$7:$R$328,11,0)</f>
        <v>5.0419995644928299</v>
      </c>
      <c r="O26" s="70">
        <f t="shared" si="5"/>
        <v>18</v>
      </c>
      <c r="P26" s="69">
        <f>VLOOKUP($A26,'Return Data'!$A$7:$R$328,12,0)</f>
        <v>5.2169638600705799</v>
      </c>
      <c r="Q26" s="70">
        <f t="shared" si="6"/>
        <v>22</v>
      </c>
      <c r="R26" s="69">
        <f>VLOOKUP($A26,'Return Data'!$A$7:$R$328,13,0)</f>
        <v>5.6014421793898803</v>
      </c>
      <c r="S26" s="70">
        <f t="shared" si="7"/>
        <v>20</v>
      </c>
      <c r="T26" s="69">
        <f>VLOOKUP($A26,'Return Data'!$A$7:$R$328,14,0)</f>
        <v>6.1409240376323799</v>
      </c>
      <c r="U26" s="70">
        <f t="shared" ref="U26:U46" si="12">RANK(T26,T$8:T$50,0)</f>
        <v>14</v>
      </c>
      <c r="V26" s="69">
        <f>VLOOKUP($A26,'Return Data'!$A$7:$R$328,18,0)</f>
        <v>7.0537849843363096</v>
      </c>
      <c r="W26" s="70">
        <f t="shared" ref="W26:W31" si="13">RANK(V26,V$8:V$50,0)</f>
        <v>14</v>
      </c>
      <c r="X26" s="69">
        <f>VLOOKUP($A26,'Return Data'!$A$7:$R$328,15,0)</f>
        <v>7.2627503011515202</v>
      </c>
      <c r="Y26" s="70">
        <f t="shared" ref="Y26:Y31" si="14">RANK(X26,X$8:X$50,0)</f>
        <v>11</v>
      </c>
      <c r="Z26" s="69">
        <f>VLOOKUP($A26,'Return Data'!$A$7:$R$328,17,0)</f>
        <v>19.7526950573154</v>
      </c>
      <c r="AA26" s="71">
        <f t="shared" si="11"/>
        <v>1</v>
      </c>
    </row>
    <row r="27" spans="1:27" x14ac:dyDescent="0.25">
      <c r="A27" s="67" t="s">
        <v>246</v>
      </c>
      <c r="B27" s="68">
        <f>VLOOKUP($A27,'Return Data'!$A$7:$R$328,2,0)</f>
        <v>43908</v>
      </c>
      <c r="C27" s="69">
        <f>VLOOKUP($A27,'Return Data'!$A$7:$R$328,3,0)</f>
        <v>3988.6408999999999</v>
      </c>
      <c r="D27" s="69">
        <f>VLOOKUP($A27,'Return Data'!$A$7:$R$328,6,0)</f>
        <v>-7.1647310488946996</v>
      </c>
      <c r="E27" s="70">
        <f t="shared" si="0"/>
        <v>41</v>
      </c>
      <c r="F27" s="69">
        <f>VLOOKUP($A27,'Return Data'!$A$7:$R$328,7,0)</f>
        <v>-0.55391451153119498</v>
      </c>
      <c r="G27" s="70">
        <f t="shared" si="1"/>
        <v>40</v>
      </c>
      <c r="H27" s="69">
        <f>VLOOKUP($A27,'Return Data'!$A$7:$R$328,8,0)</f>
        <v>1.4909912295262</v>
      </c>
      <c r="I27" s="70">
        <f t="shared" si="2"/>
        <v>39</v>
      </c>
      <c r="J27" s="69">
        <f>VLOOKUP($A27,'Return Data'!$A$7:$R$328,9,0)</f>
        <v>4.0000104169225903</v>
      </c>
      <c r="K27" s="70">
        <f t="shared" si="3"/>
        <v>32</v>
      </c>
      <c r="L27" s="69">
        <f>VLOOKUP($A27,'Return Data'!$A$7:$R$328,10,0)</f>
        <v>4.6777924459672304</v>
      </c>
      <c r="M27" s="70">
        <f t="shared" si="4"/>
        <v>30</v>
      </c>
      <c r="N27" s="69">
        <f>VLOOKUP($A27,'Return Data'!$A$7:$R$328,11,0)</f>
        <v>4.9436388830133797</v>
      </c>
      <c r="O27" s="70">
        <f t="shared" si="5"/>
        <v>28</v>
      </c>
      <c r="P27" s="69">
        <f>VLOOKUP($A27,'Return Data'!$A$7:$R$328,12,0)</f>
        <v>5.1603353458838903</v>
      </c>
      <c r="Q27" s="70">
        <f t="shared" si="6"/>
        <v>27</v>
      </c>
      <c r="R27" s="69">
        <f>VLOOKUP($A27,'Return Data'!$A$7:$R$328,13,0)</f>
        <v>5.5259015825398796</v>
      </c>
      <c r="S27" s="70">
        <f t="shared" si="7"/>
        <v>26</v>
      </c>
      <c r="T27" s="69">
        <f>VLOOKUP($A27,'Return Data'!$A$7:$R$328,14,0)</f>
        <v>6.0004699411436997</v>
      </c>
      <c r="U27" s="70">
        <f t="shared" si="12"/>
        <v>26</v>
      </c>
      <c r="V27" s="69">
        <f>VLOOKUP($A27,'Return Data'!$A$7:$R$328,18,0)</f>
        <v>6.9402688663641596</v>
      </c>
      <c r="W27" s="70">
        <f t="shared" si="13"/>
        <v>25</v>
      </c>
      <c r="X27" s="69">
        <f>VLOOKUP($A27,'Return Data'!$A$7:$R$328,15,0)</f>
        <v>7.1639932765326204</v>
      </c>
      <c r="Y27" s="70">
        <f t="shared" si="14"/>
        <v>24</v>
      </c>
      <c r="Z27" s="69">
        <f>VLOOKUP($A27,'Return Data'!$A$7:$R$328,17,0)</f>
        <v>13.4082706107323</v>
      </c>
      <c r="AA27" s="71">
        <f t="shared" si="11"/>
        <v>8</v>
      </c>
    </row>
    <row r="28" spans="1:27" x14ac:dyDescent="0.25">
      <c r="A28" s="67" t="s">
        <v>247</v>
      </c>
      <c r="B28" s="68">
        <f>VLOOKUP($A28,'Return Data'!$A$7:$R$328,2,0)</f>
        <v>43908</v>
      </c>
      <c r="C28" s="69">
        <f>VLOOKUP($A28,'Return Data'!$A$7:$R$328,3,0)</f>
        <v>2701.3643000000002</v>
      </c>
      <c r="D28" s="69">
        <f>VLOOKUP($A28,'Return Data'!$A$7:$R$328,6,0)</f>
        <v>-4.4812776863091797</v>
      </c>
      <c r="E28" s="70">
        <f t="shared" si="0"/>
        <v>34</v>
      </c>
      <c r="F28" s="69">
        <f>VLOOKUP($A28,'Return Data'!$A$7:$R$328,7,0)</f>
        <v>1.1832888230996299</v>
      </c>
      <c r="G28" s="70">
        <f t="shared" si="1"/>
        <v>30</v>
      </c>
      <c r="H28" s="69">
        <f>VLOOKUP($A28,'Return Data'!$A$7:$R$328,8,0)</f>
        <v>2.4828933286827302</v>
      </c>
      <c r="I28" s="70">
        <f t="shared" si="2"/>
        <v>31</v>
      </c>
      <c r="J28" s="69">
        <f>VLOOKUP($A28,'Return Data'!$A$7:$R$328,9,0)</f>
        <v>4.6143845861888702</v>
      </c>
      <c r="K28" s="70">
        <f t="shared" si="3"/>
        <v>15</v>
      </c>
      <c r="L28" s="69">
        <f>VLOOKUP($A28,'Return Data'!$A$7:$R$328,10,0)</f>
        <v>5.0009936751784796</v>
      </c>
      <c r="M28" s="70">
        <f t="shared" si="4"/>
        <v>12</v>
      </c>
      <c r="N28" s="69">
        <f>VLOOKUP($A28,'Return Data'!$A$7:$R$328,11,0)</f>
        <v>5.0835577844481996</v>
      </c>
      <c r="O28" s="70">
        <f t="shared" si="5"/>
        <v>14</v>
      </c>
      <c r="P28" s="69">
        <f>VLOOKUP($A28,'Return Data'!$A$7:$R$328,12,0)</f>
        <v>5.2761429817882703</v>
      </c>
      <c r="Q28" s="70">
        <f t="shared" si="6"/>
        <v>14</v>
      </c>
      <c r="R28" s="69">
        <f>VLOOKUP($A28,'Return Data'!$A$7:$R$328,13,0)</f>
        <v>5.5963272909427699</v>
      </c>
      <c r="S28" s="70">
        <f t="shared" si="7"/>
        <v>22</v>
      </c>
      <c r="T28" s="69">
        <f>VLOOKUP($A28,'Return Data'!$A$7:$R$328,14,0)</f>
        <v>6.0877448708449604</v>
      </c>
      <c r="U28" s="70">
        <f t="shared" si="12"/>
        <v>21</v>
      </c>
      <c r="V28" s="69">
        <f>VLOOKUP($A28,'Return Data'!$A$7:$R$328,18,0)</f>
        <v>7.0093691824331597</v>
      </c>
      <c r="W28" s="70">
        <f t="shared" si="13"/>
        <v>18</v>
      </c>
      <c r="X28" s="69">
        <f>VLOOKUP($A28,'Return Data'!$A$7:$R$328,15,0)</f>
        <v>7.2350151140334598</v>
      </c>
      <c r="Y28" s="70">
        <f t="shared" si="14"/>
        <v>16</v>
      </c>
      <c r="Z28" s="69">
        <f>VLOOKUP($A28,'Return Data'!$A$7:$R$328,17,0)</f>
        <v>12.634750142421201</v>
      </c>
      <c r="AA28" s="71">
        <f t="shared" si="11"/>
        <v>16</v>
      </c>
    </row>
    <row r="29" spans="1:27" x14ac:dyDescent="0.25">
      <c r="A29" s="67" t="s">
        <v>248</v>
      </c>
      <c r="B29" s="68">
        <f>VLOOKUP($A29,'Return Data'!$A$7:$R$328,2,0)</f>
        <v>43908</v>
      </c>
      <c r="C29" s="69">
        <f>VLOOKUP($A29,'Return Data'!$A$7:$R$328,3,0)</f>
        <v>3561.9285</v>
      </c>
      <c r="D29" s="69">
        <f>VLOOKUP($A29,'Return Data'!$A$7:$R$328,6,0)</f>
        <v>-3.93144935471951</v>
      </c>
      <c r="E29" s="70">
        <f t="shared" si="0"/>
        <v>29</v>
      </c>
      <c r="F29" s="69">
        <f>VLOOKUP($A29,'Return Data'!$A$7:$R$328,7,0)</f>
        <v>1.40437799536249</v>
      </c>
      <c r="G29" s="70">
        <f t="shared" si="1"/>
        <v>27</v>
      </c>
      <c r="H29" s="69">
        <f>VLOOKUP($A29,'Return Data'!$A$7:$R$328,8,0)</f>
        <v>2.9067170719539899</v>
      </c>
      <c r="I29" s="70">
        <f t="shared" si="2"/>
        <v>20</v>
      </c>
      <c r="J29" s="69">
        <f>VLOOKUP($A29,'Return Data'!$A$7:$R$328,9,0)</f>
        <v>4.5602336495173397</v>
      </c>
      <c r="K29" s="70">
        <f t="shared" si="3"/>
        <v>16</v>
      </c>
      <c r="L29" s="69">
        <f>VLOOKUP($A29,'Return Data'!$A$7:$R$328,10,0)</f>
        <v>4.8983451791118702</v>
      </c>
      <c r="M29" s="70">
        <f t="shared" si="4"/>
        <v>20</v>
      </c>
      <c r="N29" s="69">
        <f>VLOOKUP($A29,'Return Data'!$A$7:$R$328,11,0)</f>
        <v>5.0936450187486804</v>
      </c>
      <c r="O29" s="70">
        <f t="shared" si="5"/>
        <v>13</v>
      </c>
      <c r="P29" s="69">
        <f>VLOOKUP($A29,'Return Data'!$A$7:$R$328,12,0)</f>
        <v>5.2796038883744698</v>
      </c>
      <c r="Q29" s="70">
        <f t="shared" si="6"/>
        <v>13</v>
      </c>
      <c r="R29" s="69">
        <f>VLOOKUP($A29,'Return Data'!$A$7:$R$328,13,0)</f>
        <v>5.61800683477004</v>
      </c>
      <c r="S29" s="70">
        <f t="shared" si="7"/>
        <v>18</v>
      </c>
      <c r="T29" s="69">
        <f>VLOOKUP($A29,'Return Data'!$A$7:$R$328,14,0)</f>
        <v>6.0802538027704296</v>
      </c>
      <c r="U29" s="70">
        <f t="shared" si="12"/>
        <v>22</v>
      </c>
      <c r="V29" s="69">
        <f>VLOOKUP($A29,'Return Data'!$A$7:$R$328,18,0)</f>
        <v>6.9645787638648997</v>
      </c>
      <c r="W29" s="70">
        <f t="shared" si="13"/>
        <v>22</v>
      </c>
      <c r="X29" s="69">
        <f>VLOOKUP($A29,'Return Data'!$A$7:$R$328,15,0)</f>
        <v>7.1671369866264403</v>
      </c>
      <c r="Y29" s="70">
        <f t="shared" si="14"/>
        <v>23</v>
      </c>
      <c r="Z29" s="69">
        <f>VLOOKUP($A29,'Return Data'!$A$7:$R$328,17,0)</f>
        <v>14.2113055091185</v>
      </c>
      <c r="AA29" s="71">
        <f t="shared" si="11"/>
        <v>5</v>
      </c>
    </row>
    <row r="30" spans="1:27" x14ac:dyDescent="0.25">
      <c r="A30" s="67" t="s">
        <v>249</v>
      </c>
      <c r="B30" s="68">
        <f>VLOOKUP($A30,'Return Data'!$A$7:$R$328,2,0)</f>
        <v>43908</v>
      </c>
      <c r="C30" s="69">
        <f>VLOOKUP($A30,'Return Data'!$A$7:$R$328,3,0)</f>
        <v>1278.5044</v>
      </c>
      <c r="D30" s="69">
        <f>VLOOKUP($A30,'Return Data'!$A$7:$R$328,6,0)</f>
        <v>-4.9697011406696401</v>
      </c>
      <c r="E30" s="70">
        <f t="shared" si="0"/>
        <v>35</v>
      </c>
      <c r="F30" s="69">
        <f>VLOOKUP($A30,'Return Data'!$A$7:$R$328,7,0)</f>
        <v>0.98882679306429799</v>
      </c>
      <c r="G30" s="70">
        <f t="shared" si="1"/>
        <v>35</v>
      </c>
      <c r="H30" s="69">
        <f>VLOOKUP($A30,'Return Data'!$A$7:$R$328,8,0)</f>
        <v>2.7711310995112601</v>
      </c>
      <c r="I30" s="70">
        <f t="shared" si="2"/>
        <v>25</v>
      </c>
      <c r="J30" s="69">
        <f>VLOOKUP($A30,'Return Data'!$A$7:$R$328,9,0)</f>
        <v>4.2599318835300997</v>
      </c>
      <c r="K30" s="70">
        <f t="shared" si="3"/>
        <v>28</v>
      </c>
      <c r="L30" s="69">
        <f>VLOOKUP($A30,'Return Data'!$A$7:$R$328,10,0)</f>
        <v>4.7898758518695796</v>
      </c>
      <c r="M30" s="70">
        <f t="shared" si="4"/>
        <v>26</v>
      </c>
      <c r="N30" s="69">
        <f>VLOOKUP($A30,'Return Data'!$A$7:$R$328,11,0)</f>
        <v>5.0984341532115298</v>
      </c>
      <c r="O30" s="70">
        <f t="shared" si="5"/>
        <v>12</v>
      </c>
      <c r="P30" s="69">
        <f>VLOOKUP($A30,'Return Data'!$A$7:$R$328,12,0)</f>
        <v>5.3945711160388798</v>
      </c>
      <c r="Q30" s="70">
        <f t="shared" si="6"/>
        <v>4</v>
      </c>
      <c r="R30" s="69">
        <f>VLOOKUP($A30,'Return Data'!$A$7:$R$328,13,0)</f>
        <v>5.7741255308298802</v>
      </c>
      <c r="S30" s="70">
        <f t="shared" si="7"/>
        <v>5</v>
      </c>
      <c r="T30" s="69">
        <f>VLOOKUP($A30,'Return Data'!$A$7:$R$328,14,0)</f>
        <v>6.2561369704365104</v>
      </c>
      <c r="U30" s="70">
        <f t="shared" si="12"/>
        <v>4</v>
      </c>
      <c r="V30" s="69">
        <f>VLOOKUP($A30,'Return Data'!$A$7:$R$328,18,0)</f>
        <v>7.1082214997084101</v>
      </c>
      <c r="W30" s="70">
        <f t="shared" si="13"/>
        <v>5</v>
      </c>
      <c r="X30" s="69">
        <f>VLOOKUP($A30,'Return Data'!$A$7:$R$328,15,0)</f>
        <v>7.2887255840947898</v>
      </c>
      <c r="Y30" s="70">
        <f t="shared" si="14"/>
        <v>6</v>
      </c>
      <c r="Z30" s="69">
        <f>VLOOKUP($A30,'Return Data'!$A$7:$R$328,17,0)</f>
        <v>7.5077408123081604</v>
      </c>
      <c r="AA30" s="71">
        <f t="shared" si="11"/>
        <v>36</v>
      </c>
    </row>
    <row r="31" spans="1:27" x14ac:dyDescent="0.25">
      <c r="A31" s="67" t="s">
        <v>250</v>
      </c>
      <c r="B31" s="68">
        <f>VLOOKUP($A31,'Return Data'!$A$7:$R$328,2,0)</f>
        <v>43908</v>
      </c>
      <c r="C31" s="69">
        <f>VLOOKUP($A31,'Return Data'!$A$7:$R$328,3,0)</f>
        <v>2063.694</v>
      </c>
      <c r="D31" s="69">
        <f>VLOOKUP($A31,'Return Data'!$A$7:$R$328,6,0)</f>
        <v>-2.3486466984509198</v>
      </c>
      <c r="E31" s="70">
        <f t="shared" si="0"/>
        <v>23</v>
      </c>
      <c r="F31" s="69">
        <f>VLOOKUP($A31,'Return Data'!$A$7:$R$328,7,0)</f>
        <v>2.4052812323681199</v>
      </c>
      <c r="G31" s="70">
        <f t="shared" si="1"/>
        <v>16</v>
      </c>
      <c r="H31" s="69">
        <f>VLOOKUP($A31,'Return Data'!$A$7:$R$328,8,0)</f>
        <v>3.1372384384674898</v>
      </c>
      <c r="I31" s="70">
        <f t="shared" si="2"/>
        <v>17</v>
      </c>
      <c r="J31" s="69">
        <f>VLOOKUP($A31,'Return Data'!$A$7:$R$328,9,0)</f>
        <v>4.5161571232507596</v>
      </c>
      <c r="K31" s="70">
        <f t="shared" si="3"/>
        <v>20</v>
      </c>
      <c r="L31" s="69">
        <f>VLOOKUP($A31,'Return Data'!$A$7:$R$328,10,0)</f>
        <v>4.9321993947461804</v>
      </c>
      <c r="M31" s="70">
        <f t="shared" si="4"/>
        <v>17</v>
      </c>
      <c r="N31" s="69">
        <f>VLOOKUP($A31,'Return Data'!$A$7:$R$328,11,0)</f>
        <v>5.1168531542888998</v>
      </c>
      <c r="O31" s="70">
        <f t="shared" si="5"/>
        <v>9</v>
      </c>
      <c r="P31" s="69">
        <f>VLOOKUP($A31,'Return Data'!$A$7:$R$328,12,0)</f>
        <v>5.2718716298083104</v>
      </c>
      <c r="Q31" s="70">
        <f t="shared" si="6"/>
        <v>15</v>
      </c>
      <c r="R31" s="69">
        <f>VLOOKUP($A31,'Return Data'!$A$7:$R$328,13,0)</f>
        <v>5.6233847128481997</v>
      </c>
      <c r="S31" s="70">
        <f t="shared" si="7"/>
        <v>17</v>
      </c>
      <c r="T31" s="69">
        <f>VLOOKUP($A31,'Return Data'!$A$7:$R$328,14,0)</f>
        <v>6.1170057042334101</v>
      </c>
      <c r="U31" s="70">
        <f t="shared" si="12"/>
        <v>19</v>
      </c>
      <c r="V31" s="69">
        <f>VLOOKUP($A31,'Return Data'!$A$7:$R$328,18,0)</f>
        <v>7.0069180024385203</v>
      </c>
      <c r="W31" s="70">
        <f t="shared" si="13"/>
        <v>19</v>
      </c>
      <c r="X31" s="69">
        <f>VLOOKUP($A31,'Return Data'!$A$7:$R$328,15,0)</f>
        <v>7.2154700527897999</v>
      </c>
      <c r="Y31" s="70">
        <f t="shared" si="14"/>
        <v>20</v>
      </c>
      <c r="Z31" s="69">
        <f>VLOOKUP($A31,'Return Data'!$A$7:$R$328,17,0)</f>
        <v>9.5088981141317603</v>
      </c>
      <c r="AA31" s="71">
        <f t="shared" si="11"/>
        <v>33</v>
      </c>
    </row>
    <row r="32" spans="1:27" x14ac:dyDescent="0.25">
      <c r="A32" s="67" t="s">
        <v>251</v>
      </c>
      <c r="B32" s="68">
        <f>VLOOKUP($A32,'Return Data'!$A$7:$R$328,2,0)</f>
        <v>43908</v>
      </c>
      <c r="C32" s="69">
        <f>VLOOKUP($A32,'Return Data'!$A$7:$R$328,3,0)</f>
        <v>10.6706</v>
      </c>
      <c r="D32" s="69">
        <f>VLOOKUP($A32,'Return Data'!$A$7:$R$328,6,0)</f>
        <v>4.4473395630452197</v>
      </c>
      <c r="E32" s="70">
        <f t="shared" si="0"/>
        <v>5</v>
      </c>
      <c r="F32" s="69">
        <f>VLOOKUP($A32,'Return Data'!$A$7:$R$328,7,0)</f>
        <v>4.5625285158017803</v>
      </c>
      <c r="G32" s="70">
        <f t="shared" si="1"/>
        <v>6</v>
      </c>
      <c r="H32" s="69">
        <f>VLOOKUP($A32,'Return Data'!$A$7:$R$328,8,0)</f>
        <v>4.4995430779666403</v>
      </c>
      <c r="I32" s="70">
        <f t="shared" si="2"/>
        <v>8</v>
      </c>
      <c r="J32" s="69">
        <f>VLOOKUP($A32,'Return Data'!$A$7:$R$328,9,0)</f>
        <v>4.5524649965131703</v>
      </c>
      <c r="K32" s="70">
        <f t="shared" si="3"/>
        <v>17</v>
      </c>
      <c r="L32" s="69">
        <f>VLOOKUP($A32,'Return Data'!$A$7:$R$328,10,0)</f>
        <v>4.5457228497168103</v>
      </c>
      <c r="M32" s="70">
        <f t="shared" si="4"/>
        <v>34</v>
      </c>
      <c r="N32" s="69">
        <f>VLOOKUP($A32,'Return Data'!$A$7:$R$328,11,0)</f>
        <v>4.5120252807967596</v>
      </c>
      <c r="O32" s="70">
        <f t="shared" si="5"/>
        <v>39</v>
      </c>
      <c r="P32" s="69">
        <f>VLOOKUP($A32,'Return Data'!$A$7:$R$328,12,0)</f>
        <v>4.6479304814316</v>
      </c>
      <c r="Q32" s="70">
        <f t="shared" si="6"/>
        <v>39</v>
      </c>
      <c r="R32" s="69">
        <f>VLOOKUP($A32,'Return Data'!$A$7:$R$328,13,0)</f>
        <v>4.8949377146541702</v>
      </c>
      <c r="S32" s="70">
        <f t="shared" si="7"/>
        <v>39</v>
      </c>
      <c r="T32" s="69">
        <f>VLOOKUP($A32,'Return Data'!$A$7:$R$328,14,0)</f>
        <v>5.1574172172269002</v>
      </c>
      <c r="U32" s="70">
        <f t="shared" si="12"/>
        <v>38</v>
      </c>
      <c r="V32" s="69"/>
      <c r="W32" s="70"/>
      <c r="X32" s="69"/>
      <c r="Y32" s="70"/>
      <c r="Z32" s="69">
        <f>VLOOKUP($A32,'Return Data'!$A$7:$R$328,17,0)</f>
        <v>5.3795384615384698</v>
      </c>
      <c r="AA32" s="71">
        <f t="shared" si="11"/>
        <v>40</v>
      </c>
    </row>
    <row r="33" spans="1:27" x14ac:dyDescent="0.25">
      <c r="A33" s="67" t="s">
        <v>252</v>
      </c>
      <c r="B33" s="68">
        <f>VLOOKUP($A33,'Return Data'!$A$7:$R$328,2,0)</f>
        <v>43908</v>
      </c>
      <c r="C33" s="69">
        <f>VLOOKUP($A33,'Return Data'!$A$7:$R$328,3,0)</f>
        <v>4808.8107</v>
      </c>
      <c r="D33" s="69">
        <f>VLOOKUP($A33,'Return Data'!$A$7:$R$328,6,0)</f>
        <v>-3.1982444764962499</v>
      </c>
      <c r="E33" s="70">
        <f t="shared" si="0"/>
        <v>26</v>
      </c>
      <c r="F33" s="69">
        <f>VLOOKUP($A33,'Return Data'!$A$7:$R$328,7,0)</f>
        <v>1.7090547902558899</v>
      </c>
      <c r="G33" s="70">
        <f t="shared" si="1"/>
        <v>22</v>
      </c>
      <c r="H33" s="69">
        <f>VLOOKUP($A33,'Return Data'!$A$7:$R$328,8,0)</f>
        <v>2.7369563109192701</v>
      </c>
      <c r="I33" s="70">
        <f t="shared" si="2"/>
        <v>27</v>
      </c>
      <c r="J33" s="69">
        <f>VLOOKUP($A33,'Return Data'!$A$7:$R$328,9,0)</f>
        <v>4.4984563438128502</v>
      </c>
      <c r="K33" s="70">
        <f t="shared" si="3"/>
        <v>23</v>
      </c>
      <c r="L33" s="69">
        <f>VLOOKUP($A33,'Return Data'!$A$7:$R$328,10,0)</f>
        <v>4.9397462066837798</v>
      </c>
      <c r="M33" s="70">
        <f t="shared" si="4"/>
        <v>16</v>
      </c>
      <c r="N33" s="69">
        <f>VLOOKUP($A33,'Return Data'!$A$7:$R$328,11,0)</f>
        <v>5.0773609079171704</v>
      </c>
      <c r="O33" s="70">
        <f t="shared" si="5"/>
        <v>15</v>
      </c>
      <c r="P33" s="69">
        <f>VLOOKUP($A33,'Return Data'!$A$7:$R$328,12,0)</f>
        <v>5.3057378683141403</v>
      </c>
      <c r="Q33" s="70">
        <f t="shared" si="6"/>
        <v>11</v>
      </c>
      <c r="R33" s="69">
        <f>VLOOKUP($A33,'Return Data'!$A$7:$R$328,13,0)</f>
        <v>5.7176538968910302</v>
      </c>
      <c r="S33" s="70">
        <f t="shared" si="7"/>
        <v>8</v>
      </c>
      <c r="T33" s="69">
        <f>VLOOKUP($A33,'Return Data'!$A$7:$R$328,14,0)</f>
        <v>6.2404223654575404</v>
      </c>
      <c r="U33" s="70">
        <f t="shared" si="12"/>
        <v>5</v>
      </c>
      <c r="V33" s="69">
        <f>VLOOKUP($A33,'Return Data'!$A$7:$R$328,18,0)</f>
        <v>7.1188013605669198</v>
      </c>
      <c r="W33" s="70">
        <f>RANK(V33,V$8:V$50,0)</f>
        <v>3</v>
      </c>
      <c r="X33" s="69">
        <f>VLOOKUP($A33,'Return Data'!$A$7:$R$328,15,0)</f>
        <v>7.3025576527856497</v>
      </c>
      <c r="Y33" s="70">
        <f>RANK(X33,X$8:X$50,0)</f>
        <v>4</v>
      </c>
      <c r="Z33" s="69">
        <f>VLOOKUP($A33,'Return Data'!$A$7:$R$328,17,0)</f>
        <v>13.2810955497563</v>
      </c>
      <c r="AA33" s="71">
        <f t="shared" si="11"/>
        <v>10</v>
      </c>
    </row>
    <row r="34" spans="1:27" x14ac:dyDescent="0.25">
      <c r="A34" s="67" t="s">
        <v>253</v>
      </c>
      <c r="B34" s="68">
        <f>VLOOKUP($A34,'Return Data'!$A$7:$R$328,2,0)</f>
        <v>43908</v>
      </c>
      <c r="C34" s="69">
        <f>VLOOKUP($A34,'Return Data'!$A$7:$R$328,3,0)</f>
        <v>1112.6842999999999</v>
      </c>
      <c r="D34" s="69">
        <f>VLOOKUP($A34,'Return Data'!$A$7:$R$328,6,0)</f>
        <v>4.7210420403567301</v>
      </c>
      <c r="E34" s="70">
        <f t="shared" si="0"/>
        <v>3</v>
      </c>
      <c r="F34" s="69">
        <f>VLOOKUP($A34,'Return Data'!$A$7:$R$328,7,0)</f>
        <v>5.0122602469630699</v>
      </c>
      <c r="G34" s="70">
        <f t="shared" si="1"/>
        <v>4</v>
      </c>
      <c r="H34" s="69">
        <f>VLOOKUP($A34,'Return Data'!$A$7:$R$328,8,0)</f>
        <v>4.6214269458589703</v>
      </c>
      <c r="I34" s="70">
        <f t="shared" si="2"/>
        <v>7</v>
      </c>
      <c r="J34" s="69">
        <f>VLOOKUP($A34,'Return Data'!$A$7:$R$328,9,0)</f>
        <v>4.9547686157934203</v>
      </c>
      <c r="K34" s="70">
        <f t="shared" si="3"/>
        <v>10</v>
      </c>
      <c r="L34" s="69">
        <f>VLOOKUP($A34,'Return Data'!$A$7:$R$328,10,0)</f>
        <v>4.9318649906595304</v>
      </c>
      <c r="M34" s="70">
        <f t="shared" si="4"/>
        <v>18</v>
      </c>
      <c r="N34" s="69">
        <f>VLOOKUP($A34,'Return Data'!$A$7:$R$328,11,0)</f>
        <v>4.8030401064216299</v>
      </c>
      <c r="O34" s="70">
        <f t="shared" si="5"/>
        <v>33</v>
      </c>
      <c r="P34" s="69">
        <f>VLOOKUP($A34,'Return Data'!$A$7:$R$328,12,0)</f>
        <v>4.9033885109664999</v>
      </c>
      <c r="Q34" s="70">
        <f t="shared" si="6"/>
        <v>35</v>
      </c>
      <c r="R34" s="69">
        <f>VLOOKUP($A34,'Return Data'!$A$7:$R$328,13,0)</f>
        <v>5.2785860571659402</v>
      </c>
      <c r="S34" s="70">
        <f t="shared" si="7"/>
        <v>34</v>
      </c>
      <c r="T34" s="69">
        <f>VLOOKUP($A34,'Return Data'!$A$7:$R$328,14,0)</f>
        <v>5.5149245174030703</v>
      </c>
      <c r="U34" s="70">
        <f t="shared" si="12"/>
        <v>37</v>
      </c>
      <c r="V34" s="69"/>
      <c r="W34" s="70"/>
      <c r="X34" s="69"/>
      <c r="Y34" s="70"/>
      <c r="Z34" s="69">
        <f>VLOOKUP($A34,'Return Data'!$A$7:$R$328,17,0)</f>
        <v>6.07529830132939</v>
      </c>
      <c r="AA34" s="71">
        <f t="shared" si="11"/>
        <v>39</v>
      </c>
    </row>
    <row r="35" spans="1:27" x14ac:dyDescent="0.25">
      <c r="A35" s="67" t="s">
        <v>254</v>
      </c>
      <c r="B35" s="68">
        <f>VLOOKUP($A35,'Return Data'!$A$7:$R$328,2,0)</f>
        <v>43908</v>
      </c>
      <c r="C35" s="69">
        <f>VLOOKUP($A35,'Return Data'!$A$7:$R$328,3,0)</f>
        <v>256.32709999999997</v>
      </c>
      <c r="D35" s="69">
        <f>VLOOKUP($A35,'Return Data'!$A$7:$R$328,6,0)</f>
        <v>-2.3209101541127901</v>
      </c>
      <c r="E35" s="70">
        <f t="shared" si="0"/>
        <v>22</v>
      </c>
      <c r="F35" s="69">
        <f>VLOOKUP($A35,'Return Data'!$A$7:$R$328,7,0)</f>
        <v>1.3861473959241699</v>
      </c>
      <c r="G35" s="70">
        <f t="shared" si="1"/>
        <v>28</v>
      </c>
      <c r="H35" s="69">
        <f>VLOOKUP($A35,'Return Data'!$A$7:$R$328,8,0)</f>
        <v>2.2610107989230599</v>
      </c>
      <c r="I35" s="70">
        <f t="shared" si="2"/>
        <v>35</v>
      </c>
      <c r="J35" s="69">
        <f>VLOOKUP($A35,'Return Data'!$A$7:$R$328,9,0)</f>
        <v>3.8717976768625899</v>
      </c>
      <c r="K35" s="70">
        <f t="shared" si="3"/>
        <v>34</v>
      </c>
      <c r="L35" s="69">
        <f>VLOOKUP($A35,'Return Data'!$A$7:$R$328,10,0)</f>
        <v>4.6024164389222504</v>
      </c>
      <c r="M35" s="70">
        <f t="shared" si="4"/>
        <v>33</v>
      </c>
      <c r="N35" s="69">
        <f>VLOOKUP($A35,'Return Data'!$A$7:$R$328,11,0)</f>
        <v>5.02603715774777</v>
      </c>
      <c r="O35" s="70">
        <f t="shared" si="5"/>
        <v>21</v>
      </c>
      <c r="P35" s="69">
        <f>VLOOKUP($A35,'Return Data'!$A$7:$R$328,12,0)</f>
        <v>5.2864440046669197</v>
      </c>
      <c r="Q35" s="70">
        <f t="shared" si="6"/>
        <v>12</v>
      </c>
      <c r="R35" s="69">
        <f>VLOOKUP($A35,'Return Data'!$A$7:$R$328,13,0)</f>
        <v>5.6774902154200504</v>
      </c>
      <c r="S35" s="70">
        <f t="shared" si="7"/>
        <v>11</v>
      </c>
      <c r="T35" s="69">
        <f>VLOOKUP($A35,'Return Data'!$A$7:$R$328,14,0)</f>
        <v>6.2095780148940696</v>
      </c>
      <c r="U35" s="70">
        <f t="shared" si="12"/>
        <v>9</v>
      </c>
      <c r="V35" s="69">
        <f>VLOOKUP($A35,'Return Data'!$A$7:$R$328,18,0)</f>
        <v>7.1140132515408103</v>
      </c>
      <c r="W35" s="70">
        <f t="shared" ref="W35:W45" si="15">RANK(V35,V$8:V$50,0)</f>
        <v>4</v>
      </c>
      <c r="X35" s="69">
        <f>VLOOKUP($A35,'Return Data'!$A$7:$R$328,15,0)</f>
        <v>7.3084481711158498</v>
      </c>
      <c r="Y35" s="70">
        <f t="shared" ref="Y35:Y45" si="16">RANK(X35,X$8:X$50,0)</f>
        <v>3</v>
      </c>
      <c r="Z35" s="69">
        <f>VLOOKUP($A35,'Return Data'!$A$7:$R$328,17,0)</f>
        <v>12.461103188469099</v>
      </c>
      <c r="AA35" s="71">
        <f t="shared" si="11"/>
        <v>18</v>
      </c>
    </row>
    <row r="36" spans="1:27" x14ac:dyDescent="0.25">
      <c r="A36" s="67" t="s">
        <v>255</v>
      </c>
      <c r="B36" s="68">
        <f>VLOOKUP($A36,'Return Data'!$A$7:$R$328,2,0)</f>
        <v>43908</v>
      </c>
      <c r="C36" s="69">
        <f>VLOOKUP($A36,'Return Data'!$A$7:$R$328,3,0)</f>
        <v>1746.4731999999999</v>
      </c>
      <c r="D36" s="69">
        <f>VLOOKUP($A36,'Return Data'!$A$7:$R$328,6,0)</f>
        <v>1.7974249925780701</v>
      </c>
      <c r="E36" s="70">
        <f t="shared" si="0"/>
        <v>10</v>
      </c>
      <c r="F36" s="69">
        <f>VLOOKUP($A36,'Return Data'!$A$7:$R$328,7,0)</f>
        <v>3.5093012692410599</v>
      </c>
      <c r="G36" s="70">
        <f t="shared" si="1"/>
        <v>10</v>
      </c>
      <c r="H36" s="69">
        <f>VLOOKUP($A36,'Return Data'!$A$7:$R$328,8,0)</f>
        <v>3.7451486153045801</v>
      </c>
      <c r="I36" s="70">
        <f t="shared" si="2"/>
        <v>11</v>
      </c>
      <c r="J36" s="69">
        <f>VLOOKUP($A36,'Return Data'!$A$7:$R$328,9,0)</f>
        <v>4.7706101469565301</v>
      </c>
      <c r="K36" s="70">
        <f t="shared" si="3"/>
        <v>14</v>
      </c>
      <c r="L36" s="69">
        <f>VLOOKUP($A36,'Return Data'!$A$7:$R$328,10,0)</f>
        <v>5.0416305736168203</v>
      </c>
      <c r="M36" s="70">
        <f t="shared" si="4"/>
        <v>11</v>
      </c>
      <c r="N36" s="69">
        <f>VLOOKUP($A36,'Return Data'!$A$7:$R$328,11,0)</f>
        <v>5.0139016528936997</v>
      </c>
      <c r="O36" s="70">
        <f t="shared" si="5"/>
        <v>23</v>
      </c>
      <c r="P36" s="69">
        <f>VLOOKUP($A36,'Return Data'!$A$7:$R$328,12,0)</f>
        <v>5.2000584681670396</v>
      </c>
      <c r="Q36" s="70">
        <f t="shared" si="6"/>
        <v>24</v>
      </c>
      <c r="R36" s="69">
        <f>VLOOKUP($A36,'Return Data'!$A$7:$R$328,13,0)</f>
        <v>5.4113415764850297</v>
      </c>
      <c r="S36" s="70">
        <f t="shared" si="7"/>
        <v>31</v>
      </c>
      <c r="T36" s="69">
        <f>VLOOKUP($A36,'Return Data'!$A$7:$R$328,14,0)</f>
        <v>5.81174792475188</v>
      </c>
      <c r="U36" s="70">
        <f t="shared" si="12"/>
        <v>33</v>
      </c>
      <c r="V36" s="69">
        <f>VLOOKUP($A36,'Return Data'!$A$7:$R$328,18,0)</f>
        <v>1.93148950829372</v>
      </c>
      <c r="W36" s="70">
        <f t="shared" si="15"/>
        <v>37</v>
      </c>
      <c r="X36" s="69">
        <f>VLOOKUP($A36,'Return Data'!$A$7:$R$328,15,0)</f>
        <v>3.63880661847619</v>
      </c>
      <c r="Y36" s="70">
        <f t="shared" si="16"/>
        <v>37</v>
      </c>
      <c r="Z36" s="69">
        <f>VLOOKUP($A36,'Return Data'!$A$7:$R$328,17,0)</f>
        <v>11.532670343370301</v>
      </c>
      <c r="AA36" s="71">
        <f t="shared" si="11"/>
        <v>23</v>
      </c>
    </row>
    <row r="37" spans="1:27" x14ac:dyDescent="0.25">
      <c r="A37" s="67" t="s">
        <v>256</v>
      </c>
      <c r="B37" s="68">
        <f>VLOOKUP($A37,'Return Data'!$A$7:$R$328,2,0)</f>
        <v>43908</v>
      </c>
      <c r="C37" s="69">
        <f>VLOOKUP($A37,'Return Data'!$A$7:$R$328,3,0)</f>
        <v>30.988600000000002</v>
      </c>
      <c r="D37" s="69">
        <f>VLOOKUP($A37,'Return Data'!$A$7:$R$328,6,0)</f>
        <v>3.65170805699699</v>
      </c>
      <c r="E37" s="70">
        <f t="shared" si="0"/>
        <v>7</v>
      </c>
      <c r="F37" s="69">
        <f>VLOOKUP($A37,'Return Data'!$A$7:$R$328,7,0)</f>
        <v>5.1847595188440101</v>
      </c>
      <c r="G37" s="70">
        <f t="shared" si="1"/>
        <v>1</v>
      </c>
      <c r="H37" s="69">
        <f>VLOOKUP($A37,'Return Data'!$A$7:$R$328,8,0)</f>
        <v>5.2888688714922996</v>
      </c>
      <c r="I37" s="70">
        <f t="shared" si="2"/>
        <v>1</v>
      </c>
      <c r="J37" s="69">
        <f>VLOOKUP($A37,'Return Data'!$A$7:$R$328,9,0)</f>
        <v>5.7758314402052404</v>
      </c>
      <c r="K37" s="70">
        <f t="shared" si="3"/>
        <v>1</v>
      </c>
      <c r="L37" s="69">
        <f>VLOOKUP($A37,'Return Data'!$A$7:$R$328,10,0)</f>
        <v>5.9702488756205296</v>
      </c>
      <c r="M37" s="70">
        <f t="shared" si="4"/>
        <v>1</v>
      </c>
      <c r="N37" s="69">
        <f>VLOOKUP($A37,'Return Data'!$A$7:$R$328,11,0)</f>
        <v>5.8877167992010104</v>
      </c>
      <c r="O37" s="70">
        <f t="shared" si="5"/>
        <v>1</v>
      </c>
      <c r="P37" s="69">
        <f>VLOOKUP($A37,'Return Data'!$A$7:$R$328,12,0)</f>
        <v>6.1285909107802903</v>
      </c>
      <c r="Q37" s="70">
        <f t="shared" si="6"/>
        <v>1</v>
      </c>
      <c r="R37" s="69">
        <f>VLOOKUP($A37,'Return Data'!$A$7:$R$328,13,0)</f>
        <v>6.47198669727244</v>
      </c>
      <c r="S37" s="70">
        <f t="shared" si="7"/>
        <v>1</v>
      </c>
      <c r="T37" s="69">
        <f>VLOOKUP($A37,'Return Data'!$A$7:$R$328,14,0)</f>
        <v>6.7390153008137696</v>
      </c>
      <c r="U37" s="70">
        <f t="shared" si="12"/>
        <v>1</v>
      </c>
      <c r="V37" s="69">
        <f>VLOOKUP($A37,'Return Data'!$A$7:$R$328,18,0)</f>
        <v>7.3252969038414699</v>
      </c>
      <c r="W37" s="70">
        <f t="shared" si="15"/>
        <v>1</v>
      </c>
      <c r="X37" s="69">
        <f>VLOOKUP($A37,'Return Data'!$A$7:$R$328,15,0)</f>
        <v>7.3969648358165401</v>
      </c>
      <c r="Y37" s="70">
        <f t="shared" si="16"/>
        <v>1</v>
      </c>
      <c r="Z37" s="69">
        <f>VLOOKUP($A37,'Return Data'!$A$7:$R$328,17,0)</f>
        <v>14.4981813020439</v>
      </c>
      <c r="AA37" s="71">
        <f t="shared" si="11"/>
        <v>4</v>
      </c>
    </row>
    <row r="38" spans="1:27" x14ac:dyDescent="0.25">
      <c r="A38" s="67" t="s">
        <v>257</v>
      </c>
      <c r="B38" s="68">
        <f>VLOOKUP($A38,'Return Data'!$A$7:$R$328,2,0)</f>
        <v>43908</v>
      </c>
      <c r="C38" s="69">
        <f>VLOOKUP($A38,'Return Data'!$A$7:$R$328,3,0)</f>
        <v>26.831299999999999</v>
      </c>
      <c r="D38" s="69">
        <f>VLOOKUP($A38,'Return Data'!$A$7:$R$328,6,0)</f>
        <v>1.7685426761110401</v>
      </c>
      <c r="E38" s="70">
        <f t="shared" si="0"/>
        <v>11</v>
      </c>
      <c r="F38" s="69">
        <f>VLOOKUP($A38,'Return Data'!$A$7:$R$328,7,0)</f>
        <v>3.4472002992366599</v>
      </c>
      <c r="G38" s="70">
        <f t="shared" si="1"/>
        <v>11</v>
      </c>
      <c r="H38" s="69">
        <f>VLOOKUP($A38,'Return Data'!$A$7:$R$328,8,0)</f>
        <v>3.73392183806149</v>
      </c>
      <c r="I38" s="70">
        <f t="shared" si="2"/>
        <v>12</v>
      </c>
      <c r="J38" s="69">
        <f>VLOOKUP($A38,'Return Data'!$A$7:$R$328,9,0)</f>
        <v>4.5261544927400097</v>
      </c>
      <c r="K38" s="70">
        <f t="shared" si="3"/>
        <v>19</v>
      </c>
      <c r="L38" s="69">
        <f>VLOOKUP($A38,'Return Data'!$A$7:$R$328,10,0)</f>
        <v>4.7462249309680598</v>
      </c>
      <c r="M38" s="70">
        <f t="shared" si="4"/>
        <v>28</v>
      </c>
      <c r="N38" s="69">
        <f>VLOOKUP($A38,'Return Data'!$A$7:$R$328,11,0)</f>
        <v>4.7847475925921499</v>
      </c>
      <c r="O38" s="70">
        <f t="shared" si="5"/>
        <v>34</v>
      </c>
      <c r="P38" s="69">
        <f>VLOOKUP($A38,'Return Data'!$A$7:$R$328,12,0)</f>
        <v>4.9060362483880802</v>
      </c>
      <c r="Q38" s="70">
        <f t="shared" si="6"/>
        <v>34</v>
      </c>
      <c r="R38" s="69">
        <f>VLOOKUP($A38,'Return Data'!$A$7:$R$328,13,0)</f>
        <v>5.2239772885462603</v>
      </c>
      <c r="S38" s="70">
        <f t="shared" si="7"/>
        <v>35</v>
      </c>
      <c r="T38" s="69">
        <f>VLOOKUP($A38,'Return Data'!$A$7:$R$328,14,0)</f>
        <v>5.6461937571809404</v>
      </c>
      <c r="U38" s="70">
        <f t="shared" si="12"/>
        <v>35</v>
      </c>
      <c r="V38" s="69">
        <f>VLOOKUP($A38,'Return Data'!$A$7:$R$328,18,0)</f>
        <v>6.31230179377709</v>
      </c>
      <c r="W38" s="70">
        <f t="shared" si="15"/>
        <v>33</v>
      </c>
      <c r="X38" s="69">
        <f>VLOOKUP($A38,'Return Data'!$A$7:$R$328,15,0)</f>
        <v>6.4794886032829204</v>
      </c>
      <c r="Y38" s="70">
        <f t="shared" si="16"/>
        <v>33</v>
      </c>
      <c r="Z38" s="69">
        <f>VLOOKUP($A38,'Return Data'!$A$7:$R$328,17,0)</f>
        <v>11.954767238015201</v>
      </c>
      <c r="AA38" s="71">
        <f t="shared" si="11"/>
        <v>19</v>
      </c>
    </row>
    <row r="39" spans="1:27" x14ac:dyDescent="0.25">
      <c r="A39" s="67" t="s">
        <v>258</v>
      </c>
      <c r="B39" s="68">
        <f>VLOOKUP($A39,'Return Data'!$A$7:$R$328,2,0)</f>
        <v>43908</v>
      </c>
      <c r="C39" s="69">
        <f>VLOOKUP($A39,'Return Data'!$A$7:$R$328,3,0)</f>
        <v>3264.6428999999998</v>
      </c>
      <c r="D39" s="69">
        <f>VLOOKUP($A39,'Return Data'!$A$7:$R$328,6,0)</f>
        <v>-0.49975685269704201</v>
      </c>
      <c r="E39" s="70">
        <f t="shared" si="0"/>
        <v>14</v>
      </c>
      <c r="F39" s="69">
        <f>VLOOKUP($A39,'Return Data'!$A$7:$R$328,7,0)</f>
        <v>1.06782151605689</v>
      </c>
      <c r="G39" s="70">
        <f t="shared" si="1"/>
        <v>34</v>
      </c>
      <c r="H39" s="69">
        <f>VLOOKUP($A39,'Return Data'!$A$7:$R$328,8,0)</f>
        <v>2.8669512006602398</v>
      </c>
      <c r="I39" s="70">
        <f t="shared" si="2"/>
        <v>22</v>
      </c>
      <c r="J39" s="69">
        <f>VLOOKUP($A39,'Return Data'!$A$7:$R$328,9,0)</f>
        <v>3.0807205490080101</v>
      </c>
      <c r="K39" s="70">
        <f t="shared" si="3"/>
        <v>41</v>
      </c>
      <c r="L39" s="69">
        <f>VLOOKUP($A39,'Return Data'!$A$7:$R$328,10,0)</f>
        <v>3.58839091362039</v>
      </c>
      <c r="M39" s="70">
        <f t="shared" si="4"/>
        <v>41</v>
      </c>
      <c r="N39" s="69">
        <f>VLOOKUP($A39,'Return Data'!$A$7:$R$328,11,0)</f>
        <v>3.93856101143093</v>
      </c>
      <c r="O39" s="70">
        <f t="shared" si="5"/>
        <v>41</v>
      </c>
      <c r="P39" s="69">
        <f>VLOOKUP($A39,'Return Data'!$A$7:$R$328,12,0)</f>
        <v>4.0619843847284196</v>
      </c>
      <c r="Q39" s="70">
        <f t="shared" si="6"/>
        <v>41</v>
      </c>
      <c r="R39" s="69">
        <f>VLOOKUP($A39,'Return Data'!$A$7:$R$328,13,0)</f>
        <v>4.3387780350815204</v>
      </c>
      <c r="S39" s="70">
        <f t="shared" si="7"/>
        <v>41</v>
      </c>
      <c r="T39" s="69">
        <f>VLOOKUP($A39,'Return Data'!$A$7:$R$328,14,0)</f>
        <v>4.6525097983524297</v>
      </c>
      <c r="U39" s="70">
        <f t="shared" si="12"/>
        <v>40</v>
      </c>
      <c r="V39" s="69">
        <f>VLOOKUP($A39,'Return Data'!$A$7:$R$328,18,0)</f>
        <v>5.2351914999167999</v>
      </c>
      <c r="W39" s="70">
        <f t="shared" si="15"/>
        <v>35</v>
      </c>
      <c r="X39" s="69">
        <f>VLOOKUP($A39,'Return Data'!$A$7:$R$328,15,0)</f>
        <v>5.4998182488018896</v>
      </c>
      <c r="Y39" s="70">
        <f t="shared" si="16"/>
        <v>36</v>
      </c>
      <c r="Z39" s="69">
        <f>VLOOKUP($A39,'Return Data'!$A$7:$R$328,17,0)</f>
        <v>12.510892364159201</v>
      </c>
      <c r="AA39" s="71">
        <f t="shared" si="11"/>
        <v>17</v>
      </c>
    </row>
    <row r="40" spans="1:27" x14ac:dyDescent="0.25">
      <c r="A40" s="67" t="s">
        <v>259</v>
      </c>
      <c r="B40" s="68">
        <f>VLOOKUP($A40,'Return Data'!$A$7:$R$328,2,0)</f>
        <v>43908</v>
      </c>
      <c r="C40" s="69">
        <f>VLOOKUP($A40,'Return Data'!$A$7:$R$328,3,0)</f>
        <v>3341.1417999999999</v>
      </c>
      <c r="D40" s="69">
        <f>VLOOKUP($A40,'Return Data'!$A$7:$R$328,6,0)</f>
        <v>-0.48831455532172302</v>
      </c>
      <c r="E40" s="70">
        <f t="shared" si="0"/>
        <v>13</v>
      </c>
      <c r="F40" s="69">
        <f>VLOOKUP($A40,'Return Data'!$A$7:$R$328,7,0)</f>
        <v>1.0786989577324599</v>
      </c>
      <c r="G40" s="70">
        <f t="shared" si="1"/>
        <v>32</v>
      </c>
      <c r="H40" s="69">
        <f>VLOOKUP($A40,'Return Data'!$A$7:$R$328,8,0)</f>
        <v>2.8762659422532701</v>
      </c>
      <c r="I40" s="70">
        <f t="shared" si="2"/>
        <v>21</v>
      </c>
      <c r="J40" s="69">
        <f>VLOOKUP($A40,'Return Data'!$A$7:$R$328,9,0)</f>
        <v>3.0891773317490601</v>
      </c>
      <c r="K40" s="70">
        <f t="shared" si="3"/>
        <v>40</v>
      </c>
      <c r="L40" s="69">
        <f>VLOOKUP($A40,'Return Data'!$A$7:$R$328,10,0)</f>
        <v>3.5982479747622098</v>
      </c>
      <c r="M40" s="70">
        <f t="shared" si="4"/>
        <v>40</v>
      </c>
      <c r="N40" s="69">
        <f>VLOOKUP($A40,'Return Data'!$A$7:$R$328,11,0)</f>
        <v>3.94781955802552</v>
      </c>
      <c r="O40" s="70">
        <f t="shared" si="5"/>
        <v>40</v>
      </c>
      <c r="P40" s="69">
        <f>VLOOKUP($A40,'Return Data'!$A$7:$R$328,12,0)</f>
        <v>4.0855440342887803</v>
      </c>
      <c r="Q40" s="70">
        <f t="shared" si="6"/>
        <v>40</v>
      </c>
      <c r="R40" s="69">
        <f>VLOOKUP($A40,'Return Data'!$A$7:$R$328,13,0)</f>
        <v>4.3715089292982903</v>
      </c>
      <c r="S40" s="70">
        <f t="shared" si="7"/>
        <v>40</v>
      </c>
      <c r="T40" s="69">
        <f>VLOOKUP($A40,'Return Data'!$A$7:$R$328,14,0)</f>
        <v>4.6896976545531404</v>
      </c>
      <c r="U40" s="70">
        <f t="shared" si="12"/>
        <v>39</v>
      </c>
      <c r="V40" s="69">
        <f>VLOOKUP($A40,'Return Data'!$A$7:$R$328,18,0)</f>
        <v>5.3668043401139496</v>
      </c>
      <c r="W40" s="70">
        <f t="shared" si="15"/>
        <v>34</v>
      </c>
      <c r="X40" s="69">
        <f>VLOOKUP($A40,'Return Data'!$A$7:$R$328,15,0)</f>
        <v>5.7126575206643402</v>
      </c>
      <c r="Y40" s="70">
        <f t="shared" si="16"/>
        <v>34</v>
      </c>
      <c r="Z40" s="69">
        <f>VLOOKUP($A40,'Return Data'!$A$7:$R$328,17,0)</f>
        <v>11.9485227093485</v>
      </c>
      <c r="AA40" s="71">
        <f t="shared" si="11"/>
        <v>20</v>
      </c>
    </row>
    <row r="41" spans="1:27" x14ac:dyDescent="0.25">
      <c r="A41" s="67" t="s">
        <v>260</v>
      </c>
      <c r="B41" s="68">
        <f>VLOOKUP($A41,'Return Data'!$A$7:$R$328,2,0)</f>
        <v>43908</v>
      </c>
      <c r="C41" s="69">
        <f>VLOOKUP($A41,'Return Data'!$A$7:$R$328,3,0)</f>
        <v>3084.1732999999999</v>
      </c>
      <c r="D41" s="69">
        <f>VLOOKUP($A41,'Return Data'!$A$7:$R$328,6,0)</f>
        <v>-0.71953033656124699</v>
      </c>
      <c r="E41" s="70">
        <f t="shared" si="0"/>
        <v>15</v>
      </c>
      <c r="F41" s="69">
        <f>VLOOKUP($A41,'Return Data'!$A$7:$R$328,7,0)</f>
        <v>2.4206600436294701</v>
      </c>
      <c r="G41" s="70">
        <f t="shared" si="1"/>
        <v>15</v>
      </c>
      <c r="H41" s="69">
        <f>VLOOKUP($A41,'Return Data'!$A$7:$R$328,8,0)</f>
        <v>3.2763568970840899</v>
      </c>
      <c r="I41" s="70">
        <f t="shared" si="2"/>
        <v>14</v>
      </c>
      <c r="J41" s="69">
        <f>VLOOKUP($A41,'Return Data'!$A$7:$R$328,9,0)</f>
        <v>5.0311167143256297</v>
      </c>
      <c r="K41" s="70">
        <f t="shared" si="3"/>
        <v>8</v>
      </c>
      <c r="L41" s="69">
        <f>VLOOKUP($A41,'Return Data'!$A$7:$R$328,10,0)</f>
        <v>5.1129576835342396</v>
      </c>
      <c r="M41" s="70">
        <f t="shared" si="4"/>
        <v>9</v>
      </c>
      <c r="N41" s="69">
        <f>VLOOKUP($A41,'Return Data'!$A$7:$R$328,11,0)</f>
        <v>5.0710978030048199</v>
      </c>
      <c r="O41" s="70">
        <f t="shared" si="5"/>
        <v>16</v>
      </c>
      <c r="P41" s="69">
        <f>VLOOKUP($A41,'Return Data'!$A$7:$R$328,12,0)</f>
        <v>5.2489660170425898</v>
      </c>
      <c r="Q41" s="70">
        <f t="shared" si="6"/>
        <v>17</v>
      </c>
      <c r="R41" s="69">
        <f>VLOOKUP($A41,'Return Data'!$A$7:$R$328,13,0)</f>
        <v>5.5940704418951404</v>
      </c>
      <c r="S41" s="70">
        <f t="shared" si="7"/>
        <v>23</v>
      </c>
      <c r="T41" s="69">
        <f>VLOOKUP($A41,'Return Data'!$A$7:$R$328,14,0)</f>
        <v>6.0731836257143303</v>
      </c>
      <c r="U41" s="70">
        <f t="shared" si="12"/>
        <v>23</v>
      </c>
      <c r="V41" s="69">
        <f>VLOOKUP($A41,'Return Data'!$A$7:$R$328,18,0)</f>
        <v>6.95338565777804</v>
      </c>
      <c r="W41" s="70">
        <f t="shared" si="15"/>
        <v>24</v>
      </c>
      <c r="X41" s="69">
        <f>VLOOKUP($A41,'Return Data'!$A$7:$R$328,15,0)</f>
        <v>7.1411460065634396</v>
      </c>
      <c r="Y41" s="70">
        <f t="shared" si="16"/>
        <v>26</v>
      </c>
      <c r="Z41" s="69">
        <f>VLOOKUP($A41,'Return Data'!$A$7:$R$328,17,0)</f>
        <v>11.4015140415798</v>
      </c>
      <c r="AA41" s="71">
        <f t="shared" si="11"/>
        <v>26</v>
      </c>
    </row>
    <row r="42" spans="1:27" x14ac:dyDescent="0.25">
      <c r="A42" s="67" t="s">
        <v>261</v>
      </c>
      <c r="B42" s="68">
        <f>VLOOKUP($A42,'Return Data'!$A$7:$R$328,2,0)</f>
        <v>43908</v>
      </c>
      <c r="C42" s="69">
        <f>VLOOKUP($A42,'Return Data'!$A$7:$R$328,3,0)</f>
        <v>41.5289</v>
      </c>
      <c r="D42" s="69">
        <f>VLOOKUP($A42,'Return Data'!$A$7:$R$328,6,0)</f>
        <v>-1.3183114056201699</v>
      </c>
      <c r="E42" s="70">
        <f t="shared" si="0"/>
        <v>18</v>
      </c>
      <c r="F42" s="69">
        <f>VLOOKUP($A42,'Return Data'!$A$7:$R$328,7,0)</f>
        <v>2.7545289964153401</v>
      </c>
      <c r="G42" s="70">
        <f t="shared" si="1"/>
        <v>13</v>
      </c>
      <c r="H42" s="69">
        <f>VLOOKUP($A42,'Return Data'!$A$7:$R$328,8,0)</f>
        <v>3.69402040988503</v>
      </c>
      <c r="I42" s="70">
        <f t="shared" si="2"/>
        <v>13</v>
      </c>
      <c r="J42" s="69">
        <f>VLOOKUP($A42,'Return Data'!$A$7:$R$328,9,0)</f>
        <v>5.2273950901797699</v>
      </c>
      <c r="K42" s="70">
        <f t="shared" si="3"/>
        <v>5</v>
      </c>
      <c r="L42" s="69">
        <f>VLOOKUP($A42,'Return Data'!$A$7:$R$328,10,0)</f>
        <v>5.2620059300070796</v>
      </c>
      <c r="M42" s="70">
        <f t="shared" si="4"/>
        <v>4</v>
      </c>
      <c r="N42" s="69">
        <f>VLOOKUP($A42,'Return Data'!$A$7:$R$328,11,0)</f>
        <v>5.1999411166090201</v>
      </c>
      <c r="O42" s="70">
        <f t="shared" si="5"/>
        <v>4</v>
      </c>
      <c r="P42" s="69">
        <f>VLOOKUP($A42,'Return Data'!$A$7:$R$328,12,0)</f>
        <v>5.3292923387030804</v>
      </c>
      <c r="Q42" s="70">
        <f t="shared" si="6"/>
        <v>9</v>
      </c>
      <c r="R42" s="69">
        <f>VLOOKUP($A42,'Return Data'!$A$7:$R$328,13,0)</f>
        <v>5.6900023860076496</v>
      </c>
      <c r="S42" s="70">
        <f t="shared" si="7"/>
        <v>10</v>
      </c>
      <c r="T42" s="69">
        <f>VLOOKUP($A42,'Return Data'!$A$7:$R$328,14,0)</f>
        <v>6.1874630754713298</v>
      </c>
      <c r="U42" s="70">
        <f t="shared" si="12"/>
        <v>11</v>
      </c>
      <c r="V42" s="69">
        <f>VLOOKUP($A42,'Return Data'!$A$7:$R$328,18,0)</f>
        <v>7.0667157291321603</v>
      </c>
      <c r="W42" s="70">
        <f t="shared" si="15"/>
        <v>11</v>
      </c>
      <c r="X42" s="69">
        <f>VLOOKUP($A42,'Return Data'!$A$7:$R$328,15,0)</f>
        <v>7.2445493547628397</v>
      </c>
      <c r="Y42" s="70">
        <f t="shared" si="16"/>
        <v>13</v>
      </c>
      <c r="Z42" s="69">
        <f>VLOOKUP($A42,'Return Data'!$A$7:$R$328,17,0)</f>
        <v>13.074346752380199</v>
      </c>
      <c r="AA42" s="71">
        <f t="shared" si="11"/>
        <v>12</v>
      </c>
    </row>
    <row r="43" spans="1:27" x14ac:dyDescent="0.25">
      <c r="A43" s="67" t="s">
        <v>262</v>
      </c>
      <c r="B43" s="68">
        <f>VLOOKUP($A43,'Return Data'!$A$7:$R$328,2,0)</f>
        <v>43908</v>
      </c>
      <c r="C43" s="69">
        <f>VLOOKUP($A43,'Return Data'!$A$7:$R$328,3,0)</f>
        <v>3101.5843</v>
      </c>
      <c r="D43" s="69">
        <f>VLOOKUP($A43,'Return Data'!$A$7:$R$328,6,0)</f>
        <v>-5.6407932564385099</v>
      </c>
      <c r="E43" s="70">
        <f t="shared" si="0"/>
        <v>36</v>
      </c>
      <c r="F43" s="69">
        <f>VLOOKUP($A43,'Return Data'!$A$7:$R$328,7,0)</f>
        <v>0.796365585016649</v>
      </c>
      <c r="G43" s="70">
        <f t="shared" si="1"/>
        <v>36</v>
      </c>
      <c r="H43" s="69">
        <f>VLOOKUP($A43,'Return Data'!$A$7:$R$328,8,0)</f>
        <v>2.2946274780507898</v>
      </c>
      <c r="I43" s="70">
        <f t="shared" si="2"/>
        <v>34</v>
      </c>
      <c r="J43" s="69">
        <f>VLOOKUP($A43,'Return Data'!$A$7:$R$328,9,0)</f>
        <v>4.4563120347738598</v>
      </c>
      <c r="K43" s="70">
        <f t="shared" si="3"/>
        <v>24</v>
      </c>
      <c r="L43" s="69">
        <f>VLOOKUP($A43,'Return Data'!$A$7:$R$328,10,0)</f>
        <v>4.9211815555160898</v>
      </c>
      <c r="M43" s="70">
        <f t="shared" si="4"/>
        <v>19</v>
      </c>
      <c r="N43" s="69">
        <f>VLOOKUP($A43,'Return Data'!$A$7:$R$328,11,0)</f>
        <v>5.0296239818067203</v>
      </c>
      <c r="O43" s="70">
        <f t="shared" si="5"/>
        <v>20</v>
      </c>
      <c r="P43" s="69">
        <f>VLOOKUP($A43,'Return Data'!$A$7:$R$328,12,0)</f>
        <v>5.2249010203552499</v>
      </c>
      <c r="Q43" s="70">
        <f t="shared" si="6"/>
        <v>21</v>
      </c>
      <c r="R43" s="69">
        <f>VLOOKUP($A43,'Return Data'!$A$7:$R$328,13,0)</f>
        <v>5.6040930460390603</v>
      </c>
      <c r="S43" s="70">
        <f t="shared" si="7"/>
        <v>19</v>
      </c>
      <c r="T43" s="69">
        <f>VLOOKUP($A43,'Return Data'!$A$7:$R$328,14,0)</f>
        <v>6.1088042400848304</v>
      </c>
      <c r="U43" s="70">
        <f t="shared" si="12"/>
        <v>20</v>
      </c>
      <c r="V43" s="69">
        <f>VLOOKUP($A43,'Return Data'!$A$7:$R$328,18,0)</f>
        <v>7.0337189671129003</v>
      </c>
      <c r="W43" s="70">
        <f t="shared" si="15"/>
        <v>16</v>
      </c>
      <c r="X43" s="69">
        <f>VLOOKUP($A43,'Return Data'!$A$7:$R$328,15,0)</f>
        <v>7.2424254000811601</v>
      </c>
      <c r="Y43" s="70">
        <f t="shared" si="16"/>
        <v>15</v>
      </c>
      <c r="Z43" s="69">
        <f>VLOOKUP($A43,'Return Data'!$A$7:$R$328,17,0)</f>
        <v>13.512035749515601</v>
      </c>
      <c r="AA43" s="71">
        <f t="shared" si="11"/>
        <v>7</v>
      </c>
    </row>
    <row r="44" spans="1:27" x14ac:dyDescent="0.25">
      <c r="A44" s="67" t="s">
        <v>263</v>
      </c>
      <c r="B44" s="68">
        <f>VLOOKUP($A44,'Return Data'!$A$7:$R$328,2,0)</f>
        <v>43908</v>
      </c>
      <c r="C44" s="69">
        <f>VLOOKUP($A44,'Return Data'!$A$7:$R$328,3,0)</f>
        <v>1889.6081999999999</v>
      </c>
      <c r="D44" s="69">
        <f>VLOOKUP($A44,'Return Data'!$A$7:$R$328,6,0)</f>
        <v>-6.5933504258512396</v>
      </c>
      <c r="E44" s="70">
        <f t="shared" si="0"/>
        <v>38</v>
      </c>
      <c r="F44" s="69">
        <f>VLOOKUP($A44,'Return Data'!$A$7:$R$328,7,0)</f>
        <v>0.101732698191766</v>
      </c>
      <c r="G44" s="70">
        <f t="shared" si="1"/>
        <v>39</v>
      </c>
      <c r="H44" s="69">
        <f>VLOOKUP($A44,'Return Data'!$A$7:$R$328,8,0)</f>
        <v>1.4496678320341001</v>
      </c>
      <c r="I44" s="70">
        <f t="shared" si="2"/>
        <v>40</v>
      </c>
      <c r="J44" s="69">
        <f>VLOOKUP($A44,'Return Data'!$A$7:$R$328,9,0)</f>
        <v>3.36272441878616</v>
      </c>
      <c r="K44" s="70">
        <f t="shared" si="3"/>
        <v>38</v>
      </c>
      <c r="L44" s="69">
        <f>VLOOKUP($A44,'Return Data'!$A$7:$R$328,10,0)</f>
        <v>4.4032529211663203</v>
      </c>
      <c r="M44" s="70">
        <f t="shared" si="4"/>
        <v>37</v>
      </c>
      <c r="N44" s="69">
        <f>VLOOKUP($A44,'Return Data'!$A$7:$R$328,11,0)</f>
        <v>4.8885872317257597</v>
      </c>
      <c r="O44" s="70">
        <f t="shared" si="5"/>
        <v>32</v>
      </c>
      <c r="P44" s="69">
        <f>VLOOKUP($A44,'Return Data'!$A$7:$R$328,12,0)</f>
        <v>5.0855035960117201</v>
      </c>
      <c r="Q44" s="70">
        <f t="shared" si="6"/>
        <v>31</v>
      </c>
      <c r="R44" s="69">
        <f>VLOOKUP($A44,'Return Data'!$A$7:$R$328,13,0)</f>
        <v>5.4741623972270101</v>
      </c>
      <c r="S44" s="70">
        <f t="shared" si="7"/>
        <v>29</v>
      </c>
      <c r="T44" s="69">
        <f>VLOOKUP($A44,'Return Data'!$A$7:$R$328,14,0)</f>
        <v>5.9463229503011297</v>
      </c>
      <c r="U44" s="70">
        <f t="shared" si="12"/>
        <v>29</v>
      </c>
      <c r="V44" s="69">
        <f>VLOOKUP($A44,'Return Data'!$A$7:$R$328,18,0)</f>
        <v>4.8965415420669398</v>
      </c>
      <c r="W44" s="70">
        <f t="shared" si="15"/>
        <v>36</v>
      </c>
      <c r="X44" s="69">
        <f>VLOOKUP($A44,'Return Data'!$A$7:$R$328,15,0)</f>
        <v>5.6582262138867403</v>
      </c>
      <c r="Y44" s="70">
        <f t="shared" si="16"/>
        <v>35</v>
      </c>
      <c r="Z44" s="69">
        <f>VLOOKUP($A44,'Return Data'!$A$7:$R$328,17,0)</f>
        <v>10.146385373046099</v>
      </c>
      <c r="AA44" s="71">
        <f t="shared" si="11"/>
        <v>32</v>
      </c>
    </row>
    <row r="45" spans="1:27" x14ac:dyDescent="0.25">
      <c r="A45" s="67" t="s">
        <v>264</v>
      </c>
      <c r="B45" s="68">
        <f>VLOOKUP($A45,'Return Data'!$A$7:$R$328,2,0)</f>
        <v>43908</v>
      </c>
      <c r="C45" s="69">
        <f>VLOOKUP($A45,'Return Data'!$A$7:$R$328,3,0)</f>
        <v>3227.3330000000001</v>
      </c>
      <c r="D45" s="69">
        <f>VLOOKUP($A45,'Return Data'!$A$7:$R$328,6,0)</f>
        <v>-5.8438902578414904</v>
      </c>
      <c r="E45" s="70">
        <f t="shared" si="0"/>
        <v>37</v>
      </c>
      <c r="F45" s="69">
        <f>VLOOKUP($A45,'Return Data'!$A$7:$R$328,7,0)</f>
        <v>0.20206906576976799</v>
      </c>
      <c r="G45" s="70">
        <f t="shared" si="1"/>
        <v>38</v>
      </c>
      <c r="H45" s="69">
        <f>VLOOKUP($A45,'Return Data'!$A$7:$R$328,8,0)</f>
        <v>1.9089593571655401</v>
      </c>
      <c r="I45" s="70">
        <f t="shared" si="2"/>
        <v>38</v>
      </c>
      <c r="J45" s="69">
        <f>VLOOKUP($A45,'Return Data'!$A$7:$R$328,9,0)</f>
        <v>3.9974561223713101</v>
      </c>
      <c r="K45" s="70">
        <f t="shared" si="3"/>
        <v>33</v>
      </c>
      <c r="L45" s="69">
        <f>VLOOKUP($A45,'Return Data'!$A$7:$R$328,10,0)</f>
        <v>4.6521377103757402</v>
      </c>
      <c r="M45" s="70">
        <f t="shared" si="4"/>
        <v>32</v>
      </c>
      <c r="N45" s="69">
        <f>VLOOKUP($A45,'Return Data'!$A$7:$R$328,11,0)</f>
        <v>4.9272549795656397</v>
      </c>
      <c r="O45" s="70">
        <f t="shared" si="5"/>
        <v>29</v>
      </c>
      <c r="P45" s="69">
        <f>VLOOKUP($A45,'Return Data'!$A$7:$R$328,12,0)</f>
        <v>5.1900743601425798</v>
      </c>
      <c r="Q45" s="70">
        <f t="shared" si="6"/>
        <v>25</v>
      </c>
      <c r="R45" s="69">
        <f>VLOOKUP($A45,'Return Data'!$A$7:$R$328,13,0)</f>
        <v>5.5985951284392197</v>
      </c>
      <c r="S45" s="70">
        <f t="shared" si="7"/>
        <v>21</v>
      </c>
      <c r="T45" s="69">
        <f>VLOOKUP($A45,'Return Data'!$A$7:$R$328,14,0)</f>
        <v>6.1378065054800803</v>
      </c>
      <c r="U45" s="70">
        <f t="shared" si="12"/>
        <v>17</v>
      </c>
      <c r="V45" s="69">
        <f>VLOOKUP($A45,'Return Data'!$A$7:$R$328,18,0)</f>
        <v>7.0572438862009701</v>
      </c>
      <c r="W45" s="70">
        <f t="shared" si="15"/>
        <v>13</v>
      </c>
      <c r="X45" s="69">
        <f>VLOOKUP($A45,'Return Data'!$A$7:$R$328,15,0)</f>
        <v>7.2541311218869797</v>
      </c>
      <c r="Y45" s="70">
        <f t="shared" si="16"/>
        <v>12</v>
      </c>
      <c r="Z45" s="69">
        <f>VLOOKUP($A45,'Return Data'!$A$7:$R$328,17,0)</f>
        <v>13.245296688520099</v>
      </c>
      <c r="AA45" s="71">
        <f t="shared" si="11"/>
        <v>11</v>
      </c>
    </row>
    <row r="46" spans="1:27" x14ac:dyDescent="0.25">
      <c r="A46" s="67" t="s">
        <v>265</v>
      </c>
      <c r="B46" s="68">
        <f>VLOOKUP($A46,'Return Data'!$A$7:$R$328,2,0)</f>
        <v>43908</v>
      </c>
      <c r="C46" s="69">
        <f>VLOOKUP($A46,'Return Data'!$A$7:$R$328,3,0)</f>
        <v>1075.5694000000001</v>
      </c>
      <c r="D46" s="69">
        <f>VLOOKUP($A46,'Return Data'!$A$7:$R$328,6,0)</f>
        <v>5.32186437093773</v>
      </c>
      <c r="E46" s="70">
        <f t="shared" si="0"/>
        <v>1</v>
      </c>
      <c r="F46" s="69">
        <f>VLOOKUP($A46,'Return Data'!$A$7:$R$328,7,0)</f>
        <v>5.0913255069165997</v>
      </c>
      <c r="G46" s="70">
        <f t="shared" si="1"/>
        <v>3</v>
      </c>
      <c r="H46" s="69">
        <f>VLOOKUP($A46,'Return Data'!$A$7:$R$328,8,0)</f>
        <v>5.0306984608295799</v>
      </c>
      <c r="I46" s="70">
        <f t="shared" si="2"/>
        <v>3</v>
      </c>
      <c r="J46" s="69">
        <f>VLOOKUP($A46,'Return Data'!$A$7:$R$328,9,0)</f>
        <v>4.8730198709783501</v>
      </c>
      <c r="K46" s="70">
        <f t="shared" si="3"/>
        <v>11</v>
      </c>
      <c r="L46" s="69">
        <f>VLOOKUP($A46,'Return Data'!$A$7:$R$328,10,0)</f>
        <v>5.2791293027381299</v>
      </c>
      <c r="M46" s="70">
        <f t="shared" si="4"/>
        <v>3</v>
      </c>
      <c r="N46" s="69">
        <f>VLOOKUP($A46,'Return Data'!$A$7:$R$328,11,0)</f>
        <v>5.1726686633501204</v>
      </c>
      <c r="O46" s="70">
        <f t="shared" si="5"/>
        <v>7</v>
      </c>
      <c r="P46" s="69">
        <f>VLOOKUP($A46,'Return Data'!$A$7:$R$328,12,0)</f>
        <v>5.3825288866485996</v>
      </c>
      <c r="Q46" s="70">
        <f t="shared" si="6"/>
        <v>6</v>
      </c>
      <c r="R46" s="69">
        <f>VLOOKUP($A46,'Return Data'!$A$7:$R$328,13,0)</f>
        <v>5.8019416800063999</v>
      </c>
      <c r="S46" s="70">
        <f t="shared" si="7"/>
        <v>3</v>
      </c>
      <c r="T46" s="69">
        <f>VLOOKUP($A46,'Return Data'!$A$7:$R$328,14,0)</f>
        <v>6.2916050247195496</v>
      </c>
      <c r="U46" s="70">
        <f t="shared" si="12"/>
        <v>3</v>
      </c>
      <c r="V46" s="69"/>
      <c r="W46" s="70"/>
      <c r="X46" s="69"/>
      <c r="Y46" s="70"/>
      <c r="Z46" s="69">
        <f>VLOOKUP($A46,'Return Data'!$A$7:$R$328,17,0)</f>
        <v>6.4415960026505399</v>
      </c>
      <c r="AA46" s="71">
        <f t="shared" si="11"/>
        <v>37</v>
      </c>
    </row>
    <row r="47" spans="1:27" x14ac:dyDescent="0.2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6"/>
    </row>
    <row r="48" spans="1:27" x14ac:dyDescent="0.25">
      <c r="A48" s="77" t="s">
        <v>27</v>
      </c>
      <c r="B48" s="78"/>
      <c r="C48" s="78"/>
      <c r="D48" s="79">
        <f>AVERAGE(D8:D46)</f>
        <v>-1.6438113770051705</v>
      </c>
      <c r="E48" s="69"/>
      <c r="F48" s="79">
        <f>AVERAGE(F8:F46)</f>
        <v>2.1529110185809155</v>
      </c>
      <c r="G48" s="69"/>
      <c r="H48" s="79">
        <f>AVERAGE(H8:H46)</f>
        <v>3.10854155360735</v>
      </c>
      <c r="I48" s="69"/>
      <c r="J48" s="79">
        <f>AVERAGE(J8:J46)</f>
        <v>4.4203902575789407</v>
      </c>
      <c r="K48" s="69"/>
      <c r="L48" s="79">
        <f>AVERAGE(L8:L46)</f>
        <v>4.8204433344767121</v>
      </c>
      <c r="M48" s="69"/>
      <c r="N48" s="79">
        <f>AVERAGE(N8:N46)</f>
        <v>4.9514742372597524</v>
      </c>
      <c r="O48" s="69"/>
      <c r="P48" s="79">
        <f>AVERAGE(P8:P46)</f>
        <v>5.1379584965292011</v>
      </c>
      <c r="Q48" s="69"/>
      <c r="R48" s="79">
        <f>AVERAGE(R8:R46)</f>
        <v>5.4919175640915245</v>
      </c>
      <c r="S48" s="69"/>
      <c r="T48" s="79">
        <f>AVERAGE(T8:T46)</f>
        <v>5.9671138618143829</v>
      </c>
      <c r="U48" s="69"/>
      <c r="V48" s="79">
        <f>AVERAGE(V8:V46)</f>
        <v>6.6778664538960637</v>
      </c>
      <c r="W48" s="69"/>
      <c r="X48" s="79">
        <f>AVERAGE(X8:X46)</f>
        <v>6.9437790879893315</v>
      </c>
      <c r="Y48" s="69"/>
      <c r="Z48" s="79">
        <f>AVERAGE(Z8:Z46)</f>
        <v>11.379327145776388</v>
      </c>
      <c r="AA48" s="80"/>
    </row>
    <row r="49" spans="1:27" x14ac:dyDescent="0.25">
      <c r="A49" s="77" t="s">
        <v>28</v>
      </c>
      <c r="B49" s="78"/>
      <c r="C49" s="78"/>
      <c r="D49" s="79">
        <f>MIN(D8:D46)</f>
        <v>-7.1647310488946996</v>
      </c>
      <c r="E49" s="69"/>
      <c r="F49" s="79">
        <f>MIN(F8:F46)</f>
        <v>-0.88715681476434904</v>
      </c>
      <c r="G49" s="69"/>
      <c r="H49" s="79">
        <f>MIN(H8:H46)</f>
        <v>0.83729439035993902</v>
      </c>
      <c r="I49" s="69"/>
      <c r="J49" s="79">
        <f>MIN(J8:J46)</f>
        <v>3.0807205490080101</v>
      </c>
      <c r="K49" s="69"/>
      <c r="L49" s="79">
        <f>MIN(L8:L46)</f>
        <v>3.58839091362039</v>
      </c>
      <c r="M49" s="69"/>
      <c r="N49" s="79">
        <f>MIN(N8:N46)</f>
        <v>3.93856101143093</v>
      </c>
      <c r="O49" s="69"/>
      <c r="P49" s="79">
        <f>MIN(P8:P46)</f>
        <v>4.0619843847284196</v>
      </c>
      <c r="Q49" s="69"/>
      <c r="R49" s="79">
        <f>MIN(R8:R46)</f>
        <v>4.3387780350815204</v>
      </c>
      <c r="S49" s="69"/>
      <c r="T49" s="79">
        <f>MIN(T8:T46)</f>
        <v>4.6525097983524297</v>
      </c>
      <c r="U49" s="69"/>
      <c r="V49" s="79">
        <f>MIN(V8:V46)</f>
        <v>1.93148950829372</v>
      </c>
      <c r="W49" s="69"/>
      <c r="X49" s="79">
        <f>MIN(X8:X46)</f>
        <v>3.63880661847619</v>
      </c>
      <c r="Y49" s="69"/>
      <c r="Z49" s="79">
        <f>MIN(Z8:Z46)</f>
        <v>5.2369651265637103</v>
      </c>
      <c r="AA49" s="80"/>
    </row>
    <row r="50" spans="1:27" ht="15.75" thickBot="1" x14ac:dyDescent="0.3">
      <c r="A50" s="81" t="s">
        <v>29</v>
      </c>
      <c r="B50" s="82"/>
      <c r="C50" s="82"/>
      <c r="D50" s="83">
        <f>MAX(D8:D46)</f>
        <v>5.32186437093773</v>
      </c>
      <c r="E50" s="100"/>
      <c r="F50" s="83">
        <f>MAX(F8:F46)</f>
        <v>5.1847595188440101</v>
      </c>
      <c r="G50" s="100"/>
      <c r="H50" s="83">
        <f>MAX(H8:H46)</f>
        <v>5.2888688714922996</v>
      </c>
      <c r="I50" s="100"/>
      <c r="J50" s="83">
        <f>MAX(J8:J46)</f>
        <v>5.7758314402052404</v>
      </c>
      <c r="K50" s="100"/>
      <c r="L50" s="83">
        <f>MAX(L8:L46)</f>
        <v>5.9702488756205296</v>
      </c>
      <c r="M50" s="100"/>
      <c r="N50" s="83">
        <f>MAX(N8:N46)</f>
        <v>5.8877167992010104</v>
      </c>
      <c r="O50" s="100"/>
      <c r="P50" s="83">
        <f>MAX(P8:P46)</f>
        <v>6.1285909107802903</v>
      </c>
      <c r="Q50" s="100"/>
      <c r="R50" s="83">
        <f>MAX(R8:R46)</f>
        <v>6.47198669727244</v>
      </c>
      <c r="S50" s="100"/>
      <c r="T50" s="83">
        <f>MAX(T8:T46)</f>
        <v>6.7390153008137696</v>
      </c>
      <c r="U50" s="100"/>
      <c r="V50" s="83">
        <f>MAX(V8:V46)</f>
        <v>7.3252969038414699</v>
      </c>
      <c r="W50" s="100"/>
      <c r="X50" s="83">
        <f>MAX(X8:X46)</f>
        <v>7.3969648358165401</v>
      </c>
      <c r="Y50" s="100"/>
      <c r="Z50" s="83">
        <f>MAX(Z8:Z46)</f>
        <v>19.7526950573154</v>
      </c>
      <c r="AA50" s="84"/>
    </row>
    <row r="52" spans="1:27" x14ac:dyDescent="0.25">
      <c r="A52"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2" t="s">
        <v>7</v>
      </c>
      <c r="B2" s="132" t="s">
        <v>8</v>
      </c>
      <c r="C2" s="132" t="s">
        <v>9</v>
      </c>
      <c r="D2" s="132" t="s">
        <v>383</v>
      </c>
      <c r="E2" s="132" t="s">
        <v>384</v>
      </c>
      <c r="F2" s="132" t="s">
        <v>115</v>
      </c>
      <c r="G2" s="132" t="s">
        <v>116</v>
      </c>
      <c r="H2" s="132" t="s">
        <v>117</v>
      </c>
      <c r="I2" s="132" t="s">
        <v>47</v>
      </c>
      <c r="J2" s="132" t="s">
        <v>48</v>
      </c>
      <c r="K2" s="132" t="s">
        <v>1</v>
      </c>
      <c r="L2" s="132" t="s">
        <v>2</v>
      </c>
      <c r="M2" s="132" t="s">
        <v>3</v>
      </c>
      <c r="N2" s="132" t="s">
        <v>4</v>
      </c>
      <c r="O2" s="132" t="s">
        <v>5</v>
      </c>
      <c r="P2" s="132" t="s">
        <v>6</v>
      </c>
      <c r="Q2" s="132" t="s">
        <v>46</v>
      </c>
      <c r="R2" s="132" t="s">
        <v>385</v>
      </c>
    </row>
    <row r="3" spans="1:18" s="64" customFormat="1" x14ac:dyDescent="0.25"/>
    <row r="4" spans="1:18" x14ac:dyDescent="0.25">
      <c r="A4" s="122"/>
      <c r="B4" s="122"/>
      <c r="C4" s="122"/>
      <c r="D4" s="122"/>
      <c r="E4" s="122"/>
      <c r="F4" s="122" t="s">
        <v>0</v>
      </c>
      <c r="G4" s="122"/>
      <c r="H4" s="122"/>
      <c r="I4" s="122"/>
      <c r="J4" s="122"/>
      <c r="K4" s="122"/>
      <c r="L4" s="122"/>
      <c r="M4" s="122"/>
      <c r="N4" s="122"/>
      <c r="O4" s="122"/>
      <c r="P4" s="122"/>
      <c r="Q4" s="122"/>
      <c r="R4" s="122"/>
    </row>
    <row r="5" spans="1:18" x14ac:dyDescent="0.25">
      <c r="A5" s="134" t="s">
        <v>7</v>
      </c>
      <c r="B5" s="134" t="s">
        <v>8</v>
      </c>
      <c r="C5" s="134" t="s">
        <v>9</v>
      </c>
      <c r="D5" s="134" t="s">
        <v>383</v>
      </c>
      <c r="E5" s="134" t="s">
        <v>384</v>
      </c>
      <c r="F5" s="134" t="s">
        <v>115</v>
      </c>
      <c r="G5" s="134" t="s">
        <v>116</v>
      </c>
      <c r="H5" s="134" t="s">
        <v>117</v>
      </c>
      <c r="I5" s="134" t="s">
        <v>47</v>
      </c>
      <c r="J5" s="134" t="s">
        <v>48</v>
      </c>
      <c r="K5" s="134" t="s">
        <v>1</v>
      </c>
      <c r="L5" s="134" t="s">
        <v>2</v>
      </c>
      <c r="M5" s="134" t="s">
        <v>3</v>
      </c>
      <c r="N5" s="134" t="s">
        <v>4</v>
      </c>
      <c r="O5" s="134" t="s">
        <v>5</v>
      </c>
      <c r="P5" s="134" t="s">
        <v>6</v>
      </c>
      <c r="Q5" s="134" t="s">
        <v>46</v>
      </c>
      <c r="R5" s="134" t="s">
        <v>385</v>
      </c>
    </row>
    <row r="6" spans="1:18" x14ac:dyDescent="0.25">
      <c r="A6" s="135" t="s">
        <v>386</v>
      </c>
      <c r="B6" s="135"/>
      <c r="C6" s="135"/>
      <c r="D6" s="135"/>
      <c r="E6" s="135"/>
      <c r="F6" s="135"/>
      <c r="G6" s="135"/>
      <c r="H6" s="135"/>
      <c r="I6" s="135"/>
      <c r="J6" s="135"/>
      <c r="K6" s="135"/>
      <c r="L6" s="135"/>
      <c r="M6" s="135"/>
      <c r="N6" s="135"/>
      <c r="O6" s="135"/>
      <c r="P6" s="135"/>
      <c r="Q6" s="135"/>
      <c r="R6" s="135"/>
    </row>
    <row r="7" spans="1:18" x14ac:dyDescent="0.25">
      <c r="A7" s="133" t="s">
        <v>53</v>
      </c>
      <c r="B7" s="136">
        <v>43908</v>
      </c>
      <c r="C7" s="137">
        <v>32.556100000000001</v>
      </c>
      <c r="D7" s="137">
        <v>32.556100000000001</v>
      </c>
      <c r="E7" s="133">
        <v>119505</v>
      </c>
      <c r="F7" s="137">
        <v>-184.72145395868401</v>
      </c>
      <c r="G7" s="137">
        <v>-69.185154985457601</v>
      </c>
      <c r="H7" s="137">
        <v>-101.15967459748499</v>
      </c>
      <c r="I7" s="137">
        <v>-55.253149334055202</v>
      </c>
      <c r="J7" s="137">
        <v>-25.758396485272002</v>
      </c>
      <c r="K7" s="137">
        <v>4.0947382315361596</v>
      </c>
      <c r="L7" s="137">
        <v>-11.711009965534201</v>
      </c>
      <c r="M7" s="137">
        <v>-3.6272851467310701</v>
      </c>
      <c r="N7" s="137">
        <v>0.233965631909861</v>
      </c>
      <c r="O7" s="137">
        <v>3.7696311462519301</v>
      </c>
      <c r="P7" s="137">
        <v>6.5125514602607701</v>
      </c>
      <c r="Q7" s="137">
        <v>9.3623084707156696</v>
      </c>
      <c r="R7" s="137">
        <v>3.3316033392484798</v>
      </c>
    </row>
    <row r="8" spans="1:18" x14ac:dyDescent="0.25">
      <c r="A8" s="133" t="s">
        <v>82</v>
      </c>
      <c r="B8" s="136">
        <v>43908</v>
      </c>
      <c r="C8" s="137">
        <v>21.646699999999999</v>
      </c>
      <c r="D8" s="137">
        <v>21.646699999999999</v>
      </c>
      <c r="E8" s="133">
        <v>111848</v>
      </c>
      <c r="F8" s="137">
        <v>-185.375415954261</v>
      </c>
      <c r="G8" s="137">
        <v>-69.774794560661803</v>
      </c>
      <c r="H8" s="137">
        <v>-101.746768688226</v>
      </c>
      <c r="I8" s="137">
        <v>-55.784842417980101</v>
      </c>
      <c r="J8" s="137">
        <v>-26.284361256979</v>
      </c>
      <c r="K8" s="137">
        <v>3.5347756598036599</v>
      </c>
      <c r="L8" s="137">
        <v>-12.252885715820501</v>
      </c>
      <c r="M8" s="137">
        <v>-4.1872283741504104</v>
      </c>
      <c r="N8" s="137">
        <v>-0.34158823131184601</v>
      </c>
      <c r="O8" s="137">
        <v>3.16029585652297</v>
      </c>
      <c r="P8" s="137">
        <v>5.7123367505067399</v>
      </c>
      <c r="Q8" s="137">
        <v>10.6355904428321</v>
      </c>
      <c r="R8" s="137">
        <v>2.73797435854729</v>
      </c>
    </row>
    <row r="9" spans="1:18" x14ac:dyDescent="0.25">
      <c r="A9" s="133" t="s">
        <v>83</v>
      </c>
      <c r="B9" s="136">
        <v>43908</v>
      </c>
      <c r="C9" s="137">
        <v>31.293199999999999</v>
      </c>
      <c r="D9" s="137">
        <v>31.293199999999999</v>
      </c>
      <c r="E9" s="133">
        <v>102767</v>
      </c>
      <c r="F9" s="137">
        <v>-185.32631331292299</v>
      </c>
      <c r="G9" s="137">
        <v>-69.753537732116897</v>
      </c>
      <c r="H9" s="137">
        <v>-101.73411103198499</v>
      </c>
      <c r="I9" s="137">
        <v>-55.783370219503396</v>
      </c>
      <c r="J9" s="137">
        <v>-26.286323839741499</v>
      </c>
      <c r="K9" s="137">
        <v>3.5364800256143698</v>
      </c>
      <c r="L9" s="137">
        <v>-12.252209496984401</v>
      </c>
      <c r="M9" s="137">
        <v>-4.18739727324746</v>
      </c>
      <c r="N9" s="137">
        <v>-0.34109716813389701</v>
      </c>
      <c r="O9" s="137">
        <v>3.1607210356625601</v>
      </c>
      <c r="P9" s="137">
        <v>5.7125221910550099</v>
      </c>
      <c r="Q9" s="137">
        <v>13.753349849584099</v>
      </c>
      <c r="R9" s="137">
        <v>2.73839234456275</v>
      </c>
    </row>
    <row r="10" spans="1:18" x14ac:dyDescent="0.25">
      <c r="A10" s="133" t="s">
        <v>54</v>
      </c>
      <c r="B10" s="136">
        <v>43908</v>
      </c>
      <c r="C10" s="137">
        <v>1.9651000000000001</v>
      </c>
      <c r="D10" s="137">
        <v>1.9651000000000001</v>
      </c>
      <c r="E10" s="133">
        <v>147808</v>
      </c>
      <c r="F10" s="137">
        <v>9.2894227832647207</v>
      </c>
      <c r="G10" s="137">
        <v>8.9264788301830507</v>
      </c>
      <c r="H10" s="137">
        <v>9.0373509856609697</v>
      </c>
      <c r="I10" s="137">
        <v>9.0530416323197596</v>
      </c>
      <c r="J10" s="137">
        <v>9.0961310733664593</v>
      </c>
      <c r="K10" s="137">
        <v>9.2933984686561804</v>
      </c>
      <c r="L10" s="137"/>
      <c r="M10" s="137"/>
      <c r="N10" s="137"/>
      <c r="O10" s="137"/>
      <c r="P10" s="137"/>
      <c r="Q10" s="137">
        <v>9.33998739385388</v>
      </c>
      <c r="R10" s="137"/>
    </row>
    <row r="11" spans="1:18" x14ac:dyDescent="0.25">
      <c r="A11" s="133" t="s">
        <v>84</v>
      </c>
      <c r="B11" s="136">
        <v>43908</v>
      </c>
      <c r="C11" s="137">
        <v>1.3089999999999999</v>
      </c>
      <c r="D11" s="137">
        <v>1.3089999999999999</v>
      </c>
      <c r="E11" s="133">
        <v>147807</v>
      </c>
      <c r="F11" s="137">
        <v>11.156961638392699</v>
      </c>
      <c r="G11" s="137">
        <v>9.4928478543569597</v>
      </c>
      <c r="H11" s="137">
        <v>9.1779728651239303</v>
      </c>
      <c r="I11" s="137">
        <v>9.1941560432821898</v>
      </c>
      <c r="J11" s="137">
        <v>9.2011516365708701</v>
      </c>
      <c r="K11" s="137">
        <v>9.3118403522530198</v>
      </c>
      <c r="L11" s="137"/>
      <c r="M11" s="137"/>
      <c r="N11" s="137"/>
      <c r="O11" s="137"/>
      <c r="P11" s="137"/>
      <c r="Q11" s="137">
        <v>9.3650938164722906</v>
      </c>
      <c r="R11" s="137"/>
    </row>
    <row r="12" spans="1:18" x14ac:dyDescent="0.25">
      <c r="A12" s="133" t="s">
        <v>85</v>
      </c>
      <c r="B12" s="136">
        <v>43908</v>
      </c>
      <c r="C12" s="137">
        <v>1.8922000000000001</v>
      </c>
      <c r="D12" s="137">
        <v>1.8922000000000001</v>
      </c>
      <c r="E12" s="133">
        <v>147804</v>
      </c>
      <c r="F12" s="137">
        <v>7.7175177080065502</v>
      </c>
      <c r="G12" s="137">
        <v>8.8840679401030602</v>
      </c>
      <c r="H12" s="137">
        <v>8.8330938516225501</v>
      </c>
      <c r="I12" s="137">
        <v>8.9868105061406691</v>
      </c>
      <c r="J12" s="137">
        <v>9.1117009365008492</v>
      </c>
      <c r="K12" s="137">
        <v>9.2824878160663093</v>
      </c>
      <c r="L12" s="137"/>
      <c r="M12" s="137"/>
      <c r="N12" s="137"/>
      <c r="O12" s="137"/>
      <c r="P12" s="137"/>
      <c r="Q12" s="137">
        <v>9.3339516527640392</v>
      </c>
      <c r="R12" s="137"/>
    </row>
    <row r="13" spans="1:18" x14ac:dyDescent="0.25">
      <c r="A13" s="133" t="s">
        <v>55</v>
      </c>
      <c r="B13" s="136">
        <v>43908</v>
      </c>
      <c r="C13" s="137">
        <v>22.343499999999999</v>
      </c>
      <c r="D13" s="137">
        <v>22.343499999999999</v>
      </c>
      <c r="E13" s="133">
        <v>120451</v>
      </c>
      <c r="F13" s="137">
        <v>-248.238614895653</v>
      </c>
      <c r="G13" s="137">
        <v>-73.867064801811395</v>
      </c>
      <c r="H13" s="137">
        <v>-155.43235531294599</v>
      </c>
      <c r="I13" s="137">
        <v>-70.512720821239299</v>
      </c>
      <c r="J13" s="137">
        <v>-24.469267571467402</v>
      </c>
      <c r="K13" s="137">
        <v>10.0338207177304</v>
      </c>
      <c r="L13" s="137">
        <v>7.0559927329493597</v>
      </c>
      <c r="M13" s="137">
        <v>8.5946294290163294</v>
      </c>
      <c r="N13" s="137">
        <v>11.178095187196201</v>
      </c>
      <c r="O13" s="137">
        <v>9.0620537502842193</v>
      </c>
      <c r="P13" s="137">
        <v>10.573322589917799</v>
      </c>
      <c r="Q13" s="137">
        <v>12.715234768591399</v>
      </c>
      <c r="R13" s="137">
        <v>10.200683698143701</v>
      </c>
    </row>
    <row r="14" spans="1:18" x14ac:dyDescent="0.25">
      <c r="A14" s="133" t="s">
        <v>86</v>
      </c>
      <c r="B14" s="136">
        <v>43908</v>
      </c>
      <c r="C14" s="137">
        <v>20.742999999999999</v>
      </c>
      <c r="D14" s="137">
        <v>20.742999999999999</v>
      </c>
      <c r="E14" s="133">
        <v>115068</v>
      </c>
      <c r="F14" s="137">
        <v>-248.68926948619799</v>
      </c>
      <c r="G14" s="137">
        <v>-74.301761284196004</v>
      </c>
      <c r="H14" s="137">
        <v>-155.852325075648</v>
      </c>
      <c r="I14" s="137">
        <v>-70.939834814394302</v>
      </c>
      <c r="J14" s="137">
        <v>-24.879427751733701</v>
      </c>
      <c r="K14" s="137">
        <v>9.6250747066023994</v>
      </c>
      <c r="L14" s="137">
        <v>6.4835678917914699</v>
      </c>
      <c r="M14" s="137">
        <v>7.9253947504699003</v>
      </c>
      <c r="N14" s="137">
        <v>10.436955346701399</v>
      </c>
      <c r="O14" s="137">
        <v>8.0610878461171307</v>
      </c>
      <c r="P14" s="137">
        <v>9.2146560703254892</v>
      </c>
      <c r="Q14" s="137">
        <v>12.0726447044335</v>
      </c>
      <c r="R14" s="137">
        <v>9.2983666488052794</v>
      </c>
    </row>
    <row r="15" spans="1:18" x14ac:dyDescent="0.25">
      <c r="A15" s="133" t="s">
        <v>87</v>
      </c>
      <c r="B15" s="136">
        <v>43908</v>
      </c>
      <c r="C15" s="137">
        <v>16.966000000000001</v>
      </c>
      <c r="D15" s="137">
        <v>16.966000000000001</v>
      </c>
      <c r="E15" s="133">
        <v>117631</v>
      </c>
      <c r="F15" s="137">
        <v>-29.879445697559898</v>
      </c>
      <c r="G15" s="137">
        <v>8.3137129942714605</v>
      </c>
      <c r="H15" s="137">
        <v>-50.704504862075702</v>
      </c>
      <c r="I15" s="137">
        <v>-17.795467735757502</v>
      </c>
      <c r="J15" s="137">
        <v>1.6862529527997301</v>
      </c>
      <c r="K15" s="137">
        <v>11.498045281665201</v>
      </c>
      <c r="L15" s="137">
        <v>6.1149067162186999</v>
      </c>
      <c r="M15" s="137">
        <v>6.7324284054770898</v>
      </c>
      <c r="N15" s="137">
        <v>-2.3088384228569399</v>
      </c>
      <c r="O15" s="137">
        <v>3.3796225885492102</v>
      </c>
      <c r="P15" s="137">
        <v>6.1117172035526703</v>
      </c>
      <c r="Q15" s="137">
        <v>9.0226756564939699</v>
      </c>
      <c r="R15" s="137">
        <v>2.2356850744526899</v>
      </c>
    </row>
    <row r="16" spans="1:18" x14ac:dyDescent="0.25">
      <c r="A16" s="133" t="s">
        <v>56</v>
      </c>
      <c r="B16" s="136">
        <v>43908</v>
      </c>
      <c r="C16" s="137">
        <v>17.8626</v>
      </c>
      <c r="D16" s="137">
        <v>17.8626</v>
      </c>
      <c r="E16" s="133">
        <v>119337</v>
      </c>
      <c r="F16" s="137">
        <v>-29.808918622597801</v>
      </c>
      <c r="G16" s="137">
        <v>8.6332427206233806</v>
      </c>
      <c r="H16" s="137">
        <v>-50.388370507126403</v>
      </c>
      <c r="I16" s="137">
        <v>-17.4553745203803</v>
      </c>
      <c r="J16" s="137">
        <v>2.0254915522180799</v>
      </c>
      <c r="K16" s="137">
        <v>11.8431938948011</v>
      </c>
      <c r="L16" s="137">
        <v>6.5350817262788699</v>
      </c>
      <c r="M16" s="137">
        <v>7.16807010193053</v>
      </c>
      <c r="N16" s="137">
        <v>-1.8987700364123601</v>
      </c>
      <c r="O16" s="137">
        <v>3.9172725608013299</v>
      </c>
      <c r="P16" s="137">
        <v>6.8392258813550599</v>
      </c>
      <c r="Q16" s="137">
        <v>9.6523139602920303</v>
      </c>
      <c r="R16" s="137">
        <v>2.7200555271573799</v>
      </c>
    </row>
    <row r="17" spans="1:18" x14ac:dyDescent="0.25">
      <c r="A17" s="133" t="s">
        <v>88</v>
      </c>
      <c r="B17" s="136">
        <v>43908</v>
      </c>
      <c r="C17" s="137">
        <v>33.769799999999996</v>
      </c>
      <c r="D17" s="137">
        <v>33.769799999999996</v>
      </c>
      <c r="E17" s="133">
        <v>117957</v>
      </c>
      <c r="F17" s="137">
        <v>-140.400351620344</v>
      </c>
      <c r="G17" s="137">
        <v>-32.217750851280897</v>
      </c>
      <c r="H17" s="137">
        <v>-94.750618448968396</v>
      </c>
      <c r="I17" s="137">
        <v>-45.826372091863902</v>
      </c>
      <c r="J17" s="137">
        <v>-12.7538852549074</v>
      </c>
      <c r="K17" s="137">
        <v>10.040529964585399</v>
      </c>
      <c r="L17" s="137">
        <v>6.0234998202245498</v>
      </c>
      <c r="M17" s="137">
        <v>6.3785290335603397</v>
      </c>
      <c r="N17" s="137">
        <v>8.0482265619097699</v>
      </c>
      <c r="O17" s="137">
        <v>6.6129847932818802</v>
      </c>
      <c r="P17" s="137">
        <v>8.1138595980712704</v>
      </c>
      <c r="Q17" s="137">
        <v>15.342134394341301</v>
      </c>
      <c r="R17" s="137">
        <v>7.3559233288349501</v>
      </c>
    </row>
    <row r="18" spans="1:18" x14ac:dyDescent="0.25">
      <c r="A18" s="133" t="s">
        <v>57</v>
      </c>
      <c r="B18" s="136">
        <v>43908</v>
      </c>
      <c r="C18" s="137">
        <v>35.58</v>
      </c>
      <c r="D18" s="137">
        <v>35.58</v>
      </c>
      <c r="E18" s="133">
        <v>119992</v>
      </c>
      <c r="F18" s="137">
        <v>-139.79975809703001</v>
      </c>
      <c r="G18" s="137">
        <v>-31.683974579615899</v>
      </c>
      <c r="H18" s="137">
        <v>-94.199230254271598</v>
      </c>
      <c r="I18" s="137">
        <v>-45.289647798692897</v>
      </c>
      <c r="J18" s="137">
        <v>-12.208394738016599</v>
      </c>
      <c r="K18" s="137">
        <v>10.570580044191299</v>
      </c>
      <c r="L18" s="137">
        <v>6.7437283466043896</v>
      </c>
      <c r="M18" s="137">
        <v>7.2813118261330203</v>
      </c>
      <c r="N18" s="137">
        <v>9.0670712514040996</v>
      </c>
      <c r="O18" s="137">
        <v>7.7349531310571704</v>
      </c>
      <c r="P18" s="137">
        <v>9.3556323142832305</v>
      </c>
      <c r="Q18" s="137">
        <v>11.8417970261675</v>
      </c>
      <c r="R18" s="137">
        <v>8.4597641634313394</v>
      </c>
    </row>
    <row r="19" spans="1:18" x14ac:dyDescent="0.25">
      <c r="A19" s="133" t="s">
        <v>58</v>
      </c>
      <c r="B19" s="136">
        <v>43908</v>
      </c>
      <c r="C19" s="137">
        <v>23.2788</v>
      </c>
      <c r="D19" s="137">
        <v>23.2788</v>
      </c>
      <c r="E19" s="133">
        <v>118284</v>
      </c>
      <c r="F19" s="137">
        <v>-52.2945067389592</v>
      </c>
      <c r="G19" s="137">
        <v>-7.8939237899069097</v>
      </c>
      <c r="H19" s="137">
        <v>-77.301475118150606</v>
      </c>
      <c r="I19" s="137">
        <v>-31.7624497382111</v>
      </c>
      <c r="J19" s="137">
        <v>-2.7890825166702</v>
      </c>
      <c r="K19" s="137">
        <v>9.6426912125280104</v>
      </c>
      <c r="L19" s="137">
        <v>5.6531478556513299</v>
      </c>
      <c r="M19" s="137">
        <v>7.0064490593752096</v>
      </c>
      <c r="N19" s="137">
        <v>10.0813592903929</v>
      </c>
      <c r="O19" s="137">
        <v>7.3320583370876298</v>
      </c>
      <c r="P19" s="137">
        <v>9.2140662978888006</v>
      </c>
      <c r="Q19" s="137">
        <v>11.8207648287285</v>
      </c>
      <c r="R19" s="137">
        <v>8.8979989755970603</v>
      </c>
    </row>
    <row r="20" spans="1:18" x14ac:dyDescent="0.25">
      <c r="A20" s="133" t="s">
        <v>89</v>
      </c>
      <c r="B20" s="136">
        <v>43908</v>
      </c>
      <c r="C20" s="137">
        <v>22.3034</v>
      </c>
      <c r="D20" s="137">
        <v>22.3034</v>
      </c>
      <c r="E20" s="133">
        <v>111962</v>
      </c>
      <c r="F20" s="137">
        <v>-52.9463909956199</v>
      </c>
      <c r="G20" s="137">
        <v>-8.6306191725853107</v>
      </c>
      <c r="H20" s="137">
        <v>-78.045138019168505</v>
      </c>
      <c r="I20" s="137">
        <v>-32.541235734241702</v>
      </c>
      <c r="J20" s="137">
        <v>-3.5844672725134301</v>
      </c>
      <c r="K20" s="137">
        <v>8.7901363290708705</v>
      </c>
      <c r="L20" s="137">
        <v>4.7845659575990096</v>
      </c>
      <c r="M20" s="137">
        <v>6.1366391642545999</v>
      </c>
      <c r="N20" s="137">
        <v>9.1890427494743196</v>
      </c>
      <c r="O20" s="137">
        <v>6.4407696359644397</v>
      </c>
      <c r="P20" s="137">
        <v>8.2188571551601495</v>
      </c>
      <c r="Q20" s="137">
        <v>11.380489102888999</v>
      </c>
      <c r="R20" s="137">
        <v>7.9560511175214899</v>
      </c>
    </row>
    <row r="21" spans="1:18" x14ac:dyDescent="0.25">
      <c r="A21" s="133" t="s">
        <v>59</v>
      </c>
      <c r="B21" s="136">
        <v>43908</v>
      </c>
      <c r="C21" s="137">
        <v>2485.3526999999999</v>
      </c>
      <c r="D21" s="137">
        <v>2485.3526999999999</v>
      </c>
      <c r="E21" s="133">
        <v>119239</v>
      </c>
      <c r="F21" s="137">
        <v>-54.906237081161002</v>
      </c>
      <c r="G21" s="137">
        <v>0.55194327555261302</v>
      </c>
      <c r="H21" s="137">
        <v>-82.416448602013503</v>
      </c>
      <c r="I21" s="137">
        <v>-26.220115355035801</v>
      </c>
      <c r="J21" s="137">
        <v>-0.49426974143499902</v>
      </c>
      <c r="K21" s="137">
        <v>18.823895157294601</v>
      </c>
      <c r="L21" s="137">
        <v>9.5524909977114003</v>
      </c>
      <c r="M21" s="137">
        <v>18.114711577483199</v>
      </c>
      <c r="N21" s="137">
        <v>12.170751269774501</v>
      </c>
      <c r="O21" s="137">
        <v>8.7345573526799303</v>
      </c>
      <c r="P21" s="137">
        <v>9.64976613239023</v>
      </c>
      <c r="Q21" s="137">
        <v>11.961738440049</v>
      </c>
      <c r="R21" s="137">
        <v>10.9084452528075</v>
      </c>
    </row>
    <row r="22" spans="1:18" x14ac:dyDescent="0.25">
      <c r="A22" s="133" t="s">
        <v>90</v>
      </c>
      <c r="B22" s="136">
        <v>43908</v>
      </c>
      <c r="C22" s="137">
        <v>2413.1727000000001</v>
      </c>
      <c r="D22" s="137">
        <v>2413.1727000000001</v>
      </c>
      <c r="E22" s="133">
        <v>105669</v>
      </c>
      <c r="F22" s="137">
        <v>-55.592998633180201</v>
      </c>
      <c r="G22" s="137">
        <v>-0.13612530688847899</v>
      </c>
      <c r="H22" s="137">
        <v>-83.093634243390298</v>
      </c>
      <c r="I22" s="137">
        <v>-26.9012371202429</v>
      </c>
      <c r="J22" s="137">
        <v>-1.1820015699881301</v>
      </c>
      <c r="K22" s="137">
        <v>18.104068370394501</v>
      </c>
      <c r="L22" s="137">
        <v>8.8648364995299893</v>
      </c>
      <c r="M22" s="137">
        <v>17.388325140075999</v>
      </c>
      <c r="N22" s="137">
        <v>11.462935620561</v>
      </c>
      <c r="O22" s="137">
        <v>8.1338807455314797</v>
      </c>
      <c r="P22" s="137">
        <v>9.0226559359235008</v>
      </c>
      <c r="Q22" s="137">
        <v>10.981648616137999</v>
      </c>
      <c r="R22" s="137">
        <v>10.249672957781</v>
      </c>
    </row>
    <row r="23" spans="1:18" x14ac:dyDescent="0.25">
      <c r="A23" s="133" t="s">
        <v>60</v>
      </c>
      <c r="B23" s="136">
        <v>43908</v>
      </c>
      <c r="C23" s="137">
        <v>23.031500000000001</v>
      </c>
      <c r="D23" s="137">
        <v>23.031500000000001</v>
      </c>
      <c r="E23" s="133">
        <v>140237</v>
      </c>
      <c r="F23" s="137">
        <v>-64.544930501074703</v>
      </c>
      <c r="G23" s="137">
        <v>-10.3182001465476</v>
      </c>
      <c r="H23" s="137">
        <v>-8.2730201942448893</v>
      </c>
      <c r="I23" s="137">
        <v>4.5280387947892797E-2</v>
      </c>
      <c r="J23" s="137">
        <v>3.6555946492024201</v>
      </c>
      <c r="K23" s="137">
        <v>13.7337964025288</v>
      </c>
      <c r="L23" s="137">
        <v>7.3710837890446497</v>
      </c>
      <c r="M23" s="137">
        <v>9.0252501122041799</v>
      </c>
      <c r="N23" s="137">
        <v>12.136604916039399</v>
      </c>
      <c r="O23" s="137">
        <v>9.4106329761466707</v>
      </c>
      <c r="P23" s="137">
        <v>9.8871960925706901</v>
      </c>
      <c r="Q23" s="137">
        <v>11.2845259348827</v>
      </c>
      <c r="R23" s="137">
        <v>11.7266119737026</v>
      </c>
    </row>
    <row r="24" spans="1:18" x14ac:dyDescent="0.25">
      <c r="A24" s="133" t="s">
        <v>91</v>
      </c>
      <c r="B24" s="136">
        <v>43908</v>
      </c>
      <c r="C24" s="137">
        <v>21.707799999999999</v>
      </c>
      <c r="D24" s="137">
        <v>21.707799999999999</v>
      </c>
      <c r="E24" s="133">
        <v>140229</v>
      </c>
      <c r="F24" s="137">
        <v>-65.122823797746193</v>
      </c>
      <c r="G24" s="137">
        <v>-11.047022404983</v>
      </c>
      <c r="H24" s="137">
        <v>-8.9920909017451596</v>
      </c>
      <c r="I24" s="137">
        <v>-0.68439976446523099</v>
      </c>
      <c r="J24" s="137">
        <v>2.91734811893711</v>
      </c>
      <c r="K24" s="137">
        <v>12.966855286619399</v>
      </c>
      <c r="L24" s="137">
        <v>6.57109041744918</v>
      </c>
      <c r="M24" s="137">
        <v>8.1573853545850898</v>
      </c>
      <c r="N24" s="137">
        <v>11.2035102332802</v>
      </c>
      <c r="O24" s="137">
        <v>8.5632351155659894</v>
      </c>
      <c r="P24" s="137">
        <v>8.7733180875812504</v>
      </c>
      <c r="Q24" s="137">
        <v>9.9797921531994405</v>
      </c>
      <c r="R24" s="137">
        <v>10.923853239525201</v>
      </c>
    </row>
    <row r="25" spans="1:18" x14ac:dyDescent="0.25">
      <c r="A25" s="133" t="s">
        <v>92</v>
      </c>
      <c r="B25" s="136">
        <v>43908</v>
      </c>
      <c r="C25" s="137">
        <v>65.902600000000007</v>
      </c>
      <c r="D25" s="137">
        <v>65.902600000000007</v>
      </c>
      <c r="E25" s="133">
        <v>100499</v>
      </c>
      <c r="F25" s="137">
        <v>-127.931908356314</v>
      </c>
      <c r="G25" s="137">
        <v>-43.6574553802377</v>
      </c>
      <c r="H25" s="137">
        <v>-63.7268588900832</v>
      </c>
      <c r="I25" s="137">
        <v>-81.700025743203298</v>
      </c>
      <c r="J25" s="137">
        <v>-36.540427193770498</v>
      </c>
      <c r="K25" s="137">
        <v>-17.898641902712601</v>
      </c>
      <c r="L25" s="137">
        <v>-7.4677763745935799</v>
      </c>
      <c r="M25" s="137">
        <v>-3.0826913543663599</v>
      </c>
      <c r="N25" s="137">
        <v>-0.76478533206450705</v>
      </c>
      <c r="O25" s="137">
        <v>5.5581048208734902</v>
      </c>
      <c r="P25" s="137">
        <v>8.1838730683605192</v>
      </c>
      <c r="Q25" s="137">
        <v>24.2505930591871</v>
      </c>
      <c r="R25" s="137">
        <v>3.9200955798405799</v>
      </c>
    </row>
    <row r="26" spans="1:18" x14ac:dyDescent="0.25">
      <c r="A26" s="133" t="s">
        <v>61</v>
      </c>
      <c r="B26" s="136">
        <v>43908</v>
      </c>
      <c r="C26" s="137">
        <v>69.891900000000007</v>
      </c>
      <c r="D26" s="137">
        <v>69.891900000000007</v>
      </c>
      <c r="E26" s="133">
        <v>118495</v>
      </c>
      <c r="F26" s="137">
        <v>-127.18948675650201</v>
      </c>
      <c r="G26" s="137">
        <v>-42.862568220900499</v>
      </c>
      <c r="H26" s="137">
        <v>-62.921732436867302</v>
      </c>
      <c r="I26" s="137">
        <v>-80.913760475803898</v>
      </c>
      <c r="J26" s="137">
        <v>-35.752481983690402</v>
      </c>
      <c r="K26" s="137">
        <v>-17.082206979865799</v>
      </c>
      <c r="L26" s="137">
        <v>-6.6257989830103003</v>
      </c>
      <c r="M26" s="137">
        <v>-2.2339998077734302</v>
      </c>
      <c r="N26" s="137">
        <v>0.10441352934175201</v>
      </c>
      <c r="O26" s="137">
        <v>6.6254330589888797</v>
      </c>
      <c r="P26" s="137">
        <v>9.4988315000391808</v>
      </c>
      <c r="Q26" s="137">
        <v>10.9952847348272</v>
      </c>
      <c r="R26" s="137">
        <v>4.9022228395277496</v>
      </c>
    </row>
    <row r="27" spans="1:18" x14ac:dyDescent="0.25">
      <c r="A27" s="133" t="s">
        <v>93</v>
      </c>
      <c r="B27" s="136">
        <v>43908</v>
      </c>
      <c r="C27" s="137">
        <v>62.85</v>
      </c>
      <c r="D27" s="137">
        <v>62.85</v>
      </c>
      <c r="E27" s="133">
        <v>101872</v>
      </c>
      <c r="F27" s="137">
        <v>-96.958935151244305</v>
      </c>
      <c r="G27" s="137">
        <v>-41.724976388715199</v>
      </c>
      <c r="H27" s="137">
        <v>-76.329510069635106</v>
      </c>
      <c r="I27" s="137">
        <v>-46.531022690970602</v>
      </c>
      <c r="J27" s="137">
        <v>-17.287807035120501</v>
      </c>
      <c r="K27" s="137">
        <v>3.7001921892448899</v>
      </c>
      <c r="L27" s="137">
        <v>4.9861598272287004</v>
      </c>
      <c r="M27" s="137">
        <v>6.0754450502983897</v>
      </c>
      <c r="N27" s="137">
        <v>4.6747289599901203</v>
      </c>
      <c r="O27" s="137">
        <v>4.0636134433601399</v>
      </c>
      <c r="P27" s="137">
        <v>6.1821981181022698</v>
      </c>
      <c r="Q27" s="137">
        <v>23.074461722488</v>
      </c>
      <c r="R27" s="137">
        <v>3.9590994402872002</v>
      </c>
    </row>
    <row r="28" spans="1:18" x14ac:dyDescent="0.25">
      <c r="A28" s="133" t="s">
        <v>94</v>
      </c>
      <c r="B28" s="136">
        <v>43908</v>
      </c>
      <c r="C28" s="137">
        <v>62.85</v>
      </c>
      <c r="D28" s="137">
        <v>62.85</v>
      </c>
      <c r="E28" s="133"/>
      <c r="F28" s="137">
        <v>-96.958935151244305</v>
      </c>
      <c r="G28" s="137">
        <v>-41.724976388715199</v>
      </c>
      <c r="H28" s="137">
        <v>-76.329510069635106</v>
      </c>
      <c r="I28" s="137">
        <v>-46.531022690970602</v>
      </c>
      <c r="J28" s="137">
        <v>-17.287807035120501</v>
      </c>
      <c r="K28" s="137">
        <v>3.7001921892448899</v>
      </c>
      <c r="L28" s="137">
        <v>4.9861598272287004</v>
      </c>
      <c r="M28" s="137">
        <v>6.0754450502983897</v>
      </c>
      <c r="N28" s="137">
        <v>4.6747289599901203</v>
      </c>
      <c r="O28" s="137">
        <v>4.0636134433601399</v>
      </c>
      <c r="P28" s="137">
        <v>6.1821981181022698</v>
      </c>
      <c r="Q28" s="137">
        <v>23.074461722488</v>
      </c>
      <c r="R28" s="137">
        <v>3.9590994402872002</v>
      </c>
    </row>
    <row r="29" spans="1:18" x14ac:dyDescent="0.25">
      <c r="A29" s="133" t="s">
        <v>95</v>
      </c>
      <c r="B29" s="136">
        <v>43908</v>
      </c>
      <c r="C29" s="137">
        <v>62.85</v>
      </c>
      <c r="D29" s="137">
        <v>62.85</v>
      </c>
      <c r="E29" s="133"/>
      <c r="F29" s="137">
        <v>-96.958935151244305</v>
      </c>
      <c r="G29" s="137">
        <v>-41.724976388715199</v>
      </c>
      <c r="H29" s="137">
        <v>-76.329510069635106</v>
      </c>
      <c r="I29" s="137">
        <v>-46.531022690970602</v>
      </c>
      <c r="J29" s="137">
        <v>-17.287807035120501</v>
      </c>
      <c r="K29" s="137">
        <v>3.7001921892448899</v>
      </c>
      <c r="L29" s="137">
        <v>4.9861598272287004</v>
      </c>
      <c r="M29" s="137">
        <v>6.0754450502983897</v>
      </c>
      <c r="N29" s="137">
        <v>4.6747289599901203</v>
      </c>
      <c r="O29" s="137">
        <v>4.0636134433601399</v>
      </c>
      <c r="P29" s="137">
        <v>6.1821981181022698</v>
      </c>
      <c r="Q29" s="137">
        <v>23.074461722488</v>
      </c>
      <c r="R29" s="137">
        <v>3.9590994402872002</v>
      </c>
    </row>
    <row r="30" spans="1:18" x14ac:dyDescent="0.25">
      <c r="A30" s="133" t="s">
        <v>62</v>
      </c>
      <c r="B30" s="136">
        <v>43908</v>
      </c>
      <c r="C30" s="137">
        <v>66.300899999999999</v>
      </c>
      <c r="D30" s="137">
        <v>66.300899999999999</v>
      </c>
      <c r="E30" s="133">
        <v>119075</v>
      </c>
      <c r="F30" s="137">
        <v>-95.9231657931646</v>
      </c>
      <c r="G30" s="137">
        <v>-40.719303824047898</v>
      </c>
      <c r="H30" s="137">
        <v>-75.339188800925399</v>
      </c>
      <c r="I30" s="137">
        <v>-45.547863424101998</v>
      </c>
      <c r="J30" s="137">
        <v>-16.301702076345599</v>
      </c>
      <c r="K30" s="137">
        <v>4.7012193273302101</v>
      </c>
      <c r="L30" s="137">
        <v>5.8609804295424501</v>
      </c>
      <c r="M30" s="137">
        <v>6.8784814026389496</v>
      </c>
      <c r="N30" s="137">
        <v>5.4146295918064604</v>
      </c>
      <c r="O30" s="137">
        <v>4.8028328117929702</v>
      </c>
      <c r="P30" s="137">
        <v>7.1258807427368502</v>
      </c>
      <c r="Q30" s="137">
        <v>10.027824593658099</v>
      </c>
      <c r="R30" s="137">
        <v>4.6722379073014704</v>
      </c>
    </row>
    <row r="31" spans="1:18" x14ac:dyDescent="0.25">
      <c r="A31" s="133" t="s">
        <v>96</v>
      </c>
      <c r="B31" s="136">
        <v>43908</v>
      </c>
      <c r="C31" s="137">
        <v>26.453499999999998</v>
      </c>
      <c r="D31" s="137">
        <v>26.453499999999998</v>
      </c>
      <c r="E31" s="133">
        <v>106737</v>
      </c>
      <c r="F31" s="137">
        <v>-97.015910119142802</v>
      </c>
      <c r="G31" s="137">
        <v>-19.348283428468601</v>
      </c>
      <c r="H31" s="137">
        <v>-93.155456927840007</v>
      </c>
      <c r="I31" s="137">
        <v>-39.026323418719898</v>
      </c>
      <c r="J31" s="137">
        <v>-8.7268374507028597</v>
      </c>
      <c r="K31" s="137">
        <v>8.5670016211360807</v>
      </c>
      <c r="L31" s="137">
        <v>4.9778417284073404</v>
      </c>
      <c r="M31" s="137">
        <v>7.2292279974211997</v>
      </c>
      <c r="N31" s="137">
        <v>9.9067404135752195</v>
      </c>
      <c r="O31" s="137">
        <v>6.7092552099651597</v>
      </c>
      <c r="P31" s="137">
        <v>7.5130939796336502</v>
      </c>
      <c r="Q31" s="137">
        <v>13.204765831134599</v>
      </c>
      <c r="R31" s="137">
        <v>8.7113739017778293</v>
      </c>
    </row>
    <row r="32" spans="1:18" x14ac:dyDescent="0.25">
      <c r="A32" s="133" t="s">
        <v>63</v>
      </c>
      <c r="B32" s="136">
        <v>43908</v>
      </c>
      <c r="C32" s="137">
        <v>27.9496</v>
      </c>
      <c r="D32" s="137">
        <v>27.9496</v>
      </c>
      <c r="E32" s="133">
        <v>120048</v>
      </c>
      <c r="F32" s="137">
        <v>-95.993334118393804</v>
      </c>
      <c r="G32" s="137">
        <v>-18.5230918570916</v>
      </c>
      <c r="H32" s="137">
        <v>-92.360896336492004</v>
      </c>
      <c r="I32" s="137">
        <v>-38.226391718309898</v>
      </c>
      <c r="J32" s="137">
        <v>-7.9293622526165697</v>
      </c>
      <c r="K32" s="137">
        <v>9.3711882830020006</v>
      </c>
      <c r="L32" s="137">
        <v>5.7772297272425899</v>
      </c>
      <c r="M32" s="137">
        <v>8.0492058924775005</v>
      </c>
      <c r="N32" s="137">
        <v>10.754596488323401</v>
      </c>
      <c r="O32" s="137">
        <v>7.6250656654491804</v>
      </c>
      <c r="P32" s="137">
        <v>8.5658679603268801</v>
      </c>
      <c r="Q32" s="137">
        <v>10.2334729126851</v>
      </c>
      <c r="R32" s="137">
        <v>9.6092284612370804</v>
      </c>
    </row>
    <row r="33" spans="1:18" x14ac:dyDescent="0.25">
      <c r="A33" s="133" t="s">
        <v>97</v>
      </c>
      <c r="B33" s="136">
        <v>43908</v>
      </c>
      <c r="C33" s="137">
        <v>25.322399999999998</v>
      </c>
      <c r="D33" s="137">
        <v>25.322399999999998</v>
      </c>
      <c r="E33" s="133">
        <v>112096</v>
      </c>
      <c r="F33" s="137">
        <v>-110.795488100162</v>
      </c>
      <c r="G33" s="137">
        <v>-24.622462915370701</v>
      </c>
      <c r="H33" s="137">
        <v>-81.564426989853004</v>
      </c>
      <c r="I33" s="137">
        <v>-36.004706824896303</v>
      </c>
      <c r="J33" s="137">
        <v>-10.718522782000001</v>
      </c>
      <c r="K33" s="137">
        <v>11.242232921349499</v>
      </c>
      <c r="L33" s="137">
        <v>8.3364981089542791</v>
      </c>
      <c r="M33" s="137">
        <v>9.0338709253447096</v>
      </c>
      <c r="N33" s="137">
        <v>10.393940739180699</v>
      </c>
      <c r="O33" s="137">
        <v>8.7196989187043208</v>
      </c>
      <c r="P33" s="137">
        <v>10.198553645299199</v>
      </c>
      <c r="Q33" s="137">
        <v>15.074598382749301</v>
      </c>
      <c r="R33" s="137">
        <v>8.8586494570963001</v>
      </c>
    </row>
    <row r="34" spans="1:18" x14ac:dyDescent="0.25">
      <c r="A34" s="133" t="s">
        <v>64</v>
      </c>
      <c r="B34" s="136">
        <v>43908</v>
      </c>
      <c r="C34" s="137">
        <v>26.318899999999999</v>
      </c>
      <c r="D34" s="137">
        <v>26.318899999999999</v>
      </c>
      <c r="E34" s="133">
        <v>120603</v>
      </c>
      <c r="F34" s="137">
        <v>-110.19713166607301</v>
      </c>
      <c r="G34" s="137">
        <v>-24.023888691120501</v>
      </c>
      <c r="H34" s="137">
        <v>-80.943243276460606</v>
      </c>
      <c r="I34" s="137">
        <v>-35.373083902181698</v>
      </c>
      <c r="J34" s="137">
        <v>-10.0666504722694</v>
      </c>
      <c r="K34" s="137">
        <v>11.9267716856032</v>
      </c>
      <c r="L34" s="137">
        <v>9.0318005302102904</v>
      </c>
      <c r="M34" s="137">
        <v>9.7479511681115003</v>
      </c>
      <c r="N34" s="137">
        <v>11.1369640105943</v>
      </c>
      <c r="O34" s="137">
        <v>9.6125694059863793</v>
      </c>
      <c r="P34" s="137">
        <v>11.2638295768789</v>
      </c>
      <c r="Q34" s="137">
        <v>15.267367315982501</v>
      </c>
      <c r="R34" s="137">
        <v>9.6860160593181206</v>
      </c>
    </row>
    <row r="35" spans="1:18" x14ac:dyDescent="0.25">
      <c r="A35" s="133" t="s">
        <v>98</v>
      </c>
      <c r="B35" s="136">
        <v>43908</v>
      </c>
      <c r="C35" s="137">
        <v>15.787000000000001</v>
      </c>
      <c r="D35" s="137">
        <v>15.787000000000001</v>
      </c>
      <c r="E35" s="133">
        <v>116583</v>
      </c>
      <c r="F35" s="137">
        <v>-122.12752525252201</v>
      </c>
      <c r="G35" s="137">
        <v>-29.0157728706622</v>
      </c>
      <c r="H35" s="137">
        <v>-83.620707309493895</v>
      </c>
      <c r="I35" s="137">
        <v>-54.158141587352702</v>
      </c>
      <c r="J35" s="137">
        <v>-18.073469352605901</v>
      </c>
      <c r="K35" s="137">
        <v>6.7794565817059702</v>
      </c>
      <c r="L35" s="137">
        <v>6.2105264517625702</v>
      </c>
      <c r="M35" s="137">
        <v>5.3404029758766098</v>
      </c>
      <c r="N35" s="137">
        <v>4.7295484039192504</v>
      </c>
      <c r="O35" s="137">
        <v>3.9613673921645698</v>
      </c>
      <c r="P35" s="137">
        <v>5.2520299147867302</v>
      </c>
      <c r="Q35" s="137">
        <v>7.1650440976933503</v>
      </c>
      <c r="R35" s="137">
        <v>5.9479018963914898</v>
      </c>
    </row>
    <row r="36" spans="1:18" x14ac:dyDescent="0.25">
      <c r="A36" s="133" t="s">
        <v>65</v>
      </c>
      <c r="B36" s="136">
        <v>43908</v>
      </c>
      <c r="C36" s="137">
        <v>16.746500000000001</v>
      </c>
      <c r="D36" s="137">
        <v>16.746500000000001</v>
      </c>
      <c r="E36" s="133">
        <v>116811</v>
      </c>
      <c r="F36" s="137">
        <v>-121.43205732513999</v>
      </c>
      <c r="G36" s="137">
        <v>-28.267981631729299</v>
      </c>
      <c r="H36" s="137">
        <v>-82.885601793164199</v>
      </c>
      <c r="I36" s="137">
        <v>-53.403371912206502</v>
      </c>
      <c r="J36" s="137">
        <v>-17.307887575646799</v>
      </c>
      <c r="K36" s="137">
        <v>7.5698836794703999</v>
      </c>
      <c r="L36" s="137">
        <v>7.01657832662013</v>
      </c>
      <c r="M36" s="137">
        <v>6.1602796818460996</v>
      </c>
      <c r="N36" s="137">
        <v>5.5696140865205699</v>
      </c>
      <c r="O36" s="137">
        <v>5.3138218322215396</v>
      </c>
      <c r="P36" s="137">
        <v>6.5608503237148597</v>
      </c>
      <c r="Q36" s="137">
        <v>7.5520249257178396</v>
      </c>
      <c r="R36" s="137">
        <v>7.1322224967797201</v>
      </c>
    </row>
    <row r="37" spans="1:18" x14ac:dyDescent="0.25">
      <c r="A37" s="133" t="s">
        <v>66</v>
      </c>
      <c r="B37" s="136">
        <v>43908</v>
      </c>
      <c r="C37" s="137">
        <v>26.4086</v>
      </c>
      <c r="D37" s="137">
        <v>26.4086</v>
      </c>
      <c r="E37" s="133">
        <v>118416</v>
      </c>
      <c r="F37" s="137">
        <v>-27.897596561327699</v>
      </c>
      <c r="G37" s="137">
        <v>0.63583311558117495</v>
      </c>
      <c r="H37" s="137">
        <v>-70.662828882421195</v>
      </c>
      <c r="I37" s="137">
        <v>-29.293959325185099</v>
      </c>
      <c r="J37" s="137">
        <v>-1.65636794058253</v>
      </c>
      <c r="K37" s="137">
        <v>17.481119985694001</v>
      </c>
      <c r="L37" s="137">
        <v>8.5818873741037205</v>
      </c>
      <c r="M37" s="137">
        <v>10.9062863382774</v>
      </c>
      <c r="N37" s="137">
        <v>13.116782888354001</v>
      </c>
      <c r="O37" s="137">
        <v>9.3452750099414796</v>
      </c>
      <c r="P37" s="137">
        <v>10.687573251271299</v>
      </c>
      <c r="Q37" s="137">
        <v>12.948397443907499</v>
      </c>
      <c r="R37" s="137">
        <v>11.496057582810799</v>
      </c>
    </row>
    <row r="38" spans="1:18" x14ac:dyDescent="0.25">
      <c r="A38" s="133" t="s">
        <v>99</v>
      </c>
      <c r="B38" s="136">
        <v>43908</v>
      </c>
      <c r="C38" s="137">
        <v>24.865300000000001</v>
      </c>
      <c r="D38" s="137">
        <v>24.865300000000001</v>
      </c>
      <c r="E38" s="133">
        <v>111524</v>
      </c>
      <c r="F38" s="137">
        <v>-28.748357437636599</v>
      </c>
      <c r="G38" s="137">
        <v>-0.205501487975257</v>
      </c>
      <c r="H38" s="137">
        <v>-71.479286453761404</v>
      </c>
      <c r="I38" s="137">
        <v>-30.097126524576101</v>
      </c>
      <c r="J38" s="137">
        <v>-2.4602563854141701</v>
      </c>
      <c r="K38" s="137">
        <v>16.652742125115999</v>
      </c>
      <c r="L38" s="137">
        <v>7.7757609517798798</v>
      </c>
      <c r="M38" s="137">
        <v>10.0857340245418</v>
      </c>
      <c r="N38" s="137">
        <v>12.289423046565901</v>
      </c>
      <c r="O38" s="137">
        <v>8.4089535272162603</v>
      </c>
      <c r="P38" s="137">
        <v>9.4782960209559199</v>
      </c>
      <c r="Q38" s="137">
        <v>13.153538181818201</v>
      </c>
      <c r="R38" s="137">
        <v>10.6043810536981</v>
      </c>
    </row>
    <row r="39" spans="1:18" x14ac:dyDescent="0.25">
      <c r="A39" s="133" t="s">
        <v>67</v>
      </c>
      <c r="B39" s="136">
        <v>43908</v>
      </c>
      <c r="C39" s="137">
        <v>16.325800000000001</v>
      </c>
      <c r="D39" s="137">
        <v>16.325800000000001</v>
      </c>
      <c r="E39" s="133">
        <v>122715</v>
      </c>
      <c r="F39" s="137">
        <v>-71.625942205293299</v>
      </c>
      <c r="G39" s="137">
        <v>-22.688942216685302</v>
      </c>
      <c r="H39" s="137">
        <v>-32.059978641174702</v>
      </c>
      <c r="I39" s="137">
        <v>-16.171944772722899</v>
      </c>
      <c r="J39" s="137">
        <v>-1.8629125804070901</v>
      </c>
      <c r="K39" s="137">
        <v>6.2604255258642301</v>
      </c>
      <c r="L39" s="137">
        <v>7.4044520692556803</v>
      </c>
      <c r="M39" s="137">
        <v>7.5057088273702703</v>
      </c>
      <c r="N39" s="137">
        <v>7.7370137065039</v>
      </c>
      <c r="O39" s="137">
        <v>8.0713552519321397</v>
      </c>
      <c r="P39" s="137">
        <v>8.4767908212802698</v>
      </c>
      <c r="Q39" s="137">
        <v>9.3896583977226502</v>
      </c>
      <c r="R39" s="137">
        <v>7.49532503312816</v>
      </c>
    </row>
    <row r="40" spans="1:18" x14ac:dyDescent="0.25">
      <c r="A40" s="133" t="s">
        <v>100</v>
      </c>
      <c r="B40" s="136">
        <v>43908</v>
      </c>
      <c r="C40" s="137">
        <v>15.728300000000001</v>
      </c>
      <c r="D40" s="137">
        <v>15.728300000000001</v>
      </c>
      <c r="E40" s="133">
        <v>122612</v>
      </c>
      <c r="F40" s="137">
        <v>-72.261175798722505</v>
      </c>
      <c r="G40" s="137">
        <v>-23.3636271452831</v>
      </c>
      <c r="H40" s="137">
        <v>-32.713650296227399</v>
      </c>
      <c r="I40" s="137">
        <v>-16.8150701002047</v>
      </c>
      <c r="J40" s="137">
        <v>-2.51567606975585</v>
      </c>
      <c r="K40" s="137">
        <v>5.6008059708492297</v>
      </c>
      <c r="L40" s="137">
        <v>6.7331288055590797</v>
      </c>
      <c r="M40" s="137">
        <v>6.8226246149613203</v>
      </c>
      <c r="N40" s="137">
        <v>7.0407669964712003</v>
      </c>
      <c r="O40" s="137">
        <v>7.3106745705355296</v>
      </c>
      <c r="P40" s="137">
        <v>7.6742173046154702</v>
      </c>
      <c r="Q40" s="137">
        <v>8.5027633184221205</v>
      </c>
      <c r="R40" s="137">
        <v>6.75311390310332</v>
      </c>
    </row>
    <row r="41" spans="1:18" x14ac:dyDescent="0.25">
      <c r="A41" s="133" t="s">
        <v>68</v>
      </c>
      <c r="B41" s="136">
        <v>43908</v>
      </c>
      <c r="C41" s="137">
        <v>1119.1207999999999</v>
      </c>
      <c r="D41" s="137">
        <v>1119.1207999999999</v>
      </c>
      <c r="E41" s="133">
        <v>145589</v>
      </c>
      <c r="F41" s="137">
        <v>-29.1963057336548</v>
      </c>
      <c r="G41" s="137">
        <v>9.3705289884164404</v>
      </c>
      <c r="H41" s="137">
        <v>-48.084341510852298</v>
      </c>
      <c r="I41" s="137">
        <v>-22.492117582331101</v>
      </c>
      <c r="J41" s="137">
        <v>-5.3095905748957399</v>
      </c>
      <c r="K41" s="137">
        <v>4.96421161739464</v>
      </c>
      <c r="L41" s="137">
        <v>6.2811689317285602</v>
      </c>
      <c r="M41" s="137">
        <v>6.8912562386339999</v>
      </c>
      <c r="N41" s="137">
        <v>9.49248094226148</v>
      </c>
      <c r="O41" s="137"/>
      <c r="P41" s="137"/>
      <c r="Q41" s="137">
        <v>9.2508706382978705</v>
      </c>
      <c r="R41" s="137"/>
    </row>
    <row r="42" spans="1:18" x14ac:dyDescent="0.25">
      <c r="A42" s="133" t="s">
        <v>101</v>
      </c>
      <c r="B42" s="136">
        <v>43908</v>
      </c>
      <c r="C42" s="137">
        <v>1111.7291</v>
      </c>
      <c r="D42" s="137">
        <v>1111.7291</v>
      </c>
      <c r="E42" s="133">
        <v>145590</v>
      </c>
      <c r="F42" s="137">
        <v>-29.580387312662801</v>
      </c>
      <c r="G42" s="137">
        <v>8.9062842226917507</v>
      </c>
      <c r="H42" s="137">
        <v>-48.537340938819497</v>
      </c>
      <c r="I42" s="137">
        <v>-23.056503759549301</v>
      </c>
      <c r="J42" s="137">
        <v>-5.8511382124574798</v>
      </c>
      <c r="K42" s="137">
        <v>4.4329744274223497</v>
      </c>
      <c r="L42" s="137">
        <v>5.74121376513963</v>
      </c>
      <c r="M42" s="137">
        <v>6.3529033754618496</v>
      </c>
      <c r="N42" s="137">
        <v>8.9337703905605892</v>
      </c>
      <c r="O42" s="137"/>
      <c r="P42" s="137"/>
      <c r="Q42" s="137">
        <v>8.6768343617021308</v>
      </c>
      <c r="R42" s="137"/>
    </row>
    <row r="43" spans="1:18" x14ac:dyDescent="0.25">
      <c r="A43" s="133" t="s">
        <v>69</v>
      </c>
      <c r="B43" s="136">
        <v>43908</v>
      </c>
      <c r="C43" s="137">
        <v>31.095199999999998</v>
      </c>
      <c r="D43" s="137">
        <v>31.095199999999998</v>
      </c>
      <c r="E43" s="133">
        <v>120435</v>
      </c>
      <c r="F43" s="137">
        <v>-153.473812306859</v>
      </c>
      <c r="G43" s="137">
        <v>-56.974837108087002</v>
      </c>
      <c r="H43" s="137">
        <v>-83.117947595825299</v>
      </c>
      <c r="I43" s="137">
        <v>-50.983118611147901</v>
      </c>
      <c r="J43" s="137">
        <v>-19.964954540870899</v>
      </c>
      <c r="K43" s="137">
        <v>-0.32350531381714598</v>
      </c>
      <c r="L43" s="137">
        <v>2.4520623193783</v>
      </c>
      <c r="M43" s="137">
        <v>3.8384363275539899</v>
      </c>
      <c r="N43" s="137">
        <v>4.7653760301244601</v>
      </c>
      <c r="O43" s="137">
        <v>7.3329775970617401</v>
      </c>
      <c r="P43" s="137">
        <v>9.1285427136477395</v>
      </c>
      <c r="Q43" s="137">
        <v>10.5748303726955</v>
      </c>
      <c r="R43" s="137">
        <v>6.5249244310126704</v>
      </c>
    </row>
    <row r="44" spans="1:18" x14ac:dyDescent="0.25">
      <c r="A44" s="133" t="s">
        <v>102</v>
      </c>
      <c r="B44" s="136">
        <v>43908</v>
      </c>
      <c r="C44" s="137">
        <v>29.938400000000001</v>
      </c>
      <c r="D44" s="137">
        <v>29.938400000000001</v>
      </c>
      <c r="E44" s="133">
        <v>101806</v>
      </c>
      <c r="F44" s="137">
        <v>-154.059663465856</v>
      </c>
      <c r="G44" s="137">
        <v>-57.670793457225201</v>
      </c>
      <c r="H44" s="137">
        <v>-83.815862060870003</v>
      </c>
      <c r="I44" s="137">
        <v>-51.683805931789998</v>
      </c>
      <c r="J44" s="137">
        <v>-20.678949583473301</v>
      </c>
      <c r="K44" s="137">
        <v>-0.90896359692346396</v>
      </c>
      <c r="L44" s="137">
        <v>1.9042757571526701</v>
      </c>
      <c r="M44" s="137">
        <v>3.2970862857305501</v>
      </c>
      <c r="N44" s="137">
        <v>4.22170030064395</v>
      </c>
      <c r="O44" s="137">
        <v>6.7169709058398803</v>
      </c>
      <c r="P44" s="137">
        <v>8.3233916293348997</v>
      </c>
      <c r="Q44" s="137">
        <v>11.908879070528601</v>
      </c>
      <c r="R44" s="137">
        <v>5.9508645753848999</v>
      </c>
    </row>
    <row r="45" spans="1:18" x14ac:dyDescent="0.25">
      <c r="A45" s="133" t="s">
        <v>70</v>
      </c>
      <c r="B45" s="136">
        <v>43908</v>
      </c>
      <c r="C45" s="137">
        <v>27.544499999999999</v>
      </c>
      <c r="D45" s="137">
        <v>27.544499999999999</v>
      </c>
      <c r="E45" s="133">
        <v>119755</v>
      </c>
      <c r="F45" s="137">
        <v>-153.59586998253999</v>
      </c>
      <c r="G45" s="137">
        <v>-40.5870353990288</v>
      </c>
      <c r="H45" s="137">
        <v>-98.728608521635294</v>
      </c>
      <c r="I45" s="137">
        <v>-57.926430376768501</v>
      </c>
      <c r="J45" s="137">
        <v>-21.0938250086779</v>
      </c>
      <c r="K45" s="137">
        <v>6.0860809640883904</v>
      </c>
      <c r="L45" s="137">
        <v>6.0059249669100199</v>
      </c>
      <c r="M45" s="137">
        <v>7.6224095158430201</v>
      </c>
      <c r="N45" s="137">
        <v>9.9593374195566309</v>
      </c>
      <c r="O45" s="137">
        <v>9.6235803409123193</v>
      </c>
      <c r="P45" s="137">
        <v>11.371559164495199</v>
      </c>
      <c r="Q45" s="137">
        <v>13.0379552067189</v>
      </c>
      <c r="R45" s="137">
        <v>10.2091154673689</v>
      </c>
    </row>
    <row r="46" spans="1:18" x14ac:dyDescent="0.25">
      <c r="A46" s="133" t="s">
        <v>103</v>
      </c>
      <c r="B46" s="136">
        <v>43908</v>
      </c>
      <c r="C46" s="137">
        <v>26.352399999999999</v>
      </c>
      <c r="D46" s="137">
        <v>26.352399999999999</v>
      </c>
      <c r="E46" s="133">
        <v>108511</v>
      </c>
      <c r="F46" s="137">
        <v>-154.33432964408999</v>
      </c>
      <c r="G46" s="137">
        <v>-41.262234833334702</v>
      </c>
      <c r="H46" s="137">
        <v>-99.377402276406301</v>
      </c>
      <c r="I46" s="137">
        <v>-58.568355007259697</v>
      </c>
      <c r="J46" s="137">
        <v>-21.736206350033001</v>
      </c>
      <c r="K46" s="137">
        <v>5.4270514298359798</v>
      </c>
      <c r="L46" s="137">
        <v>5.3337245815147902</v>
      </c>
      <c r="M46" s="137">
        <v>6.9276220479525898</v>
      </c>
      <c r="N46" s="137">
        <v>9.23552277791417</v>
      </c>
      <c r="O46" s="137">
        <v>8.8567388136029308</v>
      </c>
      <c r="P46" s="137">
        <v>10.412113307926999</v>
      </c>
      <c r="Q46" s="137">
        <v>13.8365447209182</v>
      </c>
      <c r="R46" s="137">
        <v>9.4610489832386797</v>
      </c>
    </row>
    <row r="47" spans="1:18" x14ac:dyDescent="0.25">
      <c r="A47" s="133" t="s">
        <v>71</v>
      </c>
      <c r="B47" s="136">
        <v>43908</v>
      </c>
      <c r="C47" s="137">
        <v>22.7271</v>
      </c>
      <c r="D47" s="137">
        <v>22.7271</v>
      </c>
      <c r="E47" s="133">
        <v>119428</v>
      </c>
      <c r="F47" s="137">
        <v>-62.527178568135298</v>
      </c>
      <c r="G47" s="137">
        <v>-15.7050592507053</v>
      </c>
      <c r="H47" s="137">
        <v>-77.658179917755405</v>
      </c>
      <c r="I47" s="137">
        <v>-39.5524896558384</v>
      </c>
      <c r="J47" s="137">
        <v>-8.2524928180702606</v>
      </c>
      <c r="K47" s="137">
        <v>9.3717734791752392</v>
      </c>
      <c r="L47" s="137">
        <v>6.9384480617643201</v>
      </c>
      <c r="M47" s="137">
        <v>8.5425127158359793</v>
      </c>
      <c r="N47" s="137">
        <v>10.125804468298099</v>
      </c>
      <c r="O47" s="137">
        <v>8.5358551867130199</v>
      </c>
      <c r="P47" s="137">
        <v>10.279015343244</v>
      </c>
      <c r="Q47" s="137">
        <v>12.245408544404199</v>
      </c>
      <c r="R47" s="137">
        <v>9.4958996828056499</v>
      </c>
    </row>
    <row r="48" spans="1:18" x14ac:dyDescent="0.25">
      <c r="A48" s="133" t="s">
        <v>104</v>
      </c>
      <c r="B48" s="136">
        <v>43908</v>
      </c>
      <c r="C48" s="137">
        <v>21.684000000000001</v>
      </c>
      <c r="D48" s="137">
        <v>21.684000000000001</v>
      </c>
      <c r="E48" s="133">
        <v>118053</v>
      </c>
      <c r="F48" s="137">
        <v>-63.013604032867597</v>
      </c>
      <c r="G48" s="137">
        <v>-16.3582987847808</v>
      </c>
      <c r="H48" s="137">
        <v>-78.281197781981305</v>
      </c>
      <c r="I48" s="137">
        <v>-40.190024292232899</v>
      </c>
      <c r="J48" s="137">
        <v>-8.9043156147044407</v>
      </c>
      <c r="K48" s="137">
        <v>8.7009712803640493</v>
      </c>
      <c r="L48" s="137">
        <v>6.2643090435664099</v>
      </c>
      <c r="M48" s="137">
        <v>7.81210911658264</v>
      </c>
      <c r="N48" s="137">
        <v>9.3679374851478805</v>
      </c>
      <c r="O48" s="137">
        <v>7.5396425090271704</v>
      </c>
      <c r="P48" s="137">
        <v>9.1470899313890204</v>
      </c>
      <c r="Q48" s="137">
        <v>8.6172155991109296</v>
      </c>
      <c r="R48" s="137">
        <v>8.5919623589117506</v>
      </c>
    </row>
    <row r="49" spans="1:18" x14ac:dyDescent="0.25">
      <c r="A49" s="133" t="s">
        <v>72</v>
      </c>
      <c r="B49" s="136">
        <v>43908</v>
      </c>
      <c r="C49" s="137">
        <v>12.919</v>
      </c>
      <c r="D49" s="137">
        <v>12.919</v>
      </c>
      <c r="E49" s="133">
        <v>140769</v>
      </c>
      <c r="F49" s="137">
        <v>-16.379363703882799</v>
      </c>
      <c r="G49" s="137">
        <v>56.659776122314099</v>
      </c>
      <c r="H49" s="137">
        <v>-20.142933147690201</v>
      </c>
      <c r="I49" s="137">
        <v>9.2146657863053196</v>
      </c>
      <c r="J49" s="137">
        <v>20.414667595407501</v>
      </c>
      <c r="K49" s="137">
        <v>16.104926771335801</v>
      </c>
      <c r="L49" s="137">
        <v>11.662716839226</v>
      </c>
      <c r="M49" s="137">
        <v>12.152091657968199</v>
      </c>
      <c r="N49" s="137">
        <v>14.3822003320979</v>
      </c>
      <c r="O49" s="137"/>
      <c r="P49" s="137"/>
      <c r="Q49" s="137">
        <v>9.7746330275229401</v>
      </c>
      <c r="R49" s="137">
        <v>11.7833149770064</v>
      </c>
    </row>
    <row r="50" spans="1:18" x14ac:dyDescent="0.25">
      <c r="A50" s="133" t="s">
        <v>105</v>
      </c>
      <c r="B50" s="136">
        <v>43908</v>
      </c>
      <c r="C50" s="137">
        <v>12.407999999999999</v>
      </c>
      <c r="D50" s="137">
        <v>12.407999999999999</v>
      </c>
      <c r="E50" s="133">
        <v>140771</v>
      </c>
      <c r="F50" s="137">
        <v>-17.347489507731499</v>
      </c>
      <c r="G50" s="137">
        <v>55.904399165156697</v>
      </c>
      <c r="H50" s="137">
        <v>-20.844083913005001</v>
      </c>
      <c r="I50" s="137">
        <v>8.4318979855844507</v>
      </c>
      <c r="J50" s="137">
        <v>19.603977609646499</v>
      </c>
      <c r="K50" s="137">
        <v>15.149732673401999</v>
      </c>
      <c r="L50" s="137">
        <v>10.5803098837325</v>
      </c>
      <c r="M50" s="137">
        <v>10.9554467009274</v>
      </c>
      <c r="N50" s="137">
        <v>13.085002548709401</v>
      </c>
      <c r="O50" s="137"/>
      <c r="P50" s="137"/>
      <c r="Q50" s="137">
        <v>8.0634862385321107</v>
      </c>
      <c r="R50" s="137">
        <v>10.1899635957214</v>
      </c>
    </row>
    <row r="51" spans="1:18" x14ac:dyDescent="0.25">
      <c r="A51" s="133" t="s">
        <v>106</v>
      </c>
      <c r="B51" s="136">
        <v>43908</v>
      </c>
      <c r="C51" s="137">
        <v>26.581199999999999</v>
      </c>
      <c r="D51" s="137">
        <v>26.581199999999999</v>
      </c>
      <c r="E51" s="133">
        <v>102849</v>
      </c>
      <c r="F51" s="137">
        <v>-14.824007220216799</v>
      </c>
      <c r="G51" s="137">
        <v>-0.21969753968911199</v>
      </c>
      <c r="H51" s="137">
        <v>-72.366632377094703</v>
      </c>
      <c r="I51" s="137">
        <v>-30.2849536161552</v>
      </c>
      <c r="J51" s="137">
        <v>-3.7813428918087699</v>
      </c>
      <c r="K51" s="137">
        <v>9.4793259114044304</v>
      </c>
      <c r="L51" s="137">
        <v>4.91294210845889</v>
      </c>
      <c r="M51" s="137">
        <v>5.9981103781043004</v>
      </c>
      <c r="N51" s="137">
        <v>9.1795980201906708</v>
      </c>
      <c r="O51" s="137">
        <v>6.8488614864542496</v>
      </c>
      <c r="P51" s="137">
        <v>8.0958867798623295</v>
      </c>
      <c r="Q51" s="137">
        <v>10.8035308818279</v>
      </c>
      <c r="R51" s="137">
        <v>7.9685877895856798</v>
      </c>
    </row>
    <row r="52" spans="1:18" x14ac:dyDescent="0.25">
      <c r="A52" s="133" t="s">
        <v>73</v>
      </c>
      <c r="B52" s="136">
        <v>43908</v>
      </c>
      <c r="C52" s="137">
        <v>27.901599999999998</v>
      </c>
      <c r="D52" s="137">
        <v>27.901599999999998</v>
      </c>
      <c r="E52" s="133">
        <v>118747</v>
      </c>
      <c r="F52" s="137">
        <v>-14.122755477855801</v>
      </c>
      <c r="G52" s="137">
        <v>0.47097111807219399</v>
      </c>
      <c r="H52" s="137">
        <v>-71.679034102816502</v>
      </c>
      <c r="I52" s="137">
        <v>-29.598489526914602</v>
      </c>
      <c r="J52" s="137">
        <v>-3.0869060396544699</v>
      </c>
      <c r="K52" s="137">
        <v>10.1947813303932</v>
      </c>
      <c r="L52" s="137">
        <v>5.6300779438839097</v>
      </c>
      <c r="M52" s="137">
        <v>6.7293216273047296</v>
      </c>
      <c r="N52" s="137">
        <v>9.9479923609095504</v>
      </c>
      <c r="O52" s="137">
        <v>7.6834322757207998</v>
      </c>
      <c r="P52" s="137">
        <v>9.0550002777422502</v>
      </c>
      <c r="Q52" s="137">
        <v>11.267677969083801</v>
      </c>
      <c r="R52" s="137">
        <v>8.78904707935747</v>
      </c>
    </row>
    <row r="53" spans="1:18" x14ac:dyDescent="0.25">
      <c r="A53" s="133" t="s">
        <v>107</v>
      </c>
      <c r="B53" s="136">
        <v>43908</v>
      </c>
      <c r="C53" s="137">
        <v>1942.9592</v>
      </c>
      <c r="D53" s="137">
        <v>1942.9592</v>
      </c>
      <c r="E53" s="133">
        <v>116485</v>
      </c>
      <c r="F53" s="137">
        <v>-158.473332247635</v>
      </c>
      <c r="G53" s="137">
        <v>-33.403484119269201</v>
      </c>
      <c r="H53" s="137">
        <v>-111.21307468635401</v>
      </c>
      <c r="I53" s="137">
        <v>-54.260981594918803</v>
      </c>
      <c r="J53" s="137">
        <v>-18.628104781025399</v>
      </c>
      <c r="K53" s="137">
        <v>6.93209447689933</v>
      </c>
      <c r="L53" s="137">
        <v>5.0136550630175298</v>
      </c>
      <c r="M53" s="137">
        <v>7.3567981267006903</v>
      </c>
      <c r="N53" s="137">
        <v>10.4753362624378</v>
      </c>
      <c r="O53" s="137">
        <v>8.6127465493896</v>
      </c>
      <c r="P53" s="137">
        <v>9.5995522116200593</v>
      </c>
      <c r="Q53" s="137">
        <v>11.5187452476573</v>
      </c>
      <c r="R53" s="137">
        <v>9.7037822398170999</v>
      </c>
    </row>
    <row r="54" spans="1:18" x14ac:dyDescent="0.25">
      <c r="A54" s="133" t="s">
        <v>74</v>
      </c>
      <c r="B54" s="136">
        <v>43908</v>
      </c>
      <c r="C54" s="137">
        <v>2071.4753999999998</v>
      </c>
      <c r="D54" s="137">
        <v>2071.4753999999998</v>
      </c>
      <c r="E54" s="133">
        <v>120084</v>
      </c>
      <c r="F54" s="137">
        <v>-157.54549016266401</v>
      </c>
      <c r="G54" s="137">
        <v>-32.4756768291168</v>
      </c>
      <c r="H54" s="137">
        <v>-110.300367381141</v>
      </c>
      <c r="I54" s="137">
        <v>-53.347887900121798</v>
      </c>
      <c r="J54" s="137">
        <v>-17.675368817470201</v>
      </c>
      <c r="K54" s="137">
        <v>7.9080150804464298</v>
      </c>
      <c r="L54" s="137">
        <v>6.0519006846690804</v>
      </c>
      <c r="M54" s="137">
        <v>8.10704998550837</v>
      </c>
      <c r="N54" s="137">
        <v>11.2798663985575</v>
      </c>
      <c r="O54" s="137">
        <v>9.8112875023693995</v>
      </c>
      <c r="P54" s="137">
        <v>11.183565690557799</v>
      </c>
      <c r="Q54" s="137">
        <v>12.3766948887663</v>
      </c>
      <c r="R54" s="137">
        <v>10.6325898594788</v>
      </c>
    </row>
    <row r="55" spans="1:18" x14ac:dyDescent="0.25">
      <c r="A55" s="133" t="s">
        <v>108</v>
      </c>
      <c r="B55" s="136">
        <v>43908</v>
      </c>
      <c r="C55" s="137">
        <v>30.366800000000001</v>
      </c>
      <c r="D55" s="137">
        <v>30.366800000000001</v>
      </c>
      <c r="E55" s="133">
        <v>100963</v>
      </c>
      <c r="F55" s="137">
        <v>-20.7822512432477</v>
      </c>
      <c r="G55" s="137">
        <v>-12.1676666392696</v>
      </c>
      <c r="H55" s="137">
        <v>-54.626449074822197</v>
      </c>
      <c r="I55" s="137">
        <v>-25.9590583189804</v>
      </c>
      <c r="J55" s="137">
        <v>-5.0980034690512799</v>
      </c>
      <c r="K55" s="137">
        <v>9.5125315431215807</v>
      </c>
      <c r="L55" s="137">
        <v>4.7507289586098498</v>
      </c>
      <c r="M55" s="137">
        <v>5.6706742078265</v>
      </c>
      <c r="N55" s="137">
        <v>-2.3601940584775298</v>
      </c>
      <c r="O55" s="137">
        <v>2.7550951836835602</v>
      </c>
      <c r="P55" s="137">
        <v>5.4619328511375604</v>
      </c>
      <c r="Q55" s="137">
        <v>12.0352661797604</v>
      </c>
      <c r="R55" s="137">
        <v>1.9876400078420999</v>
      </c>
    </row>
    <row r="56" spans="1:18" x14ac:dyDescent="0.25">
      <c r="A56" s="133" t="s">
        <v>75</v>
      </c>
      <c r="B56" s="136">
        <v>43908</v>
      </c>
      <c r="C56" s="137">
        <v>31.953600000000002</v>
      </c>
      <c r="D56" s="137">
        <v>31.953600000000002</v>
      </c>
      <c r="E56" s="133">
        <v>119461</v>
      </c>
      <c r="F56" s="137">
        <v>-20.321287150386201</v>
      </c>
      <c r="G56" s="137">
        <v>-11.701020781192501</v>
      </c>
      <c r="H56" s="137">
        <v>-54.1470907959078</v>
      </c>
      <c r="I56" s="137">
        <v>-25.490440434613099</v>
      </c>
      <c r="J56" s="137">
        <v>-4.7246346272519304</v>
      </c>
      <c r="K56" s="137">
        <v>9.7960727773691794</v>
      </c>
      <c r="L56" s="137">
        <v>5.0014978718376302</v>
      </c>
      <c r="M56" s="137">
        <v>6.00366610730965</v>
      </c>
      <c r="N56" s="137">
        <v>-1.99119544933968</v>
      </c>
      <c r="O56" s="137">
        <v>3.4711095295950698</v>
      </c>
      <c r="P56" s="137">
        <v>6.3485921457160996</v>
      </c>
      <c r="Q56" s="137">
        <v>8.4877289645817307</v>
      </c>
      <c r="R56" s="137">
        <v>2.6013383363618399</v>
      </c>
    </row>
    <row r="57" spans="1:18" x14ac:dyDescent="0.25">
      <c r="A57" s="133" t="s">
        <v>109</v>
      </c>
      <c r="B57" s="136">
        <v>43908</v>
      </c>
      <c r="C57" s="137">
        <v>62.1997</v>
      </c>
      <c r="D57" s="137">
        <v>62.1997</v>
      </c>
      <c r="E57" s="133">
        <v>100172</v>
      </c>
      <c r="F57" s="137">
        <v>3.81472572564368</v>
      </c>
      <c r="G57" s="137">
        <v>5.6495729796168996</v>
      </c>
      <c r="H57" s="137">
        <v>1.5429535429922601</v>
      </c>
      <c r="I57" s="137">
        <v>4.2151383809022196</v>
      </c>
      <c r="J57" s="137">
        <v>5.8813860921142398</v>
      </c>
      <c r="K57" s="137">
        <v>6.6178916287021599</v>
      </c>
      <c r="L57" s="137">
        <v>6.0502105756022102</v>
      </c>
      <c r="M57" s="137">
        <v>6.0128732831045797</v>
      </c>
      <c r="N57" s="137">
        <v>6.1659847341483802</v>
      </c>
      <c r="O57" s="137">
        <v>4.8889275281268798</v>
      </c>
      <c r="P57" s="137">
        <v>6.8888040333974603</v>
      </c>
      <c r="Q57" s="137">
        <v>23.9027606322921</v>
      </c>
      <c r="R57" s="137">
        <v>6.3802020117451397</v>
      </c>
    </row>
    <row r="58" spans="1:18" x14ac:dyDescent="0.25">
      <c r="A58" s="133" t="s">
        <v>76</v>
      </c>
      <c r="B58" s="136">
        <v>43908</v>
      </c>
      <c r="C58" s="137">
        <v>63.063499999999998</v>
      </c>
      <c r="D58" s="137">
        <v>63.063499999999998</v>
      </c>
      <c r="E58" s="133">
        <v>120830</v>
      </c>
      <c r="F58" s="137">
        <v>3.8782494512882302</v>
      </c>
      <c r="G58" s="137">
        <v>5.7460338115879797</v>
      </c>
      <c r="H58" s="137">
        <v>1.6459130778428299</v>
      </c>
      <c r="I58" s="137">
        <v>4.3149190939905901</v>
      </c>
      <c r="J58" s="137">
        <v>5.9817630107788</v>
      </c>
      <c r="K58" s="137">
        <v>6.7124111750917903</v>
      </c>
      <c r="L58" s="137">
        <v>6.1667230226876502</v>
      </c>
      <c r="M58" s="137">
        <v>6.1260107367766503</v>
      </c>
      <c r="N58" s="137">
        <v>6.2809361397113701</v>
      </c>
      <c r="O58" s="137">
        <v>5.0893995292771299</v>
      </c>
      <c r="P58" s="137">
        <v>7.0321779066413503</v>
      </c>
      <c r="Q58" s="137">
        <v>9.1678858315838898</v>
      </c>
      <c r="R58" s="137">
        <v>6.6049851376750102</v>
      </c>
    </row>
    <row r="59" spans="1:18" x14ac:dyDescent="0.25">
      <c r="A59" s="133" t="s">
        <v>77</v>
      </c>
      <c r="B59" s="136">
        <v>43908</v>
      </c>
      <c r="C59" s="137">
        <v>15.198399999999999</v>
      </c>
      <c r="D59" s="137">
        <v>15.198399999999999</v>
      </c>
      <c r="E59" s="133">
        <v>134494</v>
      </c>
      <c r="F59" s="137">
        <v>-76.927874987690203</v>
      </c>
      <c r="G59" s="137">
        <v>-25.6066457293845</v>
      </c>
      <c r="H59" s="137">
        <v>-87.402324345555598</v>
      </c>
      <c r="I59" s="137">
        <v>-38.150176856811299</v>
      </c>
      <c r="J59" s="137">
        <v>-7.9900669455406899</v>
      </c>
      <c r="K59" s="137">
        <v>15.423929428138299</v>
      </c>
      <c r="L59" s="137">
        <v>7.8258652392481602</v>
      </c>
      <c r="M59" s="137">
        <v>8.9955544025565199</v>
      </c>
      <c r="N59" s="137">
        <v>10.893616527421401</v>
      </c>
      <c r="O59" s="137">
        <v>8.3754123756153795</v>
      </c>
      <c r="P59" s="137"/>
      <c r="Q59" s="137">
        <v>10.7502322946176</v>
      </c>
      <c r="R59" s="137">
        <v>9.05363169505085</v>
      </c>
    </row>
    <row r="60" spans="1:18" x14ac:dyDescent="0.25">
      <c r="A60" s="133" t="s">
        <v>110</v>
      </c>
      <c r="B60" s="136">
        <v>43908</v>
      </c>
      <c r="C60" s="137">
        <v>15.151199999999999</v>
      </c>
      <c r="D60" s="137">
        <v>15.151199999999999</v>
      </c>
      <c r="E60" s="133">
        <v>141061</v>
      </c>
      <c r="F60" s="137">
        <v>-77.167019027484997</v>
      </c>
      <c r="G60" s="137">
        <v>-25.7339787435556</v>
      </c>
      <c r="H60" s="137">
        <v>-87.503685039019999</v>
      </c>
      <c r="I60" s="137">
        <v>-38.2672803267983</v>
      </c>
      <c r="J60" s="137">
        <v>-8.1132111736845491</v>
      </c>
      <c r="K60" s="137">
        <v>15.29971963697</v>
      </c>
      <c r="L60" s="137">
        <v>7.7040832196513502</v>
      </c>
      <c r="M60" s="137">
        <v>8.8702756722701608</v>
      </c>
      <c r="N60" s="137">
        <v>10.7629630526482</v>
      </c>
      <c r="O60" s="137">
        <v>8.2522256569968206</v>
      </c>
      <c r="P60" s="137"/>
      <c r="Q60" s="137">
        <v>10.5941407980674</v>
      </c>
      <c r="R60" s="137">
        <v>8.9224650239194805</v>
      </c>
    </row>
    <row r="61" spans="1:18" x14ac:dyDescent="0.25">
      <c r="A61" s="133" t="s">
        <v>78</v>
      </c>
      <c r="B61" s="136">
        <v>43908</v>
      </c>
      <c r="C61" s="137">
        <v>26.9375</v>
      </c>
      <c r="D61" s="137">
        <v>26.9375</v>
      </c>
      <c r="E61" s="133">
        <v>119671</v>
      </c>
      <c r="F61" s="137">
        <v>-115.48495725863</v>
      </c>
      <c r="G61" s="137">
        <v>-9.7428958051425401</v>
      </c>
      <c r="H61" s="137">
        <v>-88.052276990679403</v>
      </c>
      <c r="I61" s="137">
        <v>-33.9871480755871</v>
      </c>
      <c r="J61" s="137">
        <v>-5.5773511383081003</v>
      </c>
      <c r="K61" s="137">
        <v>12.235464429602899</v>
      </c>
      <c r="L61" s="137">
        <v>8.3554192761040404</v>
      </c>
      <c r="M61" s="137">
        <v>10.713654913271499</v>
      </c>
      <c r="N61" s="137">
        <v>13.9453249933454</v>
      </c>
      <c r="O61" s="137">
        <v>9.5810799515803193</v>
      </c>
      <c r="P61" s="137">
        <v>11.075392372911599</v>
      </c>
      <c r="Q61" s="137">
        <v>12.1318108700923</v>
      </c>
      <c r="R61" s="137">
        <v>11.5925432050661</v>
      </c>
    </row>
    <row r="62" spans="1:18" x14ac:dyDescent="0.25">
      <c r="A62" s="133" t="s">
        <v>111</v>
      </c>
      <c r="B62" s="136">
        <v>43908</v>
      </c>
      <c r="C62" s="137">
        <v>25.6555</v>
      </c>
      <c r="D62" s="137">
        <v>25.6555</v>
      </c>
      <c r="E62" s="133">
        <v>102205</v>
      </c>
      <c r="F62" s="137">
        <v>-116.14809576725</v>
      </c>
      <c r="G62" s="137">
        <v>-10.342559328037099</v>
      </c>
      <c r="H62" s="137">
        <v>-88.645574248581397</v>
      </c>
      <c r="I62" s="137">
        <v>-34.5545374276033</v>
      </c>
      <c r="J62" s="137">
        <v>-6.1608788805424997</v>
      </c>
      <c r="K62" s="137">
        <v>11.622907634217899</v>
      </c>
      <c r="L62" s="137">
        <v>7.7387019129285903</v>
      </c>
      <c r="M62" s="137">
        <v>10.072415846626001</v>
      </c>
      <c r="N62" s="137">
        <v>13.269977974203</v>
      </c>
      <c r="O62" s="137">
        <v>8.6362688432498995</v>
      </c>
      <c r="P62" s="137">
        <v>10.012841979685501</v>
      </c>
      <c r="Q62" s="137">
        <v>9.6704306989338296</v>
      </c>
      <c r="R62" s="137">
        <v>10.6935067334325</v>
      </c>
    </row>
    <row r="63" spans="1:18" x14ac:dyDescent="0.25">
      <c r="A63" s="133" t="s">
        <v>79</v>
      </c>
      <c r="B63" s="136">
        <v>43908</v>
      </c>
      <c r="C63" s="137">
        <v>32.021900000000002</v>
      </c>
      <c r="D63" s="137">
        <v>32.021900000000002</v>
      </c>
      <c r="E63" s="133">
        <v>119097</v>
      </c>
      <c r="F63" s="137">
        <v>-102.07183051659899</v>
      </c>
      <c r="G63" s="137">
        <v>-13.902378206526199</v>
      </c>
      <c r="H63" s="137">
        <v>-77.6544550017136</v>
      </c>
      <c r="I63" s="137">
        <v>-36.684256108251297</v>
      </c>
      <c r="J63" s="137">
        <v>-7.5792516674405599</v>
      </c>
      <c r="K63" s="137">
        <v>8.5141240698497302</v>
      </c>
      <c r="L63" s="137">
        <v>5.9601771898823097</v>
      </c>
      <c r="M63" s="137">
        <v>7.2193584244455797</v>
      </c>
      <c r="N63" s="137">
        <v>8.0828883368898392</v>
      </c>
      <c r="O63" s="137">
        <v>7.2947074130262504</v>
      </c>
      <c r="P63" s="137">
        <v>9.1402868403470201</v>
      </c>
      <c r="Q63" s="137">
        <v>12.435274536996401</v>
      </c>
      <c r="R63" s="137">
        <v>7.9243653671016201</v>
      </c>
    </row>
    <row r="64" spans="1:18" x14ac:dyDescent="0.25">
      <c r="A64" s="133" t="s">
        <v>112</v>
      </c>
      <c r="B64" s="136">
        <v>43908</v>
      </c>
      <c r="C64" s="137">
        <v>29.7654</v>
      </c>
      <c r="D64" s="137">
        <v>29.7654</v>
      </c>
      <c r="E64" s="133">
        <v>101909</v>
      </c>
      <c r="F64" s="137">
        <v>-103.0814380044</v>
      </c>
      <c r="G64" s="137">
        <v>-14.8808765447827</v>
      </c>
      <c r="H64" s="137">
        <v>-78.625529845042394</v>
      </c>
      <c r="I64" s="137">
        <v>-37.663324533765703</v>
      </c>
      <c r="J64" s="137">
        <v>-8.6549463369510402</v>
      </c>
      <c r="K64" s="137">
        <v>7.4488795910840802</v>
      </c>
      <c r="L64" s="137">
        <v>4.89074298131042</v>
      </c>
      <c r="M64" s="137">
        <v>6.1130752073039103</v>
      </c>
      <c r="N64" s="137">
        <v>6.97677328485796</v>
      </c>
      <c r="O64" s="137">
        <v>6.0475391144371899</v>
      </c>
      <c r="P64" s="137">
        <v>7.6453804662608</v>
      </c>
      <c r="Q64" s="137">
        <v>11.9423456381394</v>
      </c>
      <c r="R64" s="137">
        <v>6.7209127382889902</v>
      </c>
    </row>
    <row r="65" spans="1:18" x14ac:dyDescent="0.25">
      <c r="A65" s="133" t="s">
        <v>113</v>
      </c>
      <c r="B65" s="136">
        <v>43908</v>
      </c>
      <c r="C65" s="137">
        <v>17.3277</v>
      </c>
      <c r="D65" s="137">
        <v>17.3277</v>
      </c>
      <c r="E65" s="133">
        <v>116555</v>
      </c>
      <c r="F65" s="137">
        <v>-119.464928730022</v>
      </c>
      <c r="G65" s="137">
        <v>-48.212166554874202</v>
      </c>
      <c r="H65" s="137">
        <v>-115.840976769007</v>
      </c>
      <c r="I65" s="137">
        <v>-54.8383777239709</v>
      </c>
      <c r="J65" s="137">
        <v>-17.6042885889118</v>
      </c>
      <c r="K65" s="137">
        <v>8.3194068590755794</v>
      </c>
      <c r="L65" s="137">
        <v>5.2959053812038199</v>
      </c>
      <c r="M65" s="137">
        <v>7.2433510934203502</v>
      </c>
      <c r="N65" s="137">
        <v>9.9069392517621395</v>
      </c>
      <c r="O65" s="137">
        <v>6.3964122638329997</v>
      </c>
      <c r="P65" s="137">
        <v>7.07354974006227</v>
      </c>
      <c r="Q65" s="137">
        <v>9.0480734100135294</v>
      </c>
      <c r="R65" s="137">
        <v>8.0170772282075902</v>
      </c>
    </row>
    <row r="66" spans="1:18" x14ac:dyDescent="0.25">
      <c r="A66" s="133" t="s">
        <v>80</v>
      </c>
      <c r="B66" s="136">
        <v>43908</v>
      </c>
      <c r="C66" s="137">
        <v>18.061</v>
      </c>
      <c r="D66" s="137">
        <v>18.061</v>
      </c>
      <c r="E66" s="133">
        <v>119311</v>
      </c>
      <c r="F66" s="137">
        <v>-119.44890537132601</v>
      </c>
      <c r="G66" s="137">
        <v>-48.222054771163997</v>
      </c>
      <c r="H66" s="137">
        <v>-115.824085395799</v>
      </c>
      <c r="I66" s="137">
        <v>-54.830691558969697</v>
      </c>
      <c r="J66" s="137">
        <v>-17.5905932495345</v>
      </c>
      <c r="K66" s="137">
        <v>8.52774593232607</v>
      </c>
      <c r="L66" s="137">
        <v>5.6314169729699399</v>
      </c>
      <c r="M66" s="137">
        <v>7.5316088561374102</v>
      </c>
      <c r="N66" s="137">
        <v>10.2170242064768</v>
      </c>
      <c r="O66" s="137">
        <v>6.81280299884848</v>
      </c>
      <c r="P66" s="137">
        <v>7.8632962692668897</v>
      </c>
      <c r="Q66" s="137">
        <v>9.2581046322160105</v>
      </c>
      <c r="R66" s="137">
        <v>8.3490192781446595</v>
      </c>
    </row>
    <row r="67" spans="1:18" x14ac:dyDescent="0.25">
      <c r="A67" s="133" t="s">
        <v>365</v>
      </c>
      <c r="B67" s="136">
        <v>43908</v>
      </c>
      <c r="C67" s="137">
        <v>0.37619999999999998</v>
      </c>
      <c r="D67" s="137">
        <v>0.37619999999999998</v>
      </c>
      <c r="E67" s="133">
        <v>148118</v>
      </c>
      <c r="F67" s="137">
        <v>9.7048657271990795</v>
      </c>
      <c r="G67" s="137">
        <v>7.7700904736547596</v>
      </c>
      <c r="H67" s="137">
        <v>8.3295298950249208</v>
      </c>
      <c r="I67" s="137">
        <v>8.3428571428568006</v>
      </c>
      <c r="J67" s="137">
        <v>8.4199939099223293</v>
      </c>
      <c r="K67" s="137"/>
      <c r="L67" s="137"/>
      <c r="M67" s="137"/>
      <c r="N67" s="137"/>
      <c r="O67" s="137"/>
      <c r="P67" s="137"/>
      <c r="Q67" s="137">
        <v>8.4671663097786602</v>
      </c>
      <c r="R67" s="137"/>
    </row>
    <row r="68" spans="1:18" x14ac:dyDescent="0.25">
      <c r="A68" s="133" t="s">
        <v>369</v>
      </c>
      <c r="B68" s="136">
        <v>43908</v>
      </c>
      <c r="C68" s="137">
        <v>0.35949999999999999</v>
      </c>
      <c r="D68" s="137">
        <v>0.35949999999999999</v>
      </c>
      <c r="E68" s="133">
        <v>148117</v>
      </c>
      <c r="F68" s="137">
        <v>10.1558152476322</v>
      </c>
      <c r="G68" s="137">
        <v>8.1314397103870792</v>
      </c>
      <c r="H68" s="137">
        <v>8.7171118098951901</v>
      </c>
      <c r="I68" s="137">
        <v>8.7317092619909999</v>
      </c>
      <c r="J68" s="137">
        <v>8.4589461080157609</v>
      </c>
      <c r="K68" s="137"/>
      <c r="L68" s="137"/>
      <c r="M68" s="137"/>
      <c r="N68" s="137"/>
      <c r="O68" s="137"/>
      <c r="P68" s="137"/>
      <c r="Q68" s="137">
        <v>8.5200746965452492</v>
      </c>
      <c r="R68" s="137"/>
    </row>
    <row r="69" spans="1:18" x14ac:dyDescent="0.25">
      <c r="A69" s="133" t="s">
        <v>81</v>
      </c>
      <c r="B69" s="136">
        <v>43908</v>
      </c>
      <c r="C69" s="137">
        <v>20.323699999999999</v>
      </c>
      <c r="D69" s="137">
        <v>20.323699999999999</v>
      </c>
      <c r="E69" s="133">
        <v>120762</v>
      </c>
      <c r="F69" s="137">
        <v>-70.980636733729995</v>
      </c>
      <c r="G69" s="137">
        <v>-26.804290490523901</v>
      </c>
      <c r="H69" s="137">
        <v>-91.200530392235507</v>
      </c>
      <c r="I69" s="137">
        <v>-39.518052272153398</v>
      </c>
      <c r="J69" s="137">
        <v>-10.306544260992901</v>
      </c>
      <c r="K69" s="137">
        <v>-7.8424132671805102</v>
      </c>
      <c r="L69" s="137">
        <v>-4.5518708511538897</v>
      </c>
      <c r="M69" s="137">
        <v>0.34829675236187402</v>
      </c>
      <c r="N69" s="137">
        <v>-4.7792160757062598</v>
      </c>
      <c r="O69" s="137">
        <v>1.56303119033416</v>
      </c>
      <c r="P69" s="137">
        <v>5.5816204003826799</v>
      </c>
      <c r="Q69" s="137">
        <v>8.6252201797221009</v>
      </c>
      <c r="R69" s="137">
        <v>-0.26078909109784298</v>
      </c>
    </row>
    <row r="70" spans="1:18" x14ac:dyDescent="0.25">
      <c r="A70" s="133" t="s">
        <v>114</v>
      </c>
      <c r="B70" s="136">
        <v>43908</v>
      </c>
      <c r="C70" s="137">
        <v>19.410299999999999</v>
      </c>
      <c r="D70" s="137">
        <v>19.410299999999999</v>
      </c>
      <c r="E70" s="133">
        <v>113077</v>
      </c>
      <c r="F70" s="137">
        <v>-71.504596779171493</v>
      </c>
      <c r="G70" s="137">
        <v>-27.388956752927999</v>
      </c>
      <c r="H70" s="137">
        <v>-91.786587345370606</v>
      </c>
      <c r="I70" s="137">
        <v>-40.1117212772618</v>
      </c>
      <c r="J70" s="137">
        <v>-10.9021021029483</v>
      </c>
      <c r="K70" s="137">
        <v>-8.4238719715122805</v>
      </c>
      <c r="L70" s="137">
        <v>-5.13152886270358</v>
      </c>
      <c r="M70" s="137">
        <v>-0.25823119559702001</v>
      </c>
      <c r="N70" s="137">
        <v>-5.3797854291500897</v>
      </c>
      <c r="O70" s="137">
        <v>0.83177450527742203</v>
      </c>
      <c r="P70" s="137">
        <v>4.70874347649195</v>
      </c>
      <c r="Q70" s="137">
        <v>9.6590537120360001</v>
      </c>
      <c r="R70" s="137">
        <v>-0.93391633142796104</v>
      </c>
    </row>
    <row r="71" spans="1:18" x14ac:dyDescent="0.25">
      <c r="A71" s="135" t="s">
        <v>387</v>
      </c>
      <c r="B71" s="135"/>
      <c r="C71" s="135"/>
      <c r="D71" s="135"/>
      <c r="E71" s="135"/>
      <c r="F71" s="135"/>
      <c r="G71" s="135"/>
      <c r="H71" s="135"/>
      <c r="I71" s="135"/>
      <c r="J71" s="135"/>
      <c r="K71" s="135"/>
      <c r="L71" s="135"/>
      <c r="M71" s="135"/>
      <c r="N71" s="135"/>
      <c r="O71" s="135"/>
      <c r="P71" s="135"/>
      <c r="Q71" s="135"/>
      <c r="R71" s="135"/>
    </row>
    <row r="72" spans="1:18" x14ac:dyDescent="0.25">
      <c r="A72" s="133" t="s">
        <v>266</v>
      </c>
      <c r="B72" s="136">
        <v>43908</v>
      </c>
      <c r="C72" s="137">
        <v>30.85</v>
      </c>
      <c r="D72" s="137">
        <v>30.85</v>
      </c>
      <c r="E72" s="133">
        <v>104331</v>
      </c>
      <c r="F72" s="137">
        <v>-2043.9106487148099</v>
      </c>
      <c r="G72" s="137">
        <v>-1002.32102908277</v>
      </c>
      <c r="H72" s="137">
        <v>-894.71766150069095</v>
      </c>
      <c r="I72" s="137">
        <v>-546.41118553493595</v>
      </c>
      <c r="J72" s="137">
        <v>-303.90103694157301</v>
      </c>
      <c r="K72" s="137">
        <v>-91.983210394401993</v>
      </c>
      <c r="L72" s="137">
        <v>-28.402801983770299</v>
      </c>
      <c r="M72" s="137">
        <v>-24.5788400277075</v>
      </c>
      <c r="N72" s="137">
        <v>-20.556136783577902</v>
      </c>
      <c r="O72" s="137">
        <v>-0.499300891436181</v>
      </c>
      <c r="P72" s="137">
        <v>2.0728625379788199</v>
      </c>
      <c r="Q72" s="137">
        <v>15.483723296032601</v>
      </c>
      <c r="R72" s="137">
        <v>-9.4437223596512592</v>
      </c>
    </row>
    <row r="73" spans="1:18" x14ac:dyDescent="0.25">
      <c r="A73" s="133" t="s">
        <v>163</v>
      </c>
      <c r="B73" s="136">
        <v>43908</v>
      </c>
      <c r="C73" s="137">
        <v>33.049999999999997</v>
      </c>
      <c r="D73" s="137">
        <v>33.049999999999997</v>
      </c>
      <c r="E73" s="133">
        <v>119661</v>
      </c>
      <c r="F73" s="137">
        <v>-2043.41616680948</v>
      </c>
      <c r="G73" s="137">
        <v>-1002.29705037849</v>
      </c>
      <c r="H73" s="137">
        <v>-895.18438954529199</v>
      </c>
      <c r="I73" s="137">
        <v>-546.24662589264403</v>
      </c>
      <c r="J73" s="137">
        <v>-303.45619383190098</v>
      </c>
      <c r="K73" s="137">
        <v>-91.516493781790402</v>
      </c>
      <c r="L73" s="137">
        <v>-27.8511873743766</v>
      </c>
      <c r="M73" s="137">
        <v>-24.0190700671996</v>
      </c>
      <c r="N73" s="137">
        <v>-20.036980372261201</v>
      </c>
      <c r="O73" s="137">
        <v>0.42827078894295301</v>
      </c>
      <c r="P73" s="137">
        <v>3.1813609989446601</v>
      </c>
      <c r="Q73" s="137">
        <v>15.734132767272101</v>
      </c>
      <c r="R73" s="137">
        <v>-8.7750051346642195</v>
      </c>
    </row>
    <row r="74" spans="1:18" x14ac:dyDescent="0.25">
      <c r="A74" s="133" t="s">
        <v>267</v>
      </c>
      <c r="B74" s="136">
        <v>43908</v>
      </c>
      <c r="C74" s="137">
        <v>25.1</v>
      </c>
      <c r="D74" s="137">
        <v>25.1</v>
      </c>
      <c r="E74" s="133">
        <v>107745</v>
      </c>
      <c r="F74" s="137">
        <v>-1993.4086629001899</v>
      </c>
      <c r="G74" s="137">
        <v>-979.54467057605996</v>
      </c>
      <c r="H74" s="137">
        <v>-873.37123904288001</v>
      </c>
      <c r="I74" s="137">
        <v>-534.31150730802301</v>
      </c>
      <c r="J74" s="137">
        <v>-297.227527441392</v>
      </c>
      <c r="K74" s="137">
        <v>-90.466922771766903</v>
      </c>
      <c r="L74" s="137">
        <v>-27.507470185366401</v>
      </c>
      <c r="M74" s="137">
        <v>-23.549063591509</v>
      </c>
      <c r="N74" s="137">
        <v>-19.600589128411801</v>
      </c>
      <c r="O74" s="137">
        <v>0.17322519019176999</v>
      </c>
      <c r="P74" s="137">
        <v>2.7840574665437301</v>
      </c>
      <c r="Q74" s="137">
        <v>12.805222681285001</v>
      </c>
      <c r="R74" s="137">
        <v>-8.7624142412969306</v>
      </c>
    </row>
    <row r="75" spans="1:18" x14ac:dyDescent="0.25">
      <c r="A75" s="133" t="s">
        <v>164</v>
      </c>
      <c r="B75" s="136">
        <v>43908</v>
      </c>
      <c r="C75" s="137">
        <v>26.82</v>
      </c>
      <c r="D75" s="137">
        <v>26.82</v>
      </c>
      <c r="E75" s="133">
        <v>119544</v>
      </c>
      <c r="F75" s="137">
        <v>-1994.1839971801201</v>
      </c>
      <c r="G75" s="137">
        <v>-980.24531956100702</v>
      </c>
      <c r="H75" s="137">
        <v>-873.90263367916998</v>
      </c>
      <c r="I75" s="137">
        <v>-534.10486637584097</v>
      </c>
      <c r="J75" s="137">
        <v>-296.90539345711801</v>
      </c>
      <c r="K75" s="137">
        <v>-89.739348928929203</v>
      </c>
      <c r="L75" s="137">
        <v>-26.705356698892601</v>
      </c>
      <c r="M75" s="137">
        <v>-22.737429411047799</v>
      </c>
      <c r="N75" s="137">
        <v>-18.798723576630898</v>
      </c>
      <c r="O75" s="137">
        <v>1.26188507356116</v>
      </c>
      <c r="P75" s="137">
        <v>3.91011529880348</v>
      </c>
      <c r="Q75" s="137">
        <v>17.1978560148948</v>
      </c>
      <c r="R75" s="137">
        <v>-7.8903851809298597</v>
      </c>
    </row>
    <row r="76" spans="1:18" x14ac:dyDescent="0.25">
      <c r="A76" s="133" t="s">
        <v>165</v>
      </c>
      <c r="B76" s="136">
        <v>43908</v>
      </c>
      <c r="C76" s="137">
        <v>42.345799999999997</v>
      </c>
      <c r="D76" s="137">
        <v>42.345799999999997</v>
      </c>
      <c r="E76" s="133">
        <v>120503</v>
      </c>
      <c r="F76" s="137">
        <v>-2069.4526742554199</v>
      </c>
      <c r="G76" s="137">
        <v>-939.40378478144999</v>
      </c>
      <c r="H76" s="137">
        <v>-913.89560738123203</v>
      </c>
      <c r="I76" s="137">
        <v>-527.33218507579204</v>
      </c>
      <c r="J76" s="137">
        <v>-299.915456981994</v>
      </c>
      <c r="K76" s="137">
        <v>-81.955309746125593</v>
      </c>
      <c r="L76" s="137">
        <v>-20.214430682658101</v>
      </c>
      <c r="M76" s="137">
        <v>-16.783777409851201</v>
      </c>
      <c r="N76" s="137">
        <v>-8.93180892039803</v>
      </c>
      <c r="O76" s="137">
        <v>6.0341564327479302</v>
      </c>
      <c r="P76" s="137">
        <v>6.0081046282562003</v>
      </c>
      <c r="Q76" s="137">
        <v>25.4953933267644</v>
      </c>
      <c r="R76" s="137">
        <v>-0.27539806534409</v>
      </c>
    </row>
    <row r="77" spans="1:18" x14ac:dyDescent="0.25">
      <c r="A77" s="133" t="s">
        <v>268</v>
      </c>
      <c r="B77" s="136">
        <v>43908</v>
      </c>
      <c r="C77" s="137">
        <v>39.121899999999997</v>
      </c>
      <c r="D77" s="137">
        <v>39.121899999999997</v>
      </c>
      <c r="E77" s="133">
        <v>112323</v>
      </c>
      <c r="F77" s="137">
        <v>-2070.0943480389001</v>
      </c>
      <c r="G77" s="137">
        <v>-939.90544145877595</v>
      </c>
      <c r="H77" s="137">
        <v>-914.36024294838398</v>
      </c>
      <c r="I77" s="137">
        <v>-527.86699792589297</v>
      </c>
      <c r="J77" s="137">
        <v>-300.46849801901101</v>
      </c>
      <c r="K77" s="137">
        <v>-82.535765055726401</v>
      </c>
      <c r="L77" s="137">
        <v>-20.894853795224702</v>
      </c>
      <c r="M77" s="137">
        <v>-17.466547660023799</v>
      </c>
      <c r="N77" s="137">
        <v>-9.6993406983935593</v>
      </c>
      <c r="O77" s="137">
        <v>4.8895235529323298</v>
      </c>
      <c r="P77" s="137">
        <v>4.7054146590780501</v>
      </c>
      <c r="Q77" s="137">
        <v>28.482029742765299</v>
      </c>
      <c r="R77" s="137">
        <v>-1.1823375729002501</v>
      </c>
    </row>
    <row r="78" spans="1:18" x14ac:dyDescent="0.25">
      <c r="A78" s="133" t="s">
        <v>269</v>
      </c>
      <c r="B78" s="136">
        <v>43908</v>
      </c>
      <c r="C78" s="137">
        <v>33.700000000000003</v>
      </c>
      <c r="D78" s="137">
        <v>33.700000000000003</v>
      </c>
      <c r="E78" s="133">
        <v>134044</v>
      </c>
      <c r="F78" s="137">
        <v>-2131.46130203967</v>
      </c>
      <c r="G78" s="137">
        <v>-967.69626769626802</v>
      </c>
      <c r="H78" s="137">
        <v>-931.53093555238297</v>
      </c>
      <c r="I78" s="137">
        <v>-581.76908384377305</v>
      </c>
      <c r="J78" s="137">
        <v>-334.53534670573202</v>
      </c>
      <c r="K78" s="137">
        <v>-99.379415227629494</v>
      </c>
      <c r="L78" s="137">
        <v>-35.707585097829003</v>
      </c>
      <c r="M78" s="137">
        <v>-31.090805842072701</v>
      </c>
      <c r="N78" s="137">
        <v>-22.502687037929899</v>
      </c>
      <c r="O78" s="137">
        <v>-5.87067190266532</v>
      </c>
      <c r="P78" s="137">
        <v>-2.2653416905383201</v>
      </c>
      <c r="Q78" s="137">
        <v>-2.6385846568821201</v>
      </c>
      <c r="R78" s="137">
        <v>-12.9463566203586</v>
      </c>
    </row>
    <row r="79" spans="1:18" x14ac:dyDescent="0.25">
      <c r="A79" s="133" t="s">
        <v>166</v>
      </c>
      <c r="B79" s="136">
        <v>43908</v>
      </c>
      <c r="C79" s="137">
        <v>36.43</v>
      </c>
      <c r="D79" s="137">
        <v>36.43</v>
      </c>
      <c r="E79" s="133">
        <v>134045</v>
      </c>
      <c r="F79" s="137">
        <v>-2132.0754716981101</v>
      </c>
      <c r="G79" s="137">
        <v>-968.11904761904805</v>
      </c>
      <c r="H79" s="137">
        <v>-931.16443871799004</v>
      </c>
      <c r="I79" s="137">
        <v>-581.15705753291104</v>
      </c>
      <c r="J79" s="137">
        <v>-334.007829720953</v>
      </c>
      <c r="K79" s="137">
        <v>-98.885189267815903</v>
      </c>
      <c r="L79" s="137">
        <v>-35.0677634935846</v>
      </c>
      <c r="M79" s="137">
        <v>-30.526501941426702</v>
      </c>
      <c r="N79" s="137">
        <v>-21.948003785711901</v>
      </c>
      <c r="O79" s="137">
        <v>-5.1295520912194998</v>
      </c>
      <c r="P79" s="137">
        <v>-1.4353696673046601</v>
      </c>
      <c r="Q79" s="137">
        <v>-1.83246470054429</v>
      </c>
      <c r="R79" s="137">
        <v>-12.3614981259069</v>
      </c>
    </row>
    <row r="80" spans="1:18" x14ac:dyDescent="0.25">
      <c r="A80" s="133" t="s">
        <v>270</v>
      </c>
      <c r="B80" s="136">
        <v>43908</v>
      </c>
      <c r="C80" s="137">
        <v>32.344000000000001</v>
      </c>
      <c r="D80" s="137">
        <v>32.344000000000001</v>
      </c>
      <c r="E80" s="133">
        <v>113463</v>
      </c>
      <c r="F80" s="137">
        <v>-1623.89955686854</v>
      </c>
      <c r="G80" s="137">
        <v>-850.46026933267797</v>
      </c>
      <c r="H80" s="137">
        <v>-810.29414507675403</v>
      </c>
      <c r="I80" s="137">
        <v>-525.44470933431103</v>
      </c>
      <c r="J80" s="137">
        <v>-304.38080811918201</v>
      </c>
      <c r="K80" s="137">
        <v>-86.445909172079396</v>
      </c>
      <c r="L80" s="137">
        <v>-25.355083808831299</v>
      </c>
      <c r="M80" s="137">
        <v>-21.1515851977964</v>
      </c>
      <c r="N80" s="137">
        <v>-13.087967427408101</v>
      </c>
      <c r="O80" s="137">
        <v>0.645987704972668</v>
      </c>
      <c r="P80" s="137">
        <v>1.27475088800504</v>
      </c>
      <c r="Q80" s="137">
        <v>15.7261087543386</v>
      </c>
      <c r="R80" s="137">
        <v>-5.1697991090657904</v>
      </c>
    </row>
    <row r="81" spans="1:18" x14ac:dyDescent="0.25">
      <c r="A81" s="133" t="s">
        <v>167</v>
      </c>
      <c r="B81" s="136">
        <v>43908</v>
      </c>
      <c r="C81" s="137">
        <v>34.137</v>
      </c>
      <c r="D81" s="137">
        <v>34.137</v>
      </c>
      <c r="E81" s="133">
        <v>120147</v>
      </c>
      <c r="F81" s="137">
        <v>-1623.4255164306101</v>
      </c>
      <c r="G81" s="137">
        <v>-849.38651894802194</v>
      </c>
      <c r="H81" s="137">
        <v>-809.21564329552803</v>
      </c>
      <c r="I81" s="137">
        <v>-524.44246834998705</v>
      </c>
      <c r="J81" s="137">
        <v>-303.42773078901502</v>
      </c>
      <c r="K81" s="137">
        <v>-85.469635134234807</v>
      </c>
      <c r="L81" s="137">
        <v>-24.288370932381099</v>
      </c>
      <c r="M81" s="137">
        <v>-20.136109897066799</v>
      </c>
      <c r="N81" s="137">
        <v>-12.0552518951044</v>
      </c>
      <c r="O81" s="137">
        <v>1.8227738102601601</v>
      </c>
      <c r="P81" s="137">
        <v>2.3332953538279799</v>
      </c>
      <c r="Q81" s="137">
        <v>13.927219155503501</v>
      </c>
      <c r="R81" s="137">
        <v>-4.1209585271821796</v>
      </c>
    </row>
    <row r="82" spans="1:18" x14ac:dyDescent="0.25">
      <c r="A82" s="133" t="s">
        <v>168</v>
      </c>
      <c r="B82" s="136">
        <v>43908</v>
      </c>
      <c r="C82" s="137">
        <v>7.84</v>
      </c>
      <c r="D82" s="137">
        <v>7.84</v>
      </c>
      <c r="E82" s="133">
        <v>141950</v>
      </c>
      <c r="F82" s="137">
        <v>-1939.61352657004</v>
      </c>
      <c r="G82" s="137">
        <v>-811.11111111111097</v>
      </c>
      <c r="H82" s="137">
        <v>-809.11330049261096</v>
      </c>
      <c r="I82" s="137">
        <v>-491.20082815734997</v>
      </c>
      <c r="J82" s="137">
        <v>-270.87432259846099</v>
      </c>
      <c r="K82" s="137">
        <v>-54.775620854915999</v>
      </c>
      <c r="L82" s="137">
        <v>-7.3912573912574198</v>
      </c>
      <c r="M82" s="137">
        <v>-10.3434950622585</v>
      </c>
      <c r="N82" s="137">
        <v>-7.6351477469475499</v>
      </c>
      <c r="O82" s="137"/>
      <c r="P82" s="137"/>
      <c r="Q82" s="137">
        <v>-10.401055408971001</v>
      </c>
      <c r="R82" s="137">
        <v>-10.440962901025401</v>
      </c>
    </row>
    <row r="83" spans="1:18" x14ac:dyDescent="0.25">
      <c r="A83" s="133" t="s">
        <v>271</v>
      </c>
      <c r="B83" s="136">
        <v>43908</v>
      </c>
      <c r="C83" s="137">
        <v>7.71</v>
      </c>
      <c r="D83" s="137">
        <v>7.71</v>
      </c>
      <c r="E83" s="133">
        <v>141952</v>
      </c>
      <c r="F83" s="137">
        <v>-1928.13267813268</v>
      </c>
      <c r="G83" s="137">
        <v>-808.30449826989604</v>
      </c>
      <c r="H83" s="137">
        <v>-806.15601503759399</v>
      </c>
      <c r="I83" s="137">
        <v>-491.24060150375902</v>
      </c>
      <c r="J83" s="137">
        <v>-271.44210193987402</v>
      </c>
      <c r="K83" s="137">
        <v>-55.184748137768302</v>
      </c>
      <c r="L83" s="137">
        <v>-8.2315072986714704</v>
      </c>
      <c r="M83" s="137">
        <v>-10.942387904066701</v>
      </c>
      <c r="N83" s="137">
        <v>-8.3006828976693203</v>
      </c>
      <c r="O83" s="137"/>
      <c r="P83" s="137"/>
      <c r="Q83" s="137">
        <v>-11.0270448548813</v>
      </c>
      <c r="R83" s="137">
        <v>-11.054469764029101</v>
      </c>
    </row>
    <row r="84" spans="1:18" x14ac:dyDescent="0.25">
      <c r="A84" s="133" t="s">
        <v>169</v>
      </c>
      <c r="B84" s="136">
        <v>43908</v>
      </c>
      <c r="C84" s="137">
        <v>9.57</v>
      </c>
      <c r="D84" s="137">
        <v>9.57</v>
      </c>
      <c r="E84" s="133">
        <v>144315</v>
      </c>
      <c r="F84" s="137">
        <v>-2085.7142857142899</v>
      </c>
      <c r="G84" s="137">
        <v>-919.99999999999898</v>
      </c>
      <c r="H84" s="137">
        <v>-897.61492832427098</v>
      </c>
      <c r="I84" s="137">
        <v>-543.424317617866</v>
      </c>
      <c r="J84" s="137">
        <v>-301.14851159475899</v>
      </c>
      <c r="K84" s="137">
        <v>-68.183334445259803</v>
      </c>
      <c r="L84" s="137">
        <v>-14.9345335515548</v>
      </c>
      <c r="M84" s="137">
        <v>-12.830586629722299</v>
      </c>
      <c r="N84" s="137">
        <v>-10.531893161738401</v>
      </c>
      <c r="O84" s="137"/>
      <c r="P84" s="137"/>
      <c r="Q84" s="137">
        <v>-3.0416666666666599</v>
      </c>
      <c r="R84" s="137"/>
    </row>
    <row r="85" spans="1:18" x14ac:dyDescent="0.25">
      <c r="A85" s="133" t="s">
        <v>272</v>
      </c>
      <c r="B85" s="136">
        <v>43908</v>
      </c>
      <c r="C85" s="137">
        <v>9.42</v>
      </c>
      <c r="D85" s="137">
        <v>9.42</v>
      </c>
      <c r="E85" s="133">
        <v>144314</v>
      </c>
      <c r="F85" s="137">
        <v>-2082.58258258258</v>
      </c>
      <c r="G85" s="137">
        <v>-920.96474953617803</v>
      </c>
      <c r="H85" s="137">
        <v>-901.85626489401795</v>
      </c>
      <c r="I85" s="137">
        <v>-543.33733493397403</v>
      </c>
      <c r="J85" s="137">
        <v>-301.70326459046498</v>
      </c>
      <c r="K85" s="137">
        <v>-69.082060294714097</v>
      </c>
      <c r="L85" s="137">
        <v>-15.8792820083143</v>
      </c>
      <c r="M85" s="137">
        <v>-13.8154833422462</v>
      </c>
      <c r="N85" s="137">
        <v>-11.517740321711701</v>
      </c>
      <c r="O85" s="137"/>
      <c r="P85" s="137"/>
      <c r="Q85" s="137">
        <v>-4.1027131782945796</v>
      </c>
      <c r="R85" s="137"/>
    </row>
    <row r="86" spans="1:18" x14ac:dyDescent="0.25">
      <c r="A86" s="133" t="s">
        <v>170</v>
      </c>
      <c r="B86" s="136">
        <v>43908</v>
      </c>
      <c r="C86" s="137">
        <v>50.35</v>
      </c>
      <c r="D86" s="137">
        <v>50.35</v>
      </c>
      <c r="E86" s="133">
        <v>119351</v>
      </c>
      <c r="F86" s="137">
        <v>-2200.3546099290802</v>
      </c>
      <c r="G86" s="137">
        <v>-914.40236275191103</v>
      </c>
      <c r="H86" s="137">
        <v>-829.86210516270603</v>
      </c>
      <c r="I86" s="137">
        <v>-492.95952879460702</v>
      </c>
      <c r="J86" s="137">
        <v>-286.81342506173701</v>
      </c>
      <c r="K86" s="137">
        <v>-66.905128629437698</v>
      </c>
      <c r="L86" s="137">
        <v>-11.3483106737744</v>
      </c>
      <c r="M86" s="137">
        <v>-11.8801298234865</v>
      </c>
      <c r="N86" s="137">
        <v>-5.9418829902978398</v>
      </c>
      <c r="O86" s="137">
        <v>4.6209800453087402</v>
      </c>
      <c r="P86" s="137">
        <v>4.8527416652783701</v>
      </c>
      <c r="Q86" s="137">
        <v>15.9911038971376</v>
      </c>
      <c r="R86" s="137">
        <v>-7.4798095797284203</v>
      </c>
    </row>
    <row r="87" spans="1:18" x14ac:dyDescent="0.25">
      <c r="A87" s="133" t="s">
        <v>273</v>
      </c>
      <c r="B87" s="136">
        <v>43908</v>
      </c>
      <c r="C87" s="137">
        <v>45.83</v>
      </c>
      <c r="D87" s="137">
        <v>45.83</v>
      </c>
      <c r="E87" s="133">
        <v>111710</v>
      </c>
      <c r="F87" s="137">
        <v>-2200.3280705351699</v>
      </c>
      <c r="G87" s="137">
        <v>-914.06757014697496</v>
      </c>
      <c r="H87" s="137">
        <v>-830.30636580444002</v>
      </c>
      <c r="I87" s="137">
        <v>-493.85390873717699</v>
      </c>
      <c r="J87" s="137">
        <v>-287.69683496915098</v>
      </c>
      <c r="K87" s="137">
        <v>-67.843595853022904</v>
      </c>
      <c r="L87" s="137">
        <v>-12.398348836424599</v>
      </c>
      <c r="M87" s="137">
        <v>-12.914314479882099</v>
      </c>
      <c r="N87" s="137">
        <v>-7.0193085713652303</v>
      </c>
      <c r="O87" s="137">
        <v>3.2340579319531799</v>
      </c>
      <c r="P87" s="137">
        <v>3.2132972207387902</v>
      </c>
      <c r="Q87" s="137">
        <v>32.379178014360001</v>
      </c>
      <c r="R87" s="137">
        <v>-8.4525822013959004</v>
      </c>
    </row>
    <row r="88" spans="1:18" x14ac:dyDescent="0.25">
      <c r="A88" s="133" t="s">
        <v>171</v>
      </c>
      <c r="B88" s="136">
        <v>43908</v>
      </c>
      <c r="C88" s="137">
        <v>56.74</v>
      </c>
      <c r="D88" s="137">
        <v>56.74</v>
      </c>
      <c r="E88" s="133">
        <v>118285</v>
      </c>
      <c r="F88" s="137">
        <v>-2011.90674437968</v>
      </c>
      <c r="G88" s="137">
        <v>-952.07662835249005</v>
      </c>
      <c r="H88" s="137">
        <v>-906.50220484233296</v>
      </c>
      <c r="I88" s="137">
        <v>-568.98791481321098</v>
      </c>
      <c r="J88" s="137">
        <v>-321.55025360958098</v>
      </c>
      <c r="K88" s="137">
        <v>-81.9074333800841</v>
      </c>
      <c r="L88" s="137">
        <v>-22.220413969356201</v>
      </c>
      <c r="M88" s="137">
        <v>-23.270869276708702</v>
      </c>
      <c r="N88" s="137">
        <v>-14.789861099491</v>
      </c>
      <c r="O88" s="137">
        <v>3.2577237103160601</v>
      </c>
      <c r="P88" s="137">
        <v>3.2600599678684299</v>
      </c>
      <c r="Q88" s="137">
        <v>12.4702295845613</v>
      </c>
      <c r="R88" s="137">
        <v>-2.061135930791</v>
      </c>
    </row>
    <row r="89" spans="1:18" x14ac:dyDescent="0.25">
      <c r="A89" s="133" t="s">
        <v>274</v>
      </c>
      <c r="B89" s="136">
        <v>43908</v>
      </c>
      <c r="C89" s="137">
        <v>54.14</v>
      </c>
      <c r="D89" s="137">
        <v>54.14</v>
      </c>
      <c r="E89" s="133">
        <v>111722</v>
      </c>
      <c r="F89" s="137">
        <v>-2012.91448516579</v>
      </c>
      <c r="G89" s="137">
        <v>-953.09137626465395</v>
      </c>
      <c r="H89" s="137">
        <v>-907.62776506483601</v>
      </c>
      <c r="I89" s="137">
        <v>-570.042059254067</v>
      </c>
      <c r="J89" s="137">
        <v>-322.35077844424899</v>
      </c>
      <c r="K89" s="137">
        <v>-82.689890754406903</v>
      </c>
      <c r="L89" s="137">
        <v>-23.106285771753999</v>
      </c>
      <c r="M89" s="137">
        <v>-24.103051116976001</v>
      </c>
      <c r="N89" s="137">
        <v>-15.600760838284399</v>
      </c>
      <c r="O89" s="137">
        <v>2.32072993886616</v>
      </c>
      <c r="P89" s="137">
        <v>2.39704211570161</v>
      </c>
      <c r="Q89" s="137">
        <v>37.702085997178102</v>
      </c>
      <c r="R89" s="137">
        <v>-2.9097811258081698</v>
      </c>
    </row>
    <row r="90" spans="1:18" x14ac:dyDescent="0.25">
      <c r="A90" s="133" t="s">
        <v>172</v>
      </c>
      <c r="B90" s="136">
        <v>43908</v>
      </c>
      <c r="C90" s="137">
        <v>39.802</v>
      </c>
      <c r="D90" s="137">
        <v>39.802</v>
      </c>
      <c r="E90" s="133">
        <v>119242</v>
      </c>
      <c r="F90" s="137">
        <v>-1951.2960760998801</v>
      </c>
      <c r="G90" s="137">
        <v>-985.38021863386405</v>
      </c>
      <c r="H90" s="137">
        <v>-936.01319315604997</v>
      </c>
      <c r="I90" s="137">
        <v>-611.23010301233501</v>
      </c>
      <c r="J90" s="137">
        <v>-344.90054429247601</v>
      </c>
      <c r="K90" s="137">
        <v>-106.000314035583</v>
      </c>
      <c r="L90" s="137">
        <v>-37.282811888567501</v>
      </c>
      <c r="M90" s="137">
        <v>-28.213535558735899</v>
      </c>
      <c r="N90" s="137">
        <v>-19.6370857439797</v>
      </c>
      <c r="O90" s="137">
        <v>-1.1640757980332499</v>
      </c>
      <c r="P90" s="137">
        <v>4.1610693826934204</v>
      </c>
      <c r="Q90" s="137">
        <v>15.278845733451901</v>
      </c>
      <c r="R90" s="137">
        <v>-7.25866196286976</v>
      </c>
    </row>
    <row r="91" spans="1:18" x14ac:dyDescent="0.25">
      <c r="A91" s="133" t="s">
        <v>275</v>
      </c>
      <c r="B91" s="136">
        <v>43908</v>
      </c>
      <c r="C91" s="137">
        <v>37.683999999999997</v>
      </c>
      <c r="D91" s="137">
        <v>37.683999999999997</v>
      </c>
      <c r="E91" s="133">
        <v>104772</v>
      </c>
      <c r="F91" s="137">
        <v>-1953.5727740801201</v>
      </c>
      <c r="G91" s="137">
        <v>-986.323472034151</v>
      </c>
      <c r="H91" s="137">
        <v>-936.79386986525003</v>
      </c>
      <c r="I91" s="137">
        <v>-611.94421718973899</v>
      </c>
      <c r="J91" s="137">
        <v>-345.55977892161201</v>
      </c>
      <c r="K91" s="137">
        <v>-106.688870148161</v>
      </c>
      <c r="L91" s="137">
        <v>-38.074861825264897</v>
      </c>
      <c r="M91" s="137">
        <v>-28.983352002195701</v>
      </c>
      <c r="N91" s="137">
        <v>-20.418460733716099</v>
      </c>
      <c r="O91" s="137">
        <v>-2.1598268229844102</v>
      </c>
      <c r="P91" s="137">
        <v>3.0640066750236801</v>
      </c>
      <c r="Q91" s="137">
        <v>21.016347753743801</v>
      </c>
      <c r="R91" s="137">
        <v>-8.0752227085462494</v>
      </c>
    </row>
    <row r="92" spans="1:18" x14ac:dyDescent="0.25">
      <c r="A92" s="133" t="s">
        <v>173</v>
      </c>
      <c r="B92" s="136">
        <v>43908</v>
      </c>
      <c r="C92" s="137">
        <v>39.14</v>
      </c>
      <c r="D92" s="137">
        <v>39.14</v>
      </c>
      <c r="E92" s="133">
        <v>118620</v>
      </c>
      <c r="F92" s="137">
        <v>-2042.4505547515701</v>
      </c>
      <c r="G92" s="137">
        <v>-1012.10387323944</v>
      </c>
      <c r="H92" s="137">
        <v>-945.57325126243802</v>
      </c>
      <c r="I92" s="137">
        <v>-593.65486526102097</v>
      </c>
      <c r="J92" s="137">
        <v>-343.642721729774</v>
      </c>
      <c r="K92" s="137">
        <v>-98.204612289119297</v>
      </c>
      <c r="L92" s="137">
        <v>-32.968206004072798</v>
      </c>
      <c r="M92" s="137">
        <v>-28.6827071102032</v>
      </c>
      <c r="N92" s="137">
        <v>-19.4118374598035</v>
      </c>
      <c r="O92" s="137">
        <v>-1.9147946559153399</v>
      </c>
      <c r="P92" s="137">
        <v>0.80167261066579998</v>
      </c>
      <c r="Q92" s="137">
        <v>11.110818525579599</v>
      </c>
      <c r="R92" s="137">
        <v>-9.6099914206551293</v>
      </c>
    </row>
    <row r="93" spans="1:18" x14ac:dyDescent="0.25">
      <c r="A93" s="133" t="s">
        <v>276</v>
      </c>
      <c r="B93" s="136">
        <v>43908</v>
      </c>
      <c r="C93" s="137">
        <v>36.19</v>
      </c>
      <c r="D93" s="137">
        <v>36.19</v>
      </c>
      <c r="E93" s="133">
        <v>111638</v>
      </c>
      <c r="F93" s="137">
        <v>-2046.8179447052801</v>
      </c>
      <c r="G93" s="137">
        <v>-1014.3231025458</v>
      </c>
      <c r="H93" s="137">
        <v>-947.83760214463405</v>
      </c>
      <c r="I93" s="137">
        <v>-595.36247334754796</v>
      </c>
      <c r="J93" s="137">
        <v>-345.25628703594901</v>
      </c>
      <c r="K93" s="137">
        <v>-99.566511593931693</v>
      </c>
      <c r="L93" s="137">
        <v>-34.427120144675698</v>
      </c>
      <c r="M93" s="137">
        <v>-30.046032417943699</v>
      </c>
      <c r="N93" s="137">
        <v>-20.804579983007901</v>
      </c>
      <c r="O93" s="137">
        <v>-3.2742057311715298</v>
      </c>
      <c r="P93" s="137">
        <v>-0.36845978317878603</v>
      </c>
      <c r="Q93" s="137">
        <v>23.3382568359375</v>
      </c>
      <c r="R93" s="137">
        <v>-10.915229193617</v>
      </c>
    </row>
    <row r="94" spans="1:18" x14ac:dyDescent="0.25">
      <c r="A94" s="133" t="s">
        <v>174</v>
      </c>
      <c r="B94" s="136">
        <v>43908</v>
      </c>
      <c r="C94" s="137">
        <v>11.8164</v>
      </c>
      <c r="D94" s="137">
        <v>11.8164</v>
      </c>
      <c r="E94" s="133">
        <v>135654</v>
      </c>
      <c r="F94" s="137">
        <v>-2170.23258035245</v>
      </c>
      <c r="G94" s="137">
        <v>-1027.6606265088301</v>
      </c>
      <c r="H94" s="137">
        <v>-978.79646115033302</v>
      </c>
      <c r="I94" s="137">
        <v>-609.37084568145406</v>
      </c>
      <c r="J94" s="137">
        <v>-339.66582576235402</v>
      </c>
      <c r="K94" s="137">
        <v>-101.81717956212201</v>
      </c>
      <c r="L94" s="137">
        <v>-34.960783807840599</v>
      </c>
      <c r="M94" s="137">
        <v>-29.899666535623901</v>
      </c>
      <c r="N94" s="137">
        <v>-21.664568228980102</v>
      </c>
      <c r="O94" s="137">
        <v>-2.20018432110421</v>
      </c>
      <c r="P94" s="137"/>
      <c r="Q94" s="137">
        <v>4.3051038961039003</v>
      </c>
      <c r="R94" s="137">
        <v>-6.9835024516445001</v>
      </c>
    </row>
    <row r="95" spans="1:18" x14ac:dyDescent="0.25">
      <c r="A95" s="133" t="s">
        <v>277</v>
      </c>
      <c r="B95" s="136">
        <v>43908</v>
      </c>
      <c r="C95" s="137">
        <v>11.03</v>
      </c>
      <c r="D95" s="137">
        <v>11.03</v>
      </c>
      <c r="E95" s="133">
        <v>135655</v>
      </c>
      <c r="F95" s="137">
        <v>-2171.4445287652302</v>
      </c>
      <c r="G95" s="137">
        <v>-1028.8056388488601</v>
      </c>
      <c r="H95" s="137">
        <v>-979.96032768574401</v>
      </c>
      <c r="I95" s="137">
        <v>-610.42117166266598</v>
      </c>
      <c r="J95" s="137">
        <v>-340.66057467388202</v>
      </c>
      <c r="K95" s="137">
        <v>-102.850933355123</v>
      </c>
      <c r="L95" s="137">
        <v>-36.141441484927398</v>
      </c>
      <c r="M95" s="137">
        <v>-31.063863678216499</v>
      </c>
      <c r="N95" s="137">
        <v>-22.926031761946899</v>
      </c>
      <c r="O95" s="137">
        <v>-3.6894415137245899</v>
      </c>
      <c r="P95" s="137"/>
      <c r="Q95" s="137">
        <v>2.4412337662337702</v>
      </c>
      <c r="R95" s="137">
        <v>-8.3936912943299795</v>
      </c>
    </row>
    <row r="96" spans="1:18" x14ac:dyDescent="0.25">
      <c r="A96" s="133" t="s">
        <v>278</v>
      </c>
      <c r="B96" s="136">
        <v>43908</v>
      </c>
      <c r="C96" s="137">
        <v>408.26639999999998</v>
      </c>
      <c r="D96" s="137">
        <v>408.26639999999998</v>
      </c>
      <c r="E96" s="133">
        <v>100526</v>
      </c>
      <c r="F96" s="137">
        <v>-2032.3409183481599</v>
      </c>
      <c r="G96" s="137">
        <v>-1014.69067517714</v>
      </c>
      <c r="H96" s="137">
        <v>-944.63817360906</v>
      </c>
      <c r="I96" s="137">
        <v>-624.57192397057304</v>
      </c>
      <c r="J96" s="137">
        <v>-362.36965002648299</v>
      </c>
      <c r="K96" s="137">
        <v>-115.359331316354</v>
      </c>
      <c r="L96" s="137">
        <v>-46.552103267547203</v>
      </c>
      <c r="M96" s="137">
        <v>-36.915491462620501</v>
      </c>
      <c r="N96" s="137">
        <v>-27.902702988767299</v>
      </c>
      <c r="O96" s="137">
        <v>-5.4227208712915198</v>
      </c>
      <c r="P96" s="137">
        <v>-1.03232163918207</v>
      </c>
      <c r="Q96" s="137">
        <v>190.07222280334699</v>
      </c>
      <c r="R96" s="137">
        <v>-11.6452891626426</v>
      </c>
    </row>
    <row r="97" spans="1:18" x14ac:dyDescent="0.25">
      <c r="A97" s="133" t="s">
        <v>175</v>
      </c>
      <c r="B97" s="136">
        <v>43908</v>
      </c>
      <c r="C97" s="137">
        <v>435.29820000000001</v>
      </c>
      <c r="D97" s="137">
        <v>435.29820000000001</v>
      </c>
      <c r="E97" s="133">
        <v>118540</v>
      </c>
      <c r="F97" s="137">
        <v>-2031.4589420357599</v>
      </c>
      <c r="G97" s="137">
        <v>-1013.87039642054</v>
      </c>
      <c r="H97" s="137">
        <v>-943.75330401875101</v>
      </c>
      <c r="I97" s="137">
        <v>-623.81015086770105</v>
      </c>
      <c r="J97" s="137">
        <v>-361.68954594907501</v>
      </c>
      <c r="K97" s="137">
        <v>-114.658824290035</v>
      </c>
      <c r="L97" s="137">
        <v>-45.779465563646298</v>
      </c>
      <c r="M97" s="137">
        <v>-36.199328667327997</v>
      </c>
      <c r="N97" s="137">
        <v>-27.193215766397898</v>
      </c>
      <c r="O97" s="137">
        <v>-4.5831023817461496</v>
      </c>
      <c r="P97" s="137">
        <v>-8.0595991376489803E-2</v>
      </c>
      <c r="Q97" s="137">
        <v>11.007485844865201</v>
      </c>
      <c r="R97" s="137">
        <v>-10.9013774537505</v>
      </c>
    </row>
    <row r="98" spans="1:18" x14ac:dyDescent="0.25">
      <c r="A98" s="133" t="s">
        <v>279</v>
      </c>
      <c r="B98" s="136">
        <v>43908</v>
      </c>
      <c r="C98" s="137">
        <v>260.51600000000002</v>
      </c>
      <c r="D98" s="137">
        <v>260.51600000000002</v>
      </c>
      <c r="E98" s="133">
        <v>100998</v>
      </c>
      <c r="F98" s="137">
        <v>-1933.86006812291</v>
      </c>
      <c r="G98" s="137">
        <v>-1092.72334411526</v>
      </c>
      <c r="H98" s="137">
        <v>-988.69504780924501</v>
      </c>
      <c r="I98" s="137">
        <v>-648.86162747976402</v>
      </c>
      <c r="J98" s="137">
        <v>-373.03002930258202</v>
      </c>
      <c r="K98" s="137">
        <v>-122.760520958786</v>
      </c>
      <c r="L98" s="137">
        <v>-45.619238793677198</v>
      </c>
      <c r="M98" s="137">
        <v>-37.643748375347002</v>
      </c>
      <c r="N98" s="137">
        <v>-27.327867314459802</v>
      </c>
      <c r="O98" s="137">
        <v>-3.3808284871221099</v>
      </c>
      <c r="P98" s="137">
        <v>1.40812060745205</v>
      </c>
      <c r="Q98" s="137">
        <v>130.346885245902</v>
      </c>
      <c r="R98" s="137">
        <v>-10.837653003601799</v>
      </c>
    </row>
    <row r="99" spans="1:18" x14ac:dyDescent="0.25">
      <c r="A99" s="133" t="s">
        <v>176</v>
      </c>
      <c r="B99" s="136">
        <v>43908</v>
      </c>
      <c r="C99" s="137">
        <v>271.53300000000002</v>
      </c>
      <c r="D99" s="137">
        <v>271.53300000000002</v>
      </c>
      <c r="E99" s="133">
        <v>118929</v>
      </c>
      <c r="F99" s="137">
        <v>-1933.3339146205401</v>
      </c>
      <c r="G99" s="137">
        <v>-1092.30689732926</v>
      </c>
      <c r="H99" s="137">
        <v>-988.29479140283399</v>
      </c>
      <c r="I99" s="137">
        <v>-648.48561563107</v>
      </c>
      <c r="J99" s="137">
        <v>-372.68429501361499</v>
      </c>
      <c r="K99" s="137">
        <v>-122.415793506201</v>
      </c>
      <c r="L99" s="137">
        <v>-45.233935606966902</v>
      </c>
      <c r="M99" s="137">
        <v>-37.285492295429997</v>
      </c>
      <c r="N99" s="137">
        <v>-26.9608527667917</v>
      </c>
      <c r="O99" s="137">
        <v>-2.84422723155431</v>
      </c>
      <c r="P99" s="137">
        <v>2.0591584780931602</v>
      </c>
      <c r="Q99" s="137">
        <v>11.7759731760045</v>
      </c>
      <c r="R99" s="137">
        <v>-10.408592610219801</v>
      </c>
    </row>
    <row r="100" spans="1:18" x14ac:dyDescent="0.25">
      <c r="A100" s="133" t="s">
        <v>280</v>
      </c>
      <c r="B100" s="136">
        <v>43908</v>
      </c>
      <c r="C100" s="137">
        <v>352.53399999999999</v>
      </c>
      <c r="D100" s="137">
        <v>1150.2893762420399</v>
      </c>
      <c r="E100" s="133">
        <v>101979</v>
      </c>
      <c r="F100" s="137">
        <v>-1621.1888756370599</v>
      </c>
      <c r="G100" s="137">
        <v>-1003.70267069865</v>
      </c>
      <c r="H100" s="137">
        <v>-929.51679227672105</v>
      </c>
      <c r="I100" s="137">
        <v>-644.98840928976904</v>
      </c>
      <c r="J100" s="137">
        <v>-374.59510328833801</v>
      </c>
      <c r="K100" s="137">
        <v>-127.322753144657</v>
      </c>
      <c r="L100" s="137">
        <v>-52.4551819875253</v>
      </c>
      <c r="M100" s="137">
        <v>-43.367492604423603</v>
      </c>
      <c r="N100" s="137">
        <v>-32.196097011101202</v>
      </c>
      <c r="O100" s="137">
        <v>-7.76365557764065</v>
      </c>
      <c r="P100" s="137">
        <v>-2.7642536734877901</v>
      </c>
      <c r="Q100" s="137">
        <v>475.50053961881002</v>
      </c>
      <c r="R100" s="137">
        <v>-15.1776099323151</v>
      </c>
    </row>
    <row r="101" spans="1:18" x14ac:dyDescent="0.25">
      <c r="A101" s="133" t="s">
        <v>177</v>
      </c>
      <c r="B101" s="136">
        <v>43908</v>
      </c>
      <c r="C101" s="137">
        <v>368.68299999999999</v>
      </c>
      <c r="D101" s="137">
        <v>368.68299999999999</v>
      </c>
      <c r="E101" s="133">
        <v>119060</v>
      </c>
      <c r="F101" s="137">
        <v>-1620.5908043534</v>
      </c>
      <c r="G101" s="137">
        <v>-1003.19684807251</v>
      </c>
      <c r="H101" s="137">
        <v>-929.07472138977005</v>
      </c>
      <c r="I101" s="137">
        <v>-644.58614731342595</v>
      </c>
      <c r="J101" s="137">
        <v>-374.21273182148298</v>
      </c>
      <c r="K101" s="137">
        <v>-126.92364027194201</v>
      </c>
      <c r="L101" s="137">
        <v>-52.024724789095302</v>
      </c>
      <c r="M101" s="137">
        <v>-42.975599035726198</v>
      </c>
      <c r="N101" s="137">
        <v>-31.801207243111399</v>
      </c>
      <c r="O101" s="137">
        <v>-7.2422856686574004</v>
      </c>
      <c r="P101" s="137">
        <v>-2.2022448603896301</v>
      </c>
      <c r="Q101" s="137">
        <v>7.0827150276766302</v>
      </c>
      <c r="R101" s="137">
        <v>-14.717829597295101</v>
      </c>
    </row>
    <row r="102" spans="1:18" x14ac:dyDescent="0.25">
      <c r="A102" s="133" t="s">
        <v>281</v>
      </c>
      <c r="B102" s="136">
        <v>43908</v>
      </c>
      <c r="C102" s="137">
        <v>28.227599999999999</v>
      </c>
      <c r="D102" s="137">
        <v>28.227599999999999</v>
      </c>
      <c r="E102" s="133">
        <v>104707</v>
      </c>
      <c r="F102" s="137">
        <v>-2201.1228698596201</v>
      </c>
      <c r="G102" s="137">
        <v>-1063.98961378534</v>
      </c>
      <c r="H102" s="137">
        <v>-991.41845596556198</v>
      </c>
      <c r="I102" s="137">
        <v>-633.42607034526702</v>
      </c>
      <c r="J102" s="137">
        <v>-357.13220750308102</v>
      </c>
      <c r="K102" s="137">
        <v>-104.507268054875</v>
      </c>
      <c r="L102" s="137">
        <v>-35.293827616093402</v>
      </c>
      <c r="M102" s="137">
        <v>-30.844428073220602</v>
      </c>
      <c r="N102" s="137">
        <v>-23.026245165325498</v>
      </c>
      <c r="O102" s="137">
        <v>-4.3959947920646503</v>
      </c>
      <c r="P102" s="137">
        <v>0.31349341011747101</v>
      </c>
      <c r="Q102" s="137">
        <v>13.800194980294499</v>
      </c>
      <c r="R102" s="137">
        <v>-11.556178241874701</v>
      </c>
    </row>
    <row r="103" spans="1:18" x14ac:dyDescent="0.25">
      <c r="A103" s="133" t="s">
        <v>178</v>
      </c>
      <c r="B103" s="136">
        <v>43908</v>
      </c>
      <c r="C103" s="137">
        <v>29.883800000000001</v>
      </c>
      <c r="D103" s="137">
        <v>29.883800000000001</v>
      </c>
      <c r="E103" s="133">
        <v>120079</v>
      </c>
      <c r="F103" s="137">
        <v>-2199.7355370861301</v>
      </c>
      <c r="G103" s="137">
        <v>-1062.7805511239201</v>
      </c>
      <c r="H103" s="137">
        <v>-990.29292957847895</v>
      </c>
      <c r="I103" s="137">
        <v>-632.38926713011494</v>
      </c>
      <c r="J103" s="137">
        <v>-356.17146654957901</v>
      </c>
      <c r="K103" s="137">
        <v>-103.535507779867</v>
      </c>
      <c r="L103" s="137">
        <v>-34.218239325700502</v>
      </c>
      <c r="M103" s="137">
        <v>-29.844109207139201</v>
      </c>
      <c r="N103" s="137">
        <v>-22.092748986335099</v>
      </c>
      <c r="O103" s="137">
        <v>-3.62669293750292</v>
      </c>
      <c r="P103" s="137">
        <v>1.15039536016654</v>
      </c>
      <c r="Q103" s="137">
        <v>10.5640408128996</v>
      </c>
      <c r="R103" s="137">
        <v>-10.814098712878801</v>
      </c>
    </row>
    <row r="104" spans="1:18" x14ac:dyDescent="0.25">
      <c r="A104" s="133" t="s">
        <v>282</v>
      </c>
      <c r="B104" s="136">
        <v>43908</v>
      </c>
      <c r="C104" s="137">
        <v>277.70999999999998</v>
      </c>
      <c r="D104" s="137">
        <v>277.70999999999998</v>
      </c>
      <c r="E104" s="133">
        <v>100354</v>
      </c>
      <c r="F104" s="137">
        <v>-1860.98486142911</v>
      </c>
      <c r="G104" s="137">
        <v>-976.005240665065</v>
      </c>
      <c r="H104" s="137">
        <v>-910.09380002632702</v>
      </c>
      <c r="I104" s="137">
        <v>-615.095196170142</v>
      </c>
      <c r="J104" s="137">
        <v>-354.66757272306501</v>
      </c>
      <c r="K104" s="137">
        <v>-114.46403368896399</v>
      </c>
      <c r="L104" s="137">
        <v>-42.935153764053503</v>
      </c>
      <c r="M104" s="137">
        <v>-35.185193423210499</v>
      </c>
      <c r="N104" s="137">
        <v>-24.9417924258662</v>
      </c>
      <c r="O104" s="137">
        <v>-4.3519885646299601</v>
      </c>
      <c r="P104" s="137">
        <v>0.176354250325329</v>
      </c>
      <c r="Q104" s="137">
        <v>129.99088732206999</v>
      </c>
      <c r="R104" s="137">
        <v>-9.8038353128315201</v>
      </c>
    </row>
    <row r="105" spans="1:18" x14ac:dyDescent="0.25">
      <c r="A105" s="133" t="s">
        <v>179</v>
      </c>
      <c r="B105" s="136">
        <v>43908</v>
      </c>
      <c r="C105" s="137">
        <v>297.7</v>
      </c>
      <c r="D105" s="137">
        <v>297.7</v>
      </c>
      <c r="E105" s="133">
        <v>120592</v>
      </c>
      <c r="F105" s="137">
        <v>-1859.4427441979101</v>
      </c>
      <c r="G105" s="137">
        <v>-975.35869153982696</v>
      </c>
      <c r="H105" s="137">
        <v>-909.53569447745895</v>
      </c>
      <c r="I105" s="137">
        <v>-614.67371771833496</v>
      </c>
      <c r="J105" s="137">
        <v>-354.24623740843703</v>
      </c>
      <c r="K105" s="137">
        <v>-113.986580876864</v>
      </c>
      <c r="L105" s="137">
        <v>-42.323040169752602</v>
      </c>
      <c r="M105" s="137">
        <v>-34.579309373263399</v>
      </c>
      <c r="N105" s="137">
        <v>-24.359540979167502</v>
      </c>
      <c r="O105" s="137">
        <v>-3.4814653543839702</v>
      </c>
      <c r="P105" s="137">
        <v>1.2689723062637499</v>
      </c>
      <c r="Q105" s="137">
        <v>12.084486637511199</v>
      </c>
      <c r="R105" s="137">
        <v>-9.1101075844063502</v>
      </c>
    </row>
    <row r="106" spans="1:18" x14ac:dyDescent="0.25">
      <c r="A106" s="133" t="s">
        <v>283</v>
      </c>
      <c r="B106" s="136">
        <v>43908</v>
      </c>
      <c r="C106" s="137">
        <v>8.27</v>
      </c>
      <c r="D106" s="137">
        <v>8.27</v>
      </c>
      <c r="E106" s="133">
        <v>142136</v>
      </c>
      <c r="F106" s="137">
        <v>-2276.0770975056698</v>
      </c>
      <c r="G106" s="137">
        <v>-985.04184100418502</v>
      </c>
      <c r="H106" s="137">
        <v>-1011.34781397939</v>
      </c>
      <c r="I106" s="137">
        <v>-616.27753594512603</v>
      </c>
      <c r="J106" s="137">
        <v>-373.51923528031898</v>
      </c>
      <c r="K106" s="137">
        <v>-112.656473960822</v>
      </c>
      <c r="L106" s="137">
        <v>-36.499603265181896</v>
      </c>
      <c r="M106" s="137">
        <v>-31.956110455131</v>
      </c>
      <c r="N106" s="137">
        <v>-22.359005115902399</v>
      </c>
      <c r="O106" s="137"/>
      <c r="P106" s="137"/>
      <c r="Q106" s="137">
        <v>-8.6976584022038601</v>
      </c>
      <c r="R106" s="137"/>
    </row>
    <row r="107" spans="1:18" x14ac:dyDescent="0.25">
      <c r="A107" s="133" t="s">
        <v>180</v>
      </c>
      <c r="B107" s="136">
        <v>43908</v>
      </c>
      <c r="C107" s="137">
        <v>8.44</v>
      </c>
      <c r="D107" s="137">
        <v>8.44</v>
      </c>
      <c r="E107" s="133">
        <v>142134</v>
      </c>
      <c r="F107" s="137">
        <v>-2271.1111111111099</v>
      </c>
      <c r="G107" s="137">
        <v>-987.29508196721304</v>
      </c>
      <c r="H107" s="137">
        <v>-1014.9945474373</v>
      </c>
      <c r="I107" s="137">
        <v>-617.60526995608404</v>
      </c>
      <c r="J107" s="137">
        <v>-373.39080459770099</v>
      </c>
      <c r="K107" s="137">
        <v>-112.499180274116</v>
      </c>
      <c r="L107" s="137">
        <v>-36.215726021551298</v>
      </c>
      <c r="M107" s="137">
        <v>-31.6483031010359</v>
      </c>
      <c r="N107" s="137">
        <v>-21.9362039534156</v>
      </c>
      <c r="O107" s="137"/>
      <c r="P107" s="137"/>
      <c r="Q107" s="137">
        <v>-7.8429752066115697</v>
      </c>
      <c r="R107" s="137"/>
    </row>
    <row r="108" spans="1:18" x14ac:dyDescent="0.25">
      <c r="A108" s="133" t="s">
        <v>181</v>
      </c>
      <c r="B108" s="136">
        <v>43908</v>
      </c>
      <c r="C108" s="137">
        <v>24.29</v>
      </c>
      <c r="D108" s="137">
        <v>24.29</v>
      </c>
      <c r="E108" s="133">
        <v>123637</v>
      </c>
      <c r="F108" s="137">
        <v>-2029.3545878693601</v>
      </c>
      <c r="G108" s="137">
        <v>-768.98710865561702</v>
      </c>
      <c r="H108" s="137">
        <v>-765.56776556776595</v>
      </c>
      <c r="I108" s="137">
        <v>-448.741357483689</v>
      </c>
      <c r="J108" s="137">
        <v>-257.90394491788498</v>
      </c>
      <c r="K108" s="137">
        <v>-75.147335100496704</v>
      </c>
      <c r="L108" s="137">
        <v>-19.121288395031399</v>
      </c>
      <c r="M108" s="137">
        <v>-14.990572553997801</v>
      </c>
      <c r="N108" s="137">
        <v>-11.6728541831783</v>
      </c>
      <c r="O108" s="137">
        <v>1.97342711220109</v>
      </c>
      <c r="P108" s="137">
        <v>2.7937473689023098</v>
      </c>
      <c r="Q108" s="137">
        <v>21.906131877362501</v>
      </c>
      <c r="R108" s="137">
        <v>-4.9315139198691602</v>
      </c>
    </row>
    <row r="109" spans="1:18" x14ac:dyDescent="0.25">
      <c r="A109" s="133" t="s">
        <v>284</v>
      </c>
      <c r="B109" s="136">
        <v>43908</v>
      </c>
      <c r="C109" s="137">
        <v>22.5</v>
      </c>
      <c r="D109" s="137">
        <v>22.5</v>
      </c>
      <c r="E109" s="133">
        <v>123638</v>
      </c>
      <c r="F109" s="137">
        <v>-2022.6700251889199</v>
      </c>
      <c r="G109" s="137">
        <v>-766.58711217183804</v>
      </c>
      <c r="H109" s="137">
        <v>-765.236470014627</v>
      </c>
      <c r="I109" s="137">
        <v>-448.91201513718102</v>
      </c>
      <c r="J109" s="137">
        <v>-258.65721800116899</v>
      </c>
      <c r="K109" s="137">
        <v>-76.000728378250002</v>
      </c>
      <c r="L109" s="137">
        <v>-20.199225235196501</v>
      </c>
      <c r="M109" s="137">
        <v>-16.085349261087998</v>
      </c>
      <c r="N109" s="137">
        <v>-12.8231175900412</v>
      </c>
      <c r="O109" s="137">
        <v>0.32854414438594698</v>
      </c>
      <c r="P109" s="137">
        <v>1.3255615478200899</v>
      </c>
      <c r="Q109" s="137">
        <v>19.162116757664801</v>
      </c>
      <c r="R109" s="137">
        <v>-6.25103061544245</v>
      </c>
    </row>
    <row r="110" spans="1:18" x14ac:dyDescent="0.25">
      <c r="A110" s="133" t="s">
        <v>182</v>
      </c>
      <c r="B110" s="136">
        <v>43908</v>
      </c>
      <c r="C110" s="137">
        <v>42.78</v>
      </c>
      <c r="D110" s="137">
        <v>42.78</v>
      </c>
      <c r="E110" s="133">
        <v>118473</v>
      </c>
      <c r="F110" s="137">
        <v>-2000</v>
      </c>
      <c r="G110" s="137">
        <v>-1021.47165259349</v>
      </c>
      <c r="H110" s="137">
        <v>-987.12742629740899</v>
      </c>
      <c r="I110" s="137">
        <v>-645.25065963060695</v>
      </c>
      <c r="J110" s="137">
        <v>-369.08173205648899</v>
      </c>
      <c r="K110" s="137">
        <v>-109.675480769231</v>
      </c>
      <c r="L110" s="137">
        <v>-44.3596545453454</v>
      </c>
      <c r="M110" s="137">
        <v>-38.374008330569801</v>
      </c>
      <c r="N110" s="137">
        <v>-28.096294502123001</v>
      </c>
      <c r="O110" s="137">
        <v>-2.80666534502816</v>
      </c>
      <c r="P110" s="137">
        <v>0.68969985755868701</v>
      </c>
      <c r="Q110" s="137">
        <v>12.717427011572701</v>
      </c>
      <c r="R110" s="137">
        <v>-14.2061512305653</v>
      </c>
    </row>
    <row r="111" spans="1:18" x14ac:dyDescent="0.25">
      <c r="A111" s="133" t="s">
        <v>285</v>
      </c>
      <c r="B111" s="136">
        <v>43908</v>
      </c>
      <c r="C111" s="137">
        <v>39.56</v>
      </c>
      <c r="D111" s="137">
        <v>39.56</v>
      </c>
      <c r="E111" s="133">
        <v>111569</v>
      </c>
      <c r="F111" s="137">
        <v>-1997.2520908004799</v>
      </c>
      <c r="G111" s="137">
        <v>-1022</v>
      </c>
      <c r="H111" s="137">
        <v>-987.29508196721201</v>
      </c>
      <c r="I111" s="137">
        <v>-645.96066606905197</v>
      </c>
      <c r="J111" s="137">
        <v>-369.81250538600801</v>
      </c>
      <c r="K111" s="137">
        <v>-110.379360470969</v>
      </c>
      <c r="L111" s="137">
        <v>-45.138358213774403</v>
      </c>
      <c r="M111" s="137">
        <v>-39.1407396211468</v>
      </c>
      <c r="N111" s="137">
        <v>-28.948317814364501</v>
      </c>
      <c r="O111" s="137">
        <v>-3.88140136629915</v>
      </c>
      <c r="P111" s="137">
        <v>-0.48246296048540099</v>
      </c>
      <c r="Q111" s="137">
        <v>26.315609756097601</v>
      </c>
      <c r="R111" s="137">
        <v>-15.0669875637624</v>
      </c>
    </row>
    <row r="112" spans="1:18" x14ac:dyDescent="0.25">
      <c r="A112" s="133" t="s">
        <v>183</v>
      </c>
      <c r="B112" s="136">
        <v>43908</v>
      </c>
      <c r="C112" s="137">
        <v>7.63</v>
      </c>
      <c r="D112" s="137">
        <v>7.63</v>
      </c>
      <c r="E112" s="133">
        <v>141808</v>
      </c>
      <c r="F112" s="137">
        <v>-1861.3184079601999</v>
      </c>
      <c r="G112" s="137">
        <v>-890.44879171461503</v>
      </c>
      <c r="H112" s="137">
        <v>-875.68157033805903</v>
      </c>
      <c r="I112" s="137">
        <v>-564.79172777940801</v>
      </c>
      <c r="J112" s="137">
        <v>-320.80078125</v>
      </c>
      <c r="K112" s="137">
        <v>-103.974181158647</v>
      </c>
      <c r="L112" s="137">
        <v>-35.480161693753899</v>
      </c>
      <c r="M112" s="137">
        <v>-29.4968717413973</v>
      </c>
      <c r="N112" s="137">
        <v>-20.547244161648599</v>
      </c>
      <c r="O112" s="137"/>
      <c r="P112" s="137"/>
      <c r="Q112" s="137">
        <v>-10.6664611590629</v>
      </c>
      <c r="R112" s="137">
        <v>-11.340036785215201</v>
      </c>
    </row>
    <row r="113" spans="1:18" x14ac:dyDescent="0.25">
      <c r="A113" s="133" t="s">
        <v>286</v>
      </c>
      <c r="B113" s="136">
        <v>43908</v>
      </c>
      <c r="C113" s="137">
        <v>7.47</v>
      </c>
      <c r="D113" s="137">
        <v>7.47</v>
      </c>
      <c r="E113" s="133">
        <v>141862</v>
      </c>
      <c r="F113" s="137">
        <v>-1855.14612452351</v>
      </c>
      <c r="G113" s="137">
        <v>-892.12690951821401</v>
      </c>
      <c r="H113" s="137">
        <v>-876.78969137766501</v>
      </c>
      <c r="I113" s="137">
        <v>-565.700808625337</v>
      </c>
      <c r="J113" s="137">
        <v>-321.24316705057203</v>
      </c>
      <c r="K113" s="137">
        <v>-104.73799197834801</v>
      </c>
      <c r="L113" s="137">
        <v>-36.283617698091398</v>
      </c>
      <c r="M113" s="137">
        <v>-30.200163213492299</v>
      </c>
      <c r="N113" s="137">
        <v>-21.2274064733081</v>
      </c>
      <c r="O113" s="137"/>
      <c r="P113" s="137"/>
      <c r="Q113" s="137">
        <v>-11.3865598027127</v>
      </c>
      <c r="R113" s="137">
        <v>-12.0317726331535</v>
      </c>
    </row>
    <row r="114" spans="1:18" x14ac:dyDescent="0.25">
      <c r="A114" s="133" t="s">
        <v>287</v>
      </c>
      <c r="B114" s="136">
        <v>43908</v>
      </c>
      <c r="C114" s="137">
        <v>40.79</v>
      </c>
      <c r="D114" s="137">
        <v>40.79</v>
      </c>
      <c r="E114" s="133">
        <v>104636</v>
      </c>
      <c r="F114" s="137">
        <v>-2321.0514233241502</v>
      </c>
      <c r="G114" s="137">
        <v>-1070.5648535564901</v>
      </c>
      <c r="H114" s="137">
        <v>-946.81552396239397</v>
      </c>
      <c r="I114" s="137">
        <v>-612.29466463006099</v>
      </c>
      <c r="J114" s="137">
        <v>-343.15817305327403</v>
      </c>
      <c r="K114" s="137">
        <v>-95.574640112455199</v>
      </c>
      <c r="L114" s="137">
        <v>-28.9804050814957</v>
      </c>
      <c r="M114" s="137">
        <v>-26.059157050179401</v>
      </c>
      <c r="N114" s="137">
        <v>-19.318489906534602</v>
      </c>
      <c r="O114" s="137">
        <v>6.5384547347481101E-2</v>
      </c>
      <c r="P114" s="137">
        <v>2.24460860327819</v>
      </c>
      <c r="Q114" s="137">
        <v>23.277444076222</v>
      </c>
      <c r="R114" s="137">
        <v>-6.73509447844883</v>
      </c>
    </row>
    <row r="115" spans="1:18" x14ac:dyDescent="0.25">
      <c r="A115" s="133" t="s">
        <v>184</v>
      </c>
      <c r="B115" s="136">
        <v>43908</v>
      </c>
      <c r="C115" s="137">
        <v>45.23</v>
      </c>
      <c r="D115" s="137">
        <v>45.23</v>
      </c>
      <c r="E115" s="133">
        <v>120416</v>
      </c>
      <c r="F115" s="137">
        <v>-2327.0544400745198</v>
      </c>
      <c r="G115" s="137">
        <v>-1070.2075471698099</v>
      </c>
      <c r="H115" s="137">
        <v>-947.19429295148598</v>
      </c>
      <c r="I115" s="137">
        <v>-611.86246072032895</v>
      </c>
      <c r="J115" s="137">
        <v>-342.65264793186702</v>
      </c>
      <c r="K115" s="137">
        <v>-94.858129716333593</v>
      </c>
      <c r="L115" s="137">
        <v>-28.132578313152401</v>
      </c>
      <c r="M115" s="137">
        <v>-25.175741346432002</v>
      </c>
      <c r="N115" s="137">
        <v>-18.351310026233101</v>
      </c>
      <c r="O115" s="137">
        <v>1.54738196849174</v>
      </c>
      <c r="P115" s="137">
        <v>4.0412915488535601</v>
      </c>
      <c r="Q115" s="137">
        <v>17.900480650276599</v>
      </c>
      <c r="R115" s="137">
        <v>-5.5469489167696304</v>
      </c>
    </row>
    <row r="116" spans="1:18" x14ac:dyDescent="0.25">
      <c r="A116" s="133" t="s">
        <v>185</v>
      </c>
      <c r="B116" s="136">
        <v>43908</v>
      </c>
      <c r="C116" s="137">
        <v>7.6871999999999998</v>
      </c>
      <c r="D116" s="137">
        <v>7.6871999999999998</v>
      </c>
      <c r="E116" s="133">
        <v>147541</v>
      </c>
      <c r="F116" s="137">
        <v>-1755.05541452542</v>
      </c>
      <c r="G116" s="137">
        <v>-903.41962178982999</v>
      </c>
      <c r="H116" s="137">
        <v>-913.36860935131199</v>
      </c>
      <c r="I116" s="137">
        <v>-605.38211289310004</v>
      </c>
      <c r="J116" s="137">
        <v>-345.540749910427</v>
      </c>
      <c r="K116" s="137">
        <v>-108.657423726567</v>
      </c>
      <c r="L116" s="137"/>
      <c r="M116" s="137"/>
      <c r="N116" s="137"/>
      <c r="O116" s="137"/>
      <c r="P116" s="137"/>
      <c r="Q116" s="137">
        <v>-55.537631578947398</v>
      </c>
      <c r="R116" s="137"/>
    </row>
    <row r="117" spans="1:18" x14ac:dyDescent="0.25">
      <c r="A117" s="133" t="s">
        <v>288</v>
      </c>
      <c r="B117" s="136">
        <v>43908</v>
      </c>
      <c r="C117" s="137">
        <v>7.6185</v>
      </c>
      <c r="D117" s="137">
        <v>7.6185</v>
      </c>
      <c r="E117" s="133">
        <v>147544</v>
      </c>
      <c r="F117" s="137">
        <v>-1756.6625435736</v>
      </c>
      <c r="G117" s="137">
        <v>-904.96630867235501</v>
      </c>
      <c r="H117" s="137">
        <v>-914.94636556759099</v>
      </c>
      <c r="I117" s="137">
        <v>-606.94972529962399</v>
      </c>
      <c r="J117" s="137">
        <v>-347.06831645778698</v>
      </c>
      <c r="K117" s="137">
        <v>-110.211516232459</v>
      </c>
      <c r="L117" s="137"/>
      <c r="M117" s="137"/>
      <c r="N117" s="137"/>
      <c r="O117" s="137"/>
      <c r="P117" s="137"/>
      <c r="Q117" s="137">
        <v>-57.187335526315799</v>
      </c>
      <c r="R117" s="137"/>
    </row>
    <row r="118" spans="1:18" x14ac:dyDescent="0.25">
      <c r="A118" s="133" t="s">
        <v>289</v>
      </c>
      <c r="B118" s="136">
        <v>43908</v>
      </c>
      <c r="C118" s="137">
        <v>14.1256</v>
      </c>
      <c r="D118" s="137">
        <v>14.1256</v>
      </c>
      <c r="E118" s="133">
        <v>107288</v>
      </c>
      <c r="F118" s="137">
        <v>-2259.8735547453498</v>
      </c>
      <c r="G118" s="137">
        <v>-1008.9329510097</v>
      </c>
      <c r="H118" s="137">
        <v>-916.63165756429999</v>
      </c>
      <c r="I118" s="137">
        <v>-553.56336296960706</v>
      </c>
      <c r="J118" s="137">
        <v>-319.63904205675999</v>
      </c>
      <c r="K118" s="137">
        <v>-92.445644612736203</v>
      </c>
      <c r="L118" s="137">
        <v>-28.5720022916788</v>
      </c>
      <c r="M118" s="137">
        <v>-23.163962867291598</v>
      </c>
      <c r="N118" s="137">
        <v>-15.040281998132199</v>
      </c>
      <c r="O118" s="137">
        <v>0.94696238743064098</v>
      </c>
      <c r="P118" s="137">
        <v>3.7855343430531301</v>
      </c>
      <c r="Q118" s="137">
        <v>3.4458672768878702</v>
      </c>
      <c r="R118" s="137">
        <v>-5.5004844963196602</v>
      </c>
    </row>
    <row r="119" spans="1:18" x14ac:dyDescent="0.25">
      <c r="A119" s="133" t="s">
        <v>186</v>
      </c>
      <c r="B119" s="136">
        <v>43908</v>
      </c>
      <c r="C119" s="137">
        <v>15.319100000000001</v>
      </c>
      <c r="D119" s="137">
        <v>15.319100000000001</v>
      </c>
      <c r="E119" s="133">
        <v>120494</v>
      </c>
      <c r="F119" s="137">
        <v>-2259.30348624302</v>
      </c>
      <c r="G119" s="137">
        <v>-1008.29296560726</v>
      </c>
      <c r="H119" s="137">
        <v>-916.04022836971706</v>
      </c>
      <c r="I119" s="137">
        <v>-552.98032343627199</v>
      </c>
      <c r="J119" s="137">
        <v>-319.08175248639202</v>
      </c>
      <c r="K119" s="137">
        <v>-91.876066683194693</v>
      </c>
      <c r="L119" s="137">
        <v>-27.932466174122499</v>
      </c>
      <c r="M119" s="137">
        <v>-22.5467712282361</v>
      </c>
      <c r="N119" s="137">
        <v>-14.4047807173108</v>
      </c>
      <c r="O119" s="137">
        <v>1.74287458388155</v>
      </c>
      <c r="P119" s="137">
        <v>5.4085758378812301</v>
      </c>
      <c r="Q119" s="137">
        <v>15.853736394993801</v>
      </c>
      <c r="R119" s="137">
        <v>-4.8304858569847999</v>
      </c>
    </row>
    <row r="120" spans="1:18" x14ac:dyDescent="0.25">
      <c r="A120" s="133" t="s">
        <v>290</v>
      </c>
      <c r="B120" s="136">
        <v>43908</v>
      </c>
      <c r="C120" s="137">
        <v>35.110999999999997</v>
      </c>
      <c r="D120" s="137">
        <v>35.110999999999997</v>
      </c>
      <c r="E120" s="133">
        <v>103339</v>
      </c>
      <c r="F120" s="137">
        <v>-1870.9603329009999</v>
      </c>
      <c r="G120" s="137">
        <v>-946.56437459719405</v>
      </c>
      <c r="H120" s="137">
        <v>-912.92571348018703</v>
      </c>
      <c r="I120" s="137">
        <v>-598.46663364722701</v>
      </c>
      <c r="J120" s="137">
        <v>-345.93288043807303</v>
      </c>
      <c r="K120" s="137">
        <v>-98.010909783211602</v>
      </c>
      <c r="L120" s="137">
        <v>-31.408864009570198</v>
      </c>
      <c r="M120" s="137">
        <v>-29.068033500807001</v>
      </c>
      <c r="N120" s="137">
        <v>-18.5888584356934</v>
      </c>
      <c r="O120" s="137">
        <v>-1.5555439675605001</v>
      </c>
      <c r="P120" s="137">
        <v>1.7912217977925899</v>
      </c>
      <c r="Q120" s="137">
        <v>17.528236756550001</v>
      </c>
      <c r="R120" s="137">
        <v>-6.0282466355233097</v>
      </c>
    </row>
    <row r="121" spans="1:18" x14ac:dyDescent="0.25">
      <c r="A121" s="133" t="s">
        <v>187</v>
      </c>
      <c r="B121" s="136">
        <v>43908</v>
      </c>
      <c r="C121" s="137">
        <v>38.427999999999997</v>
      </c>
      <c r="D121" s="137">
        <v>38.427999999999997</v>
      </c>
      <c r="E121" s="133">
        <v>119773</v>
      </c>
      <c r="F121" s="137">
        <v>-1869.0681941632599</v>
      </c>
      <c r="G121" s="137">
        <v>-945.24284160927903</v>
      </c>
      <c r="H121" s="137">
        <v>-911.72464777283301</v>
      </c>
      <c r="I121" s="137">
        <v>-597.44844740431699</v>
      </c>
      <c r="J121" s="137">
        <v>-344.99791887996003</v>
      </c>
      <c r="K121" s="137">
        <v>-97.068513276573</v>
      </c>
      <c r="L121" s="137">
        <v>-30.397014506038001</v>
      </c>
      <c r="M121" s="137">
        <v>-28.1212804793713</v>
      </c>
      <c r="N121" s="137">
        <v>-17.615434114321399</v>
      </c>
      <c r="O121" s="137">
        <v>-0.39019360298171701</v>
      </c>
      <c r="P121" s="137">
        <v>3.2825714237621502</v>
      </c>
      <c r="Q121" s="137">
        <v>12.3508848967252</v>
      </c>
      <c r="R121" s="137">
        <v>-5.0101869826744503</v>
      </c>
    </row>
    <row r="122" spans="1:18" x14ac:dyDescent="0.25">
      <c r="A122" s="133" t="s">
        <v>188</v>
      </c>
      <c r="B122" s="136">
        <v>43908</v>
      </c>
      <c r="C122" s="137">
        <v>42.125</v>
      </c>
      <c r="D122" s="137">
        <v>42.125</v>
      </c>
      <c r="E122" s="133">
        <v>119417</v>
      </c>
      <c r="F122" s="137">
        <v>-1914.61412151068</v>
      </c>
      <c r="G122" s="137">
        <v>-998.90170686228305</v>
      </c>
      <c r="H122" s="137">
        <v>-961.424311825102</v>
      </c>
      <c r="I122" s="137">
        <v>-614.65568629483698</v>
      </c>
      <c r="J122" s="137">
        <v>-355.82480776366998</v>
      </c>
      <c r="K122" s="137">
        <v>-109.224949073625</v>
      </c>
      <c r="L122" s="137">
        <v>-38.698278941971097</v>
      </c>
      <c r="M122" s="137">
        <v>-32.795774696638702</v>
      </c>
      <c r="N122" s="137">
        <v>-23.346520376231599</v>
      </c>
      <c r="O122" s="137">
        <v>-3.4536811273921701</v>
      </c>
      <c r="P122" s="137">
        <v>1.8510049877526999</v>
      </c>
      <c r="Q122" s="137">
        <v>10.824997910277</v>
      </c>
      <c r="R122" s="137">
        <v>-12.852905347808001</v>
      </c>
    </row>
    <row r="123" spans="1:18" x14ac:dyDescent="0.25">
      <c r="A123" s="133" t="s">
        <v>291</v>
      </c>
      <c r="B123" s="136">
        <v>43908</v>
      </c>
      <c r="C123" s="137">
        <v>40.228999999999999</v>
      </c>
      <c r="D123" s="137">
        <v>40.228999999999999</v>
      </c>
      <c r="E123" s="133">
        <v>118047</v>
      </c>
      <c r="F123" s="137">
        <v>-1915.39675436324</v>
      </c>
      <c r="G123" s="137">
        <v>-999.51942674476004</v>
      </c>
      <c r="H123" s="137">
        <v>-961.995018968463</v>
      </c>
      <c r="I123" s="137">
        <v>-615.10566886533195</v>
      </c>
      <c r="J123" s="137">
        <v>-356.24768393191101</v>
      </c>
      <c r="K123" s="137">
        <v>-109.649444912432</v>
      </c>
      <c r="L123" s="137">
        <v>-39.133263799143499</v>
      </c>
      <c r="M123" s="137">
        <v>-33.1991258258046</v>
      </c>
      <c r="N123" s="137">
        <v>-23.745100042090201</v>
      </c>
      <c r="O123" s="137">
        <v>-4.0478311140201297</v>
      </c>
      <c r="P123" s="137">
        <v>1.13575782961634</v>
      </c>
      <c r="Q123" s="137">
        <v>21.495392557958301</v>
      </c>
      <c r="R123" s="137">
        <v>-13.2895919666341</v>
      </c>
    </row>
    <row r="124" spans="1:18" x14ac:dyDescent="0.25">
      <c r="A124" s="133" t="s">
        <v>292</v>
      </c>
      <c r="B124" s="136">
        <v>43908</v>
      </c>
      <c r="C124" s="137">
        <v>55.691299999999998</v>
      </c>
      <c r="D124" s="137">
        <v>55.691299999999998</v>
      </c>
      <c r="E124" s="133">
        <v>100865</v>
      </c>
      <c r="F124" s="137">
        <v>-1943.70730894638</v>
      </c>
      <c r="G124" s="137">
        <v>-982.78152692940603</v>
      </c>
      <c r="H124" s="137">
        <v>-875.659150371019</v>
      </c>
      <c r="I124" s="137">
        <v>-561.53535351502398</v>
      </c>
      <c r="J124" s="137">
        <v>-322.38703116695899</v>
      </c>
      <c r="K124" s="137">
        <v>-95.310934402676097</v>
      </c>
      <c r="L124" s="137">
        <v>-29.225061936482</v>
      </c>
      <c r="M124" s="137">
        <v>-22.231240319463101</v>
      </c>
      <c r="N124" s="137">
        <v>-14.708088120632601</v>
      </c>
      <c r="O124" s="137">
        <v>1.1938889861337301</v>
      </c>
      <c r="P124" s="137">
        <v>1.3710032823634699</v>
      </c>
      <c r="Q124" s="137">
        <v>19.977504775416399</v>
      </c>
      <c r="R124" s="137">
        <v>-5.6916881287954801</v>
      </c>
    </row>
    <row r="125" spans="1:18" x14ac:dyDescent="0.25">
      <c r="A125" s="133" t="s">
        <v>189</v>
      </c>
      <c r="B125" s="136">
        <v>43908</v>
      </c>
      <c r="C125" s="137">
        <v>59.6967</v>
      </c>
      <c r="D125" s="137">
        <v>59.6967</v>
      </c>
      <c r="E125" s="133">
        <v>120270</v>
      </c>
      <c r="F125" s="137">
        <v>-1942.2308324266701</v>
      </c>
      <c r="G125" s="137">
        <v>-981.597456318534</v>
      </c>
      <c r="H125" s="137">
        <v>-874.52774477653702</v>
      </c>
      <c r="I125" s="137">
        <v>-560.48857349501702</v>
      </c>
      <c r="J125" s="137">
        <v>-321.40093720704198</v>
      </c>
      <c r="K125" s="137">
        <v>-94.316811084182703</v>
      </c>
      <c r="L125" s="137">
        <v>-28.341463014455801</v>
      </c>
      <c r="M125" s="137">
        <v>-21.358567362436698</v>
      </c>
      <c r="N125" s="137">
        <v>-13.8021070309126</v>
      </c>
      <c r="O125" s="137">
        <v>2.4280766091716202</v>
      </c>
      <c r="P125" s="137">
        <v>2.4357344426730601</v>
      </c>
      <c r="Q125" s="137">
        <v>13.723283749919201</v>
      </c>
      <c r="R125" s="137">
        <v>-4.70088674912079</v>
      </c>
    </row>
    <row r="126" spans="1:18" x14ac:dyDescent="0.25">
      <c r="A126" s="133" t="s">
        <v>190</v>
      </c>
      <c r="B126" s="136">
        <v>43908</v>
      </c>
      <c r="C126" s="137">
        <v>9.4975000000000005</v>
      </c>
      <c r="D126" s="137">
        <v>9.4975000000000005</v>
      </c>
      <c r="E126" s="133">
        <v>139781</v>
      </c>
      <c r="F126" s="137">
        <v>-1867.02632499125</v>
      </c>
      <c r="G126" s="137">
        <v>-943.13809986613501</v>
      </c>
      <c r="H126" s="137">
        <v>-885.38024475524401</v>
      </c>
      <c r="I126" s="137">
        <v>-558.65190064907097</v>
      </c>
      <c r="J126" s="137">
        <v>-320.67442221641397</v>
      </c>
      <c r="K126" s="137">
        <v>-100.99910409507901</v>
      </c>
      <c r="L126" s="137">
        <v>-34.2928794681075</v>
      </c>
      <c r="M126" s="137">
        <v>-28.995176249061799</v>
      </c>
      <c r="N126" s="137">
        <v>-20.869473929407999</v>
      </c>
      <c r="O126" s="137">
        <v>-4.60389113808474</v>
      </c>
      <c r="P126" s="137"/>
      <c r="Q126" s="137">
        <v>-1.4708299919807499</v>
      </c>
      <c r="R126" s="137">
        <v>-10.065576157715199</v>
      </c>
    </row>
    <row r="127" spans="1:18" x14ac:dyDescent="0.25">
      <c r="A127" s="133" t="s">
        <v>293</v>
      </c>
      <c r="B127" s="136">
        <v>43908</v>
      </c>
      <c r="C127" s="137">
        <v>8.8407</v>
      </c>
      <c r="D127" s="137">
        <v>8.8407</v>
      </c>
      <c r="E127" s="133">
        <v>139783</v>
      </c>
      <c r="F127" s="137">
        <v>-1869.28385151161</v>
      </c>
      <c r="G127" s="137">
        <v>-944.919844020798</v>
      </c>
      <c r="H127" s="137">
        <v>-886.93812031557297</v>
      </c>
      <c r="I127" s="137">
        <v>-560.05616894074501</v>
      </c>
      <c r="J127" s="137">
        <v>-321.98924233369002</v>
      </c>
      <c r="K127" s="137">
        <v>-102.239636959108</v>
      </c>
      <c r="L127" s="137">
        <v>-35.656261357035099</v>
      </c>
      <c r="M127" s="137">
        <v>-30.291521085160699</v>
      </c>
      <c r="N127" s="137">
        <v>-22.207783553245399</v>
      </c>
      <c r="O127" s="137">
        <v>-6.32093613576082</v>
      </c>
      <c r="P127" s="137"/>
      <c r="Q127" s="137">
        <v>-3.3932999198075402</v>
      </c>
      <c r="R127" s="137">
        <v>-11.541131593722101</v>
      </c>
    </row>
    <row r="128" spans="1:18" x14ac:dyDescent="0.25">
      <c r="A128" s="133" t="s">
        <v>191</v>
      </c>
      <c r="B128" s="136">
        <v>43908</v>
      </c>
      <c r="C128" s="137">
        <v>14.756</v>
      </c>
      <c r="D128" s="137">
        <v>14.756</v>
      </c>
      <c r="E128" s="133">
        <v>135781</v>
      </c>
      <c r="F128" s="137">
        <v>-1537.7150275884401</v>
      </c>
      <c r="G128" s="137">
        <v>-923.08785223774601</v>
      </c>
      <c r="H128" s="137">
        <v>-877.32612914395202</v>
      </c>
      <c r="I128" s="137">
        <v>-604.07090046265296</v>
      </c>
      <c r="J128" s="137">
        <v>-336.419642108039</v>
      </c>
      <c r="K128" s="137">
        <v>-106.684366720182</v>
      </c>
      <c r="L128" s="137">
        <v>-34.548009347470902</v>
      </c>
      <c r="M128" s="137">
        <v>-27.428042364206199</v>
      </c>
      <c r="N128" s="137">
        <v>-18.871374527112199</v>
      </c>
      <c r="O128" s="137">
        <v>3.0552163418815201</v>
      </c>
      <c r="P128" s="137"/>
      <c r="Q128" s="137">
        <v>11.257717250324299</v>
      </c>
      <c r="R128" s="137">
        <v>-4.8903713240508102</v>
      </c>
    </row>
    <row r="129" spans="1:18" x14ac:dyDescent="0.25">
      <c r="A129" s="133" t="s">
        <v>294</v>
      </c>
      <c r="B129" s="136">
        <v>43908</v>
      </c>
      <c r="C129" s="137">
        <v>13.888999999999999</v>
      </c>
      <c r="D129" s="137">
        <v>13.888999999999999</v>
      </c>
      <c r="E129" s="133">
        <v>135784</v>
      </c>
      <c r="F129" s="137">
        <v>-1540.4454865181699</v>
      </c>
      <c r="G129" s="137">
        <v>-924.49223416965401</v>
      </c>
      <c r="H129" s="137">
        <v>-878.72451423098005</v>
      </c>
      <c r="I129" s="137">
        <v>-605.22959183673504</v>
      </c>
      <c r="J129" s="137">
        <v>-337.453868839412</v>
      </c>
      <c r="K129" s="137">
        <v>-107.78754231605301</v>
      </c>
      <c r="L129" s="137">
        <v>-35.847977117489897</v>
      </c>
      <c r="M129" s="137">
        <v>-28.664184494134599</v>
      </c>
      <c r="N129" s="137">
        <v>-20.214422841655502</v>
      </c>
      <c r="O129" s="137">
        <v>1.5704307862992799</v>
      </c>
      <c r="P129" s="137"/>
      <c r="Q129" s="137">
        <v>9.2054798962386499</v>
      </c>
      <c r="R129" s="137">
        <v>-6.1993090656666299</v>
      </c>
    </row>
    <row r="130" spans="1:18" x14ac:dyDescent="0.25">
      <c r="A130" s="133" t="s">
        <v>192</v>
      </c>
      <c r="B130" s="136">
        <v>43908</v>
      </c>
      <c r="C130" s="137">
        <v>15.082800000000001</v>
      </c>
      <c r="D130" s="137">
        <v>15.082800000000001</v>
      </c>
      <c r="E130" s="133">
        <v>133386</v>
      </c>
      <c r="F130" s="137">
        <v>-2280.99476635049</v>
      </c>
      <c r="G130" s="137">
        <v>-1082.4662454048</v>
      </c>
      <c r="H130" s="137">
        <v>-1012.0763801849999</v>
      </c>
      <c r="I130" s="137">
        <v>-618.65144180583195</v>
      </c>
      <c r="J130" s="137">
        <v>-341.01915168033503</v>
      </c>
      <c r="K130" s="137">
        <v>-96.222419828610398</v>
      </c>
      <c r="L130" s="137">
        <v>-27.165030556944998</v>
      </c>
      <c r="M130" s="137">
        <v>-22.262878520174802</v>
      </c>
      <c r="N130" s="137">
        <v>-16.569855068996201</v>
      </c>
      <c r="O130" s="137">
        <v>0.30993472558003299</v>
      </c>
      <c r="P130" s="137">
        <v>7.6102716113349302</v>
      </c>
      <c r="Q130" s="137">
        <v>9.8524800849707894</v>
      </c>
      <c r="R130" s="137">
        <v>-9.1956816072134497</v>
      </c>
    </row>
    <row r="131" spans="1:18" x14ac:dyDescent="0.25">
      <c r="A131" s="133" t="s">
        <v>295</v>
      </c>
      <c r="B131" s="136">
        <v>43908</v>
      </c>
      <c r="C131" s="137">
        <v>14.0709</v>
      </c>
      <c r="D131" s="137">
        <v>14.0709</v>
      </c>
      <c r="E131" s="133">
        <v>133385</v>
      </c>
      <c r="F131" s="137">
        <v>-2282.25312137727</v>
      </c>
      <c r="G131" s="137">
        <v>-1083.54646412685</v>
      </c>
      <c r="H131" s="137">
        <v>-1013.11343188107</v>
      </c>
      <c r="I131" s="137">
        <v>-619.61223660532903</v>
      </c>
      <c r="J131" s="137">
        <v>-341.93888143611201</v>
      </c>
      <c r="K131" s="137">
        <v>-97.192115349555195</v>
      </c>
      <c r="L131" s="137">
        <v>-28.2663366731867</v>
      </c>
      <c r="M131" s="137">
        <v>-23.342730174475001</v>
      </c>
      <c r="N131" s="137">
        <v>-17.672833798971698</v>
      </c>
      <c r="O131" s="137">
        <v>-0.96837486831062203</v>
      </c>
      <c r="P131" s="137">
        <v>5.7992620963425701</v>
      </c>
      <c r="Q131" s="137">
        <v>7.8910169941582602</v>
      </c>
      <c r="R131" s="137">
        <v>-10.205263634201</v>
      </c>
    </row>
    <row r="132" spans="1:18" x14ac:dyDescent="0.25">
      <c r="A132" s="133" t="s">
        <v>296</v>
      </c>
      <c r="B132" s="136">
        <v>43908</v>
      </c>
      <c r="C132" s="137">
        <v>38.500599999999999</v>
      </c>
      <c r="D132" s="137">
        <v>38.500599999999999</v>
      </c>
      <c r="E132" s="133">
        <v>103196</v>
      </c>
      <c r="F132" s="137">
        <v>-1483.5815986324999</v>
      </c>
      <c r="G132" s="137">
        <v>-811.30960763716598</v>
      </c>
      <c r="H132" s="137">
        <v>-787.252264044605</v>
      </c>
      <c r="I132" s="137">
        <v>-550.47784427106501</v>
      </c>
      <c r="J132" s="137">
        <v>-353.73617307780501</v>
      </c>
      <c r="K132" s="137">
        <v>-116.98515013487</v>
      </c>
      <c r="L132" s="137">
        <v>-38.396741852733697</v>
      </c>
      <c r="M132" s="137">
        <v>-39.480956194948298</v>
      </c>
      <c r="N132" s="137">
        <v>-30.078528791841801</v>
      </c>
      <c r="O132" s="137">
        <v>-9.5123794925892007</v>
      </c>
      <c r="P132" s="137">
        <v>-4.4204792637584696</v>
      </c>
      <c r="Q132" s="137">
        <v>19.657443310657602</v>
      </c>
      <c r="R132" s="137">
        <v>-17.722674258938401</v>
      </c>
    </row>
    <row r="133" spans="1:18" x14ac:dyDescent="0.25">
      <c r="A133" s="133" t="s">
        <v>193</v>
      </c>
      <c r="B133" s="136">
        <v>43908</v>
      </c>
      <c r="C133" s="137">
        <v>40.716500000000003</v>
      </c>
      <c r="D133" s="137">
        <v>40.716500000000003</v>
      </c>
      <c r="E133" s="133">
        <v>118803</v>
      </c>
      <c r="F133" s="137">
        <v>-1482.60501786033</v>
      </c>
      <c r="G133" s="137">
        <v>-810.37970869568005</v>
      </c>
      <c r="H133" s="137">
        <v>-786.39821401011704</v>
      </c>
      <c r="I133" s="137">
        <v>-549.70062159954603</v>
      </c>
      <c r="J133" s="137">
        <v>-353.08001874508699</v>
      </c>
      <c r="K133" s="137">
        <v>-116.454269658219</v>
      </c>
      <c r="L133" s="137">
        <v>-37.832212443935099</v>
      </c>
      <c r="M133" s="137">
        <v>-39.006447072637798</v>
      </c>
      <c r="N133" s="137">
        <v>-29.6096424224571</v>
      </c>
      <c r="O133" s="137">
        <v>-8.8923988534176903</v>
      </c>
      <c r="P133" s="137">
        <v>-3.77637772772567</v>
      </c>
      <c r="Q133" s="137">
        <v>8.9003712460713498</v>
      </c>
      <c r="R133" s="137">
        <v>-17.211481442638501</v>
      </c>
    </row>
    <row r="134" spans="1:18" x14ac:dyDescent="0.25">
      <c r="A134" s="133" t="s">
        <v>194</v>
      </c>
      <c r="B134" s="136">
        <v>43908</v>
      </c>
      <c r="C134" s="137">
        <v>8.7925000000000004</v>
      </c>
      <c r="D134" s="137">
        <v>8.7925000000000004</v>
      </c>
      <c r="E134" s="133">
        <v>147481</v>
      </c>
      <c r="F134" s="137">
        <v>-1186.81227992957</v>
      </c>
      <c r="G134" s="137">
        <v>-645.78262041510197</v>
      </c>
      <c r="H134" s="137">
        <v>-697.51210731280196</v>
      </c>
      <c r="I134" s="137">
        <v>-440.84756036645098</v>
      </c>
      <c r="J134" s="137">
        <v>-258.510215936387</v>
      </c>
      <c r="K134" s="137">
        <v>-72.964053513199403</v>
      </c>
      <c r="L134" s="137">
        <v>-26.947110955656498</v>
      </c>
      <c r="M134" s="137"/>
      <c r="N134" s="137"/>
      <c r="O134" s="137"/>
      <c r="P134" s="137"/>
      <c r="Q134" s="137">
        <v>-18.518382352941199</v>
      </c>
      <c r="R134" s="137"/>
    </row>
    <row r="135" spans="1:18" x14ac:dyDescent="0.25">
      <c r="A135" s="133" t="s">
        <v>297</v>
      </c>
      <c r="B135" s="136">
        <v>43908</v>
      </c>
      <c r="C135" s="137">
        <v>8.7188999999999997</v>
      </c>
      <c r="D135" s="137">
        <v>8.7188999999999997</v>
      </c>
      <c r="E135" s="133">
        <v>147482</v>
      </c>
      <c r="F135" s="137">
        <v>-1194.5439820721299</v>
      </c>
      <c r="G135" s="137">
        <v>-648.802432754405</v>
      </c>
      <c r="H135" s="137">
        <v>-700.18766197015304</v>
      </c>
      <c r="I135" s="137">
        <v>-442.96731021632303</v>
      </c>
      <c r="J135" s="137">
        <v>-260.03225080697598</v>
      </c>
      <c r="K135" s="137">
        <v>-74.162443238887406</v>
      </c>
      <c r="L135" s="137">
        <v>-28.094684994076498</v>
      </c>
      <c r="M135" s="137"/>
      <c r="N135" s="137"/>
      <c r="O135" s="137"/>
      <c r="P135" s="137"/>
      <c r="Q135" s="137">
        <v>-19.647121848739499</v>
      </c>
      <c r="R135" s="137"/>
    </row>
    <row r="136" spans="1:18" x14ac:dyDescent="0.25">
      <c r="A136" s="133" t="s">
        <v>195</v>
      </c>
      <c r="B136" s="136">
        <v>43908</v>
      </c>
      <c r="C136" s="137">
        <v>11.22</v>
      </c>
      <c r="D136" s="137">
        <v>11.22</v>
      </c>
      <c r="E136" s="133">
        <v>135601</v>
      </c>
      <c r="F136" s="137">
        <v>-1882.07945900253</v>
      </c>
      <c r="G136" s="137">
        <v>-1009.21658986175</v>
      </c>
      <c r="H136" s="137">
        <v>-928.25745682888498</v>
      </c>
      <c r="I136" s="137">
        <v>-610.40955631399299</v>
      </c>
      <c r="J136" s="137">
        <v>-342.22068070442401</v>
      </c>
      <c r="K136" s="137">
        <v>-110.37993014737199</v>
      </c>
      <c r="L136" s="137">
        <v>-42.643146327356803</v>
      </c>
      <c r="M136" s="137">
        <v>-34.815692229328697</v>
      </c>
      <c r="N136" s="137">
        <v>-23.969536536547601</v>
      </c>
      <c r="O136" s="137">
        <v>-2.4452997326994099</v>
      </c>
      <c r="P136" s="137"/>
      <c r="Q136" s="137">
        <v>2.8563181526619701</v>
      </c>
      <c r="R136" s="137">
        <v>-9.7448987076236904</v>
      </c>
    </row>
    <row r="137" spans="1:18" x14ac:dyDescent="0.25">
      <c r="A137" s="133" t="s">
        <v>298</v>
      </c>
      <c r="B137" s="136">
        <v>43908</v>
      </c>
      <c r="C137" s="137">
        <v>10.56</v>
      </c>
      <c r="D137" s="137">
        <v>10.56</v>
      </c>
      <c r="E137" s="133">
        <v>135598</v>
      </c>
      <c r="F137" s="137">
        <v>-1869.27223719677</v>
      </c>
      <c r="G137" s="137">
        <v>-1012.23491027732</v>
      </c>
      <c r="H137" s="137">
        <v>-929.238465814341</v>
      </c>
      <c r="I137" s="137">
        <v>-610.66507821402604</v>
      </c>
      <c r="J137" s="137">
        <v>-343.260188087774</v>
      </c>
      <c r="K137" s="137">
        <v>-111.38587814374399</v>
      </c>
      <c r="L137" s="137">
        <v>-43.791330800953297</v>
      </c>
      <c r="M137" s="137">
        <v>-35.928461095799101</v>
      </c>
      <c r="N137" s="137">
        <v>-25.143578073964001</v>
      </c>
      <c r="O137" s="137">
        <v>-3.96828715512699</v>
      </c>
      <c r="P137" s="137"/>
      <c r="Q137" s="137">
        <v>1.31109685695959</v>
      </c>
      <c r="R137" s="137">
        <v>-11.1022770735644</v>
      </c>
    </row>
    <row r="138" spans="1:18" x14ac:dyDescent="0.25">
      <c r="A138" s="133" t="s">
        <v>299</v>
      </c>
      <c r="B138" s="136">
        <v>43908</v>
      </c>
      <c r="C138" s="137">
        <v>141.9</v>
      </c>
      <c r="D138" s="137">
        <v>420.353928265006</v>
      </c>
      <c r="E138" s="133">
        <v>101815</v>
      </c>
      <c r="F138" s="137">
        <v>-1894.86871116456</v>
      </c>
      <c r="G138" s="137">
        <v>-982.17858014149795</v>
      </c>
      <c r="H138" s="137">
        <v>-914.00009963301898</v>
      </c>
      <c r="I138" s="137">
        <v>-604.14571892644699</v>
      </c>
      <c r="J138" s="137">
        <v>-340.755154337725</v>
      </c>
      <c r="K138" s="137">
        <v>-108.246140275984</v>
      </c>
      <c r="L138" s="137">
        <v>-40.9601334062978</v>
      </c>
      <c r="M138" s="137">
        <v>-35.234499408090699</v>
      </c>
      <c r="N138" s="137">
        <v>-26.5219261906398</v>
      </c>
      <c r="O138" s="137">
        <v>-6.0490334145568996</v>
      </c>
      <c r="P138" s="137">
        <v>-1.9673484489678901</v>
      </c>
      <c r="Q138" s="137">
        <v>171.11754120498901</v>
      </c>
      <c r="R138" s="137">
        <v>-13.303279718234499</v>
      </c>
    </row>
    <row r="139" spans="1:18" x14ac:dyDescent="0.25">
      <c r="A139" s="133" t="s">
        <v>196</v>
      </c>
      <c r="B139" s="136">
        <v>43908</v>
      </c>
      <c r="C139" s="137">
        <v>147.55000000000001</v>
      </c>
      <c r="D139" s="137">
        <v>147.55000000000001</v>
      </c>
      <c r="E139" s="133">
        <v>119486</v>
      </c>
      <c r="F139" s="137">
        <v>-1895.00738932082</v>
      </c>
      <c r="G139" s="137">
        <v>-981.86884091975503</v>
      </c>
      <c r="H139" s="137">
        <v>-913.73872075381303</v>
      </c>
      <c r="I139" s="137">
        <v>-603.89373684171301</v>
      </c>
      <c r="J139" s="137">
        <v>-340.44862024638797</v>
      </c>
      <c r="K139" s="137">
        <v>-107.958364880451</v>
      </c>
      <c r="L139" s="137">
        <v>-40.710032688642301</v>
      </c>
      <c r="M139" s="137">
        <v>-35.013321459620599</v>
      </c>
      <c r="N139" s="137">
        <v>-26.2745431786187</v>
      </c>
      <c r="O139" s="137">
        <v>-5.6763476249549703</v>
      </c>
      <c r="P139" s="137">
        <v>-1.48171685453179</v>
      </c>
      <c r="Q139" s="137">
        <v>6.22009721034392</v>
      </c>
      <c r="R139" s="137">
        <v>-13.014696762991401</v>
      </c>
    </row>
    <row r="140" spans="1:18" x14ac:dyDescent="0.25">
      <c r="A140" s="133" t="s">
        <v>300</v>
      </c>
      <c r="B140" s="136">
        <v>43908</v>
      </c>
      <c r="C140" s="137">
        <v>152.87</v>
      </c>
      <c r="D140" s="137">
        <v>230.603976058982</v>
      </c>
      <c r="E140" s="133">
        <v>100156</v>
      </c>
      <c r="F140" s="137">
        <v>-1847.44131163827</v>
      </c>
      <c r="G140" s="137">
        <v>-959.72956082042106</v>
      </c>
      <c r="H140" s="137">
        <v>-893.21531181996102</v>
      </c>
      <c r="I140" s="137">
        <v>-591.39367359324694</v>
      </c>
      <c r="J140" s="137">
        <v>-334.17277331641202</v>
      </c>
      <c r="K140" s="137">
        <v>-105.96995899749101</v>
      </c>
      <c r="L140" s="137">
        <v>-39.7164083424708</v>
      </c>
      <c r="M140" s="137">
        <v>-34.2705198433612</v>
      </c>
      <c r="N140" s="137">
        <v>-25.799745404266201</v>
      </c>
      <c r="O140" s="137">
        <v>-3.7229392615796701</v>
      </c>
      <c r="P140" s="137">
        <v>1.4343112061588299</v>
      </c>
      <c r="Q140" s="137">
        <v>91.991832813353597</v>
      </c>
      <c r="R140" s="137">
        <v>-13.166466730641</v>
      </c>
    </row>
    <row r="141" spans="1:18" x14ac:dyDescent="0.25">
      <c r="A141" s="133" t="s">
        <v>197</v>
      </c>
      <c r="B141" s="136">
        <v>43908</v>
      </c>
      <c r="C141" s="137">
        <v>158.71</v>
      </c>
      <c r="D141" s="137">
        <v>158.71</v>
      </c>
      <c r="E141" s="133">
        <v>119489</v>
      </c>
      <c r="F141" s="137">
        <v>-1847.1615720524001</v>
      </c>
      <c r="G141" s="137">
        <v>-959.590652875827</v>
      </c>
      <c r="H141" s="137">
        <v>-892.60162783584406</v>
      </c>
      <c r="I141" s="137">
        <v>-591.06586017763198</v>
      </c>
      <c r="J141" s="137">
        <v>-333.783013581408</v>
      </c>
      <c r="K141" s="137">
        <v>-105.590561142506</v>
      </c>
      <c r="L141" s="137">
        <v>-39.339952490783098</v>
      </c>
      <c r="M141" s="137">
        <v>-33.934699364398597</v>
      </c>
      <c r="N141" s="137">
        <v>-25.453492934126199</v>
      </c>
      <c r="O141" s="137">
        <v>-3.2157100279128601</v>
      </c>
      <c r="P141" s="137">
        <v>2.0118045759500598</v>
      </c>
      <c r="Q141" s="137">
        <v>11.8128228494972</v>
      </c>
      <c r="R141" s="137">
        <v>-12.6605911675515</v>
      </c>
    </row>
    <row r="142" spans="1:18" x14ac:dyDescent="0.25">
      <c r="A142" s="133" t="s">
        <v>301</v>
      </c>
      <c r="B142" s="136">
        <v>43908</v>
      </c>
      <c r="C142" s="137">
        <v>66.588899999999995</v>
      </c>
      <c r="D142" s="137">
        <v>66.588899999999995</v>
      </c>
      <c r="E142" s="133">
        <v>100175</v>
      </c>
      <c r="F142" s="137">
        <v>-2167.53374985345</v>
      </c>
      <c r="G142" s="137">
        <v>-1060.73877835494</v>
      </c>
      <c r="H142" s="137">
        <v>-1053.67777636646</v>
      </c>
      <c r="I142" s="137">
        <v>-681.42886775383704</v>
      </c>
      <c r="J142" s="137">
        <v>-366.91786898827098</v>
      </c>
      <c r="K142" s="137">
        <v>-115.018689711013</v>
      </c>
      <c r="L142" s="137">
        <v>-44.418098663891797</v>
      </c>
      <c r="M142" s="137">
        <v>-37.499230321427703</v>
      </c>
      <c r="N142" s="137">
        <v>-27.470367555884099</v>
      </c>
      <c r="O142" s="137">
        <v>-4.9594114261300897</v>
      </c>
      <c r="P142" s="137">
        <v>2.5604477461395501</v>
      </c>
      <c r="Q142" s="137">
        <v>28.325491634668101</v>
      </c>
      <c r="R142" s="137">
        <v>-12.5210085055592</v>
      </c>
    </row>
    <row r="143" spans="1:18" x14ac:dyDescent="0.25">
      <c r="A143" s="133" t="s">
        <v>198</v>
      </c>
      <c r="B143" s="136">
        <v>43908</v>
      </c>
      <c r="C143" s="137">
        <v>68.6511</v>
      </c>
      <c r="D143" s="137">
        <v>68.6511</v>
      </c>
      <c r="E143" s="133">
        <v>120847</v>
      </c>
      <c r="F143" s="137">
        <v>-2165.8899890109601</v>
      </c>
      <c r="G143" s="137">
        <v>-1059.27069272112</v>
      </c>
      <c r="H143" s="137">
        <v>-1052.3448821683301</v>
      </c>
      <c r="I143" s="137">
        <v>-680.17401559653001</v>
      </c>
      <c r="J143" s="137">
        <v>-365.70561921784702</v>
      </c>
      <c r="K143" s="137">
        <v>-113.801147977897</v>
      </c>
      <c r="L143" s="137">
        <v>-43.0716187314775</v>
      </c>
      <c r="M143" s="137">
        <v>-36.262402526086497</v>
      </c>
      <c r="N143" s="137">
        <v>-26.428100115952098</v>
      </c>
      <c r="O143" s="137">
        <v>-4.3332407996712803</v>
      </c>
      <c r="P143" s="137">
        <v>3.09640529518175</v>
      </c>
      <c r="Q143" s="137">
        <v>10.468638117345799</v>
      </c>
      <c r="R143" s="137">
        <v>-11.758283164135699</v>
      </c>
    </row>
    <row r="144" spans="1:18" x14ac:dyDescent="0.25">
      <c r="A144" s="133" t="s">
        <v>199</v>
      </c>
      <c r="B144" s="136">
        <v>43908</v>
      </c>
      <c r="C144" s="137">
        <v>36.94</v>
      </c>
      <c r="D144" s="137">
        <v>36.94</v>
      </c>
      <c r="E144" s="133">
        <v>111549</v>
      </c>
      <c r="F144" s="137">
        <v>-1919.08181585022</v>
      </c>
      <c r="G144" s="137">
        <v>-990.64108563406705</v>
      </c>
      <c r="H144" s="137">
        <v>-890.70065736732397</v>
      </c>
      <c r="I144" s="137">
        <v>-625.49970605526198</v>
      </c>
      <c r="J144" s="137">
        <v>-355.65995405870598</v>
      </c>
      <c r="K144" s="137">
        <v>-120.32206944088701</v>
      </c>
      <c r="L144" s="137">
        <v>-54.802909072041501</v>
      </c>
      <c r="M144" s="137">
        <v>-43.003806860377203</v>
      </c>
      <c r="N144" s="137">
        <v>-32.612418080074697</v>
      </c>
      <c r="O144" s="137">
        <v>-7.5916500610829001</v>
      </c>
      <c r="P144" s="137">
        <v>-0.531696633645662</v>
      </c>
      <c r="Q144" s="137">
        <v>23.9656349012917</v>
      </c>
      <c r="R144" s="137">
        <v>-13.6783253048549</v>
      </c>
    </row>
    <row r="145" spans="1:18" x14ac:dyDescent="0.25">
      <c r="A145" s="133" t="s">
        <v>302</v>
      </c>
      <c r="B145" s="136">
        <v>43908</v>
      </c>
      <c r="C145" s="137">
        <v>36.619999999999997</v>
      </c>
      <c r="D145" s="137">
        <v>36.619999999999997</v>
      </c>
      <c r="E145" s="133">
        <v>141070</v>
      </c>
      <c r="F145" s="137">
        <v>-1917.0763260025899</v>
      </c>
      <c r="G145" s="137">
        <v>-989.18791312559097</v>
      </c>
      <c r="H145" s="137">
        <v>-890.301501035196</v>
      </c>
      <c r="I145" s="137">
        <v>-625.54112554112601</v>
      </c>
      <c r="J145" s="137">
        <v>-355.94364979672298</v>
      </c>
      <c r="K145" s="137">
        <v>-120.628369148514</v>
      </c>
      <c r="L145" s="137">
        <v>-55.121314329235098</v>
      </c>
      <c r="M145" s="137">
        <v>-43.3238645916134</v>
      </c>
      <c r="N145" s="137">
        <v>-32.938287742693703</v>
      </c>
      <c r="O145" s="137">
        <v>-7.8212456648192301</v>
      </c>
      <c r="P145" s="137">
        <v>-0.79619091245947005</v>
      </c>
      <c r="Q145" s="137">
        <v>23.010921274727199</v>
      </c>
      <c r="R145" s="137">
        <v>-13.927813550898801</v>
      </c>
    </row>
    <row r="146" spans="1:18" x14ac:dyDescent="0.25">
      <c r="A146" s="133" t="s">
        <v>303</v>
      </c>
      <c r="B146" s="136">
        <v>43908</v>
      </c>
      <c r="C146" s="137">
        <v>58.840299999999999</v>
      </c>
      <c r="D146" s="137">
        <v>470.72239999999999</v>
      </c>
      <c r="E146" s="133">
        <v>100338</v>
      </c>
      <c r="F146" s="137">
        <v>-1993.3860223588299</v>
      </c>
      <c r="G146" s="137">
        <v>-1014.7929851259501</v>
      </c>
      <c r="H146" s="137">
        <v>-953.915489314414</v>
      </c>
      <c r="I146" s="137">
        <v>-615.14347190052899</v>
      </c>
      <c r="J146" s="137">
        <v>-348.234765496259</v>
      </c>
      <c r="K146" s="137">
        <v>-102.481861379976</v>
      </c>
      <c r="L146" s="137">
        <v>-31.117304659338899</v>
      </c>
      <c r="M146" s="137">
        <v>-27.9597667323007</v>
      </c>
      <c r="N146" s="137">
        <v>-21.474355015453401</v>
      </c>
      <c r="O146" s="137">
        <v>-4.7564978232662698</v>
      </c>
      <c r="P146" s="137">
        <v>-0.77528859419027596</v>
      </c>
      <c r="Q146" s="137">
        <v>200.50515798259201</v>
      </c>
      <c r="R146" s="137">
        <v>-10.0015575880191</v>
      </c>
    </row>
    <row r="147" spans="1:18" x14ac:dyDescent="0.25">
      <c r="A147" s="133" t="s">
        <v>200</v>
      </c>
      <c r="B147" s="136">
        <v>43908</v>
      </c>
      <c r="C147" s="137">
        <v>61.9773</v>
      </c>
      <c r="D147" s="137">
        <v>61.9773</v>
      </c>
      <c r="E147" s="133">
        <v>120291</v>
      </c>
      <c r="F147" s="137">
        <v>-1993.11287412043</v>
      </c>
      <c r="G147" s="137">
        <v>-1014.57541173774</v>
      </c>
      <c r="H147" s="137">
        <v>-953.70834245213598</v>
      </c>
      <c r="I147" s="137">
        <v>-614.95122494647796</v>
      </c>
      <c r="J147" s="137">
        <v>-348.05469824693103</v>
      </c>
      <c r="K147" s="137">
        <v>-102.29887269523699</v>
      </c>
      <c r="L147" s="137">
        <v>-30.911198676076101</v>
      </c>
      <c r="M147" s="137">
        <v>-27.768439678593101</v>
      </c>
      <c r="N147" s="137">
        <v>-21.254424228649601</v>
      </c>
      <c r="O147" s="137">
        <v>-3.9988797803307898</v>
      </c>
      <c r="P147" s="137">
        <v>0.10964800406214199</v>
      </c>
      <c r="Q147" s="137">
        <v>6.8839078271111198</v>
      </c>
      <c r="R147" s="137">
        <v>-9.4493151023260893</v>
      </c>
    </row>
    <row r="148" spans="1:18" x14ac:dyDescent="0.25">
      <c r="A148" s="133" t="s">
        <v>372</v>
      </c>
      <c r="B148" s="136">
        <v>43908</v>
      </c>
      <c r="C148" s="137">
        <v>110.3644</v>
      </c>
      <c r="D148" s="137">
        <v>110.3644</v>
      </c>
      <c r="E148" s="133">
        <v>119723</v>
      </c>
      <c r="F148" s="137">
        <v>-1575.2533979294701</v>
      </c>
      <c r="G148" s="137">
        <v>-939.23578626079598</v>
      </c>
      <c r="H148" s="137">
        <v>-872.78537226180094</v>
      </c>
      <c r="I148" s="137">
        <v>-581.16571296601001</v>
      </c>
      <c r="J148" s="137">
        <v>-337.60638287535102</v>
      </c>
      <c r="K148" s="137">
        <v>-104.57483790203101</v>
      </c>
      <c r="L148" s="137">
        <v>-38.202403063194097</v>
      </c>
      <c r="M148" s="137">
        <v>-32.768368910102602</v>
      </c>
      <c r="N148" s="137">
        <v>-25.124276489389199</v>
      </c>
      <c r="O148" s="137">
        <v>-4.6557508116663104</v>
      </c>
      <c r="P148" s="137">
        <v>-1.2474022497619299</v>
      </c>
      <c r="Q148" s="137">
        <v>8.7829574398090298</v>
      </c>
      <c r="R148" s="137">
        <v>-11.461975663035901</v>
      </c>
    </row>
    <row r="149" spans="1:18" x14ac:dyDescent="0.25">
      <c r="A149" s="133" t="s">
        <v>375</v>
      </c>
      <c r="B149" s="136">
        <v>43908</v>
      </c>
      <c r="C149" s="137">
        <v>105.708</v>
      </c>
      <c r="D149" s="137">
        <v>328.24308260820601</v>
      </c>
      <c r="E149" s="133">
        <v>105628</v>
      </c>
      <c r="F149" s="137">
        <v>-1575.89300665568</v>
      </c>
      <c r="G149" s="137">
        <v>-939.80555157187405</v>
      </c>
      <c r="H149" s="137">
        <v>-873.32870248956101</v>
      </c>
      <c r="I149" s="137">
        <v>-581.66929898894205</v>
      </c>
      <c r="J149" s="137">
        <v>-338.093529627934</v>
      </c>
      <c r="K149" s="137">
        <v>-105.059447402104</v>
      </c>
      <c r="L149" s="137">
        <v>-38.722663396237898</v>
      </c>
      <c r="M149" s="137">
        <v>-33.247669421865702</v>
      </c>
      <c r="N149" s="137">
        <v>-25.5743407115386</v>
      </c>
      <c r="O149" s="137">
        <v>-5.2341632485344496</v>
      </c>
      <c r="P149" s="137">
        <v>-1.84245630587924</v>
      </c>
      <c r="Q149" s="137">
        <v>117.93961331302199</v>
      </c>
      <c r="R149" s="137">
        <v>-11.974278963878399</v>
      </c>
    </row>
    <row r="150" spans="1:18" x14ac:dyDescent="0.25">
      <c r="A150" s="133" t="s">
        <v>201</v>
      </c>
      <c r="B150" s="136">
        <v>43908</v>
      </c>
      <c r="C150" s="137">
        <v>10.3848</v>
      </c>
      <c r="D150" s="137">
        <v>10.3848</v>
      </c>
      <c r="E150" s="133">
        <v>132933</v>
      </c>
      <c r="F150" s="137">
        <v>-2088.2705401724902</v>
      </c>
      <c r="G150" s="137">
        <v>-937.93954245623502</v>
      </c>
      <c r="H150" s="137">
        <v>-949.55276274485504</v>
      </c>
      <c r="I150" s="137">
        <v>-625.62575016833</v>
      </c>
      <c r="J150" s="137">
        <v>-336.29060201749598</v>
      </c>
      <c r="K150" s="137">
        <v>-108.99579529574299</v>
      </c>
      <c r="L150" s="137">
        <v>-36.799829202294902</v>
      </c>
      <c r="M150" s="137">
        <v>-31.9862818822645</v>
      </c>
      <c r="N150" s="137">
        <v>-22.273546406892901</v>
      </c>
      <c r="O150" s="137">
        <v>-5.0840695515022896</v>
      </c>
      <c r="P150" s="137">
        <v>-6.0989552894714798E-2</v>
      </c>
      <c r="Q150" s="137">
        <v>0.83072775962982504</v>
      </c>
      <c r="R150" s="137">
        <v>-12.5225977288903</v>
      </c>
    </row>
    <row r="151" spans="1:18" x14ac:dyDescent="0.25">
      <c r="A151" s="133" t="s">
        <v>202</v>
      </c>
      <c r="B151" s="136">
        <v>43908</v>
      </c>
      <c r="C151" s="137">
        <v>11.0672</v>
      </c>
      <c r="D151" s="137">
        <v>11.0672</v>
      </c>
      <c r="E151" s="133">
        <v>133364</v>
      </c>
      <c r="F151" s="137">
        <v>-1986.8039951129099</v>
      </c>
      <c r="G151" s="137">
        <v>-903.07848229555998</v>
      </c>
      <c r="H151" s="137">
        <v>-906.40243317201703</v>
      </c>
      <c r="I151" s="137">
        <v>-598.98800036986199</v>
      </c>
      <c r="J151" s="137">
        <v>-318.51169874271301</v>
      </c>
      <c r="K151" s="137">
        <v>-100.64394128721599</v>
      </c>
      <c r="L151" s="137">
        <v>-31.9300065727525</v>
      </c>
      <c r="M151" s="137">
        <v>-29.2712751370257</v>
      </c>
      <c r="N151" s="137">
        <v>-19.5040548387162</v>
      </c>
      <c r="O151" s="137">
        <v>-3.7817480879543401</v>
      </c>
      <c r="P151" s="137"/>
      <c r="Q151" s="137">
        <v>2.0945159522701799</v>
      </c>
      <c r="R151" s="137">
        <v>-10.774521549328099</v>
      </c>
    </row>
    <row r="152" spans="1:18" x14ac:dyDescent="0.25">
      <c r="A152" s="133" t="s">
        <v>203</v>
      </c>
      <c r="B152" s="136">
        <v>43908</v>
      </c>
      <c r="C152" s="137">
        <v>10.970599999999999</v>
      </c>
      <c r="D152" s="137">
        <v>10.970599999999999</v>
      </c>
      <c r="E152" s="133">
        <v>136007</v>
      </c>
      <c r="F152" s="137">
        <v>-1947.67451894038</v>
      </c>
      <c r="G152" s="137">
        <v>-910.29401204771295</v>
      </c>
      <c r="H152" s="137">
        <v>-905.53450105129002</v>
      </c>
      <c r="I152" s="137">
        <v>-599.52555428876303</v>
      </c>
      <c r="J152" s="137">
        <v>-317.54600944395702</v>
      </c>
      <c r="K152" s="137">
        <v>-99.402962449064006</v>
      </c>
      <c r="L152" s="137">
        <v>-31.6554933076258</v>
      </c>
      <c r="M152" s="137">
        <v>-29.445477919315401</v>
      </c>
      <c r="N152" s="137">
        <v>-19.4315524190921</v>
      </c>
      <c r="O152" s="137">
        <v>-2.7292582206595202</v>
      </c>
      <c r="P152" s="137"/>
      <c r="Q152" s="137">
        <v>2.4466091160221</v>
      </c>
      <c r="R152" s="137">
        <v>-10.1997370133247</v>
      </c>
    </row>
    <row r="153" spans="1:18" x14ac:dyDescent="0.25">
      <c r="A153" s="133" t="s">
        <v>304</v>
      </c>
      <c r="B153" s="136">
        <v>43908</v>
      </c>
      <c r="C153" s="137">
        <v>10.5288</v>
      </c>
      <c r="D153" s="137">
        <v>10.5288</v>
      </c>
      <c r="E153" s="133">
        <v>136004</v>
      </c>
      <c r="F153" s="137">
        <v>-1948.3074848280501</v>
      </c>
      <c r="G153" s="137">
        <v>-910.79328661562704</v>
      </c>
      <c r="H153" s="137">
        <v>-905.95697738554895</v>
      </c>
      <c r="I153" s="137">
        <v>-599.92672090955898</v>
      </c>
      <c r="J153" s="137">
        <v>-317.92519890886501</v>
      </c>
      <c r="K153" s="137">
        <v>-99.776757291455596</v>
      </c>
      <c r="L153" s="137">
        <v>-32.0760071944906</v>
      </c>
      <c r="M153" s="137">
        <v>-29.833768408702301</v>
      </c>
      <c r="N153" s="137">
        <v>-19.848853484144399</v>
      </c>
      <c r="O153" s="137">
        <v>-3.5254234905611601</v>
      </c>
      <c r="P153" s="137"/>
      <c r="Q153" s="137">
        <v>1.33295580110497</v>
      </c>
      <c r="R153" s="137">
        <v>-10.846309283252101</v>
      </c>
    </row>
    <row r="154" spans="1:18" x14ac:dyDescent="0.25">
      <c r="A154" s="133" t="s">
        <v>305</v>
      </c>
      <c r="B154" s="136">
        <v>43908</v>
      </c>
      <c r="C154" s="137">
        <v>10.8462</v>
      </c>
      <c r="D154" s="137">
        <v>10.8462</v>
      </c>
      <c r="E154" s="133">
        <v>133361</v>
      </c>
      <c r="F154" s="137">
        <v>-1987.47253896851</v>
      </c>
      <c r="G154" s="137">
        <v>-903.43994635687295</v>
      </c>
      <c r="H154" s="137">
        <v>-906.73042083627604</v>
      </c>
      <c r="I154" s="137">
        <v>-599.27594594649395</v>
      </c>
      <c r="J154" s="137">
        <v>-318.77547628939402</v>
      </c>
      <c r="K154" s="137">
        <v>-100.905766880098</v>
      </c>
      <c r="L154" s="137">
        <v>-32.224233445349903</v>
      </c>
      <c r="M154" s="137">
        <v>-29.5437605308149</v>
      </c>
      <c r="N154" s="137">
        <v>-19.806532618883399</v>
      </c>
      <c r="O154" s="137">
        <v>-4.2504816354803401</v>
      </c>
      <c r="P154" s="137"/>
      <c r="Q154" s="137">
        <v>1.6511035761784301</v>
      </c>
      <c r="R154" s="137">
        <v>-11.358590088492299</v>
      </c>
    </row>
    <row r="155" spans="1:18" x14ac:dyDescent="0.25">
      <c r="A155" s="133" t="s">
        <v>306</v>
      </c>
      <c r="B155" s="136">
        <v>43908</v>
      </c>
      <c r="C155" s="137">
        <v>10.1755</v>
      </c>
      <c r="D155" s="137">
        <v>10.1755</v>
      </c>
      <c r="E155" s="133">
        <v>132924</v>
      </c>
      <c r="F155" s="137">
        <v>-2088.27480774576</v>
      </c>
      <c r="G155" s="137">
        <v>-938.18826491722405</v>
      </c>
      <c r="H155" s="137">
        <v>-949.82736903986904</v>
      </c>
      <c r="I155" s="137">
        <v>-625.88952309826095</v>
      </c>
      <c r="J155" s="137">
        <v>-336.54379449870697</v>
      </c>
      <c r="K155" s="137">
        <v>-109.24850472206499</v>
      </c>
      <c r="L155" s="137">
        <v>-37.0875599945144</v>
      </c>
      <c r="M155" s="137">
        <v>-32.253452220451301</v>
      </c>
      <c r="N155" s="137">
        <v>-22.566770729262899</v>
      </c>
      <c r="O155" s="137">
        <v>-5.5449727658673202</v>
      </c>
      <c r="P155" s="137">
        <v>-0.46109666249432901</v>
      </c>
      <c r="Q155" s="137">
        <v>0.41910655829392401</v>
      </c>
      <c r="R155" s="137">
        <v>-13.0816916131895</v>
      </c>
    </row>
    <row r="156" spans="1:18" x14ac:dyDescent="0.25">
      <c r="A156" s="133" t="s">
        <v>204</v>
      </c>
      <c r="B156" s="136">
        <v>43908</v>
      </c>
      <c r="C156" s="137">
        <v>11.8331</v>
      </c>
      <c r="D156" s="137">
        <v>11.8331</v>
      </c>
      <c r="E156" s="133">
        <v>140487</v>
      </c>
      <c r="F156" s="137">
        <v>-1754.16113591569</v>
      </c>
      <c r="G156" s="137">
        <v>-835.71230795710505</v>
      </c>
      <c r="H156" s="137">
        <v>-873.16870434324596</v>
      </c>
      <c r="I156" s="137">
        <v>-544.62106951125998</v>
      </c>
      <c r="J156" s="137">
        <v>-300.32293958223102</v>
      </c>
      <c r="K156" s="137">
        <v>-69.555451533852704</v>
      </c>
      <c r="L156" s="137">
        <v>-14.499596504723799</v>
      </c>
      <c r="M156" s="137">
        <v>-12.7513964789892</v>
      </c>
      <c r="N156" s="137">
        <v>-6.8797108677857404</v>
      </c>
      <c r="O156" s="137"/>
      <c r="P156" s="137"/>
      <c r="Q156" s="137">
        <v>6.1780378578023996</v>
      </c>
      <c r="R156" s="137">
        <v>-4.6993510201999404</v>
      </c>
    </row>
    <row r="157" spans="1:18" x14ac:dyDescent="0.25">
      <c r="A157" s="133" t="s">
        <v>307</v>
      </c>
      <c r="B157" s="136">
        <v>43908</v>
      </c>
      <c r="C157" s="137">
        <v>11.5489</v>
      </c>
      <c r="D157" s="137">
        <v>11.5489</v>
      </c>
      <c r="E157" s="133">
        <v>140488</v>
      </c>
      <c r="F157" s="137">
        <v>-1754.5849440739901</v>
      </c>
      <c r="G157" s="137">
        <v>-836.12951206796004</v>
      </c>
      <c r="H157" s="137">
        <v>-873.59544198269305</v>
      </c>
      <c r="I157" s="137">
        <v>-545.02289913520406</v>
      </c>
      <c r="J157" s="137">
        <v>-300.70602586451201</v>
      </c>
      <c r="K157" s="137">
        <v>-69.968379060392905</v>
      </c>
      <c r="L157" s="137">
        <v>-14.962467420400101</v>
      </c>
      <c r="M157" s="137">
        <v>-13.2022901193663</v>
      </c>
      <c r="N157" s="137">
        <v>-7.3596794664388501</v>
      </c>
      <c r="O157" s="137"/>
      <c r="P157" s="137"/>
      <c r="Q157" s="137">
        <v>5.2202077562326901</v>
      </c>
      <c r="R157" s="137">
        <v>-5.3912838241165399</v>
      </c>
    </row>
    <row r="158" spans="1:18" x14ac:dyDescent="0.25">
      <c r="A158" s="133" t="s">
        <v>205</v>
      </c>
      <c r="B158" s="136">
        <v>43908</v>
      </c>
      <c r="C158" s="137">
        <v>8.2789999999999999</v>
      </c>
      <c r="D158" s="137">
        <v>8.2789999999999999</v>
      </c>
      <c r="E158" s="133">
        <v>142138</v>
      </c>
      <c r="F158" s="137">
        <v>-2175.7877280265402</v>
      </c>
      <c r="G158" s="137">
        <v>-1035.1169805844399</v>
      </c>
      <c r="H158" s="137">
        <v>-934.06010490099902</v>
      </c>
      <c r="I158" s="137">
        <v>-587.74502072969597</v>
      </c>
      <c r="J158" s="137">
        <v>-333.64570544213097</v>
      </c>
      <c r="K158" s="137">
        <v>-95.668739567858395</v>
      </c>
      <c r="L158" s="137">
        <v>-31.895362451397698</v>
      </c>
      <c r="M158" s="137">
        <v>-27.0501069929586</v>
      </c>
      <c r="N158" s="137">
        <v>-17.129113100305599</v>
      </c>
      <c r="O158" s="137"/>
      <c r="P158" s="137"/>
      <c r="Q158" s="137">
        <v>-8.7003462603878106</v>
      </c>
      <c r="R158" s="137"/>
    </row>
    <row r="159" spans="1:18" x14ac:dyDescent="0.25">
      <c r="A159" s="133" t="s">
        <v>206</v>
      </c>
      <c r="B159" s="136">
        <v>43908</v>
      </c>
      <c r="C159" s="137">
        <v>8.7927999999999997</v>
      </c>
      <c r="D159" s="137">
        <v>8.7927999999999997</v>
      </c>
      <c r="E159" s="133">
        <v>143178</v>
      </c>
      <c r="F159" s="137">
        <v>-1870.7244437730601</v>
      </c>
      <c r="G159" s="137">
        <v>-882.34700100982798</v>
      </c>
      <c r="H159" s="137">
        <v>-880.31858865979905</v>
      </c>
      <c r="I159" s="137">
        <v>-547.19895506389696</v>
      </c>
      <c r="J159" s="137">
        <v>-318.44568328358099</v>
      </c>
      <c r="K159" s="137">
        <v>-86.869739548024597</v>
      </c>
      <c r="L159" s="137">
        <v>-26.001194774579901</v>
      </c>
      <c r="M159" s="137">
        <v>-23.655993923214599</v>
      </c>
      <c r="N159" s="137">
        <v>-15.0288530712832</v>
      </c>
      <c r="O159" s="137"/>
      <c r="P159" s="137"/>
      <c r="Q159" s="137">
        <v>-7.2234098360655796</v>
      </c>
      <c r="R159" s="137"/>
    </row>
    <row r="160" spans="1:18" x14ac:dyDescent="0.25">
      <c r="A160" s="133" t="s">
        <v>308</v>
      </c>
      <c r="B160" s="136">
        <v>43908</v>
      </c>
      <c r="C160" s="137">
        <v>8.6521000000000008</v>
      </c>
      <c r="D160" s="137">
        <v>8.6521000000000008</v>
      </c>
      <c r="E160" s="133">
        <v>143176</v>
      </c>
      <c r="F160" s="137">
        <v>-1871.1072854072499</v>
      </c>
      <c r="G160" s="137">
        <v>-882.96283502326503</v>
      </c>
      <c r="H160" s="137">
        <v>-880.85106674936401</v>
      </c>
      <c r="I160" s="137">
        <v>-547.702085645681</v>
      </c>
      <c r="J160" s="137">
        <v>-318.928917658079</v>
      </c>
      <c r="K160" s="137">
        <v>-87.378129604148597</v>
      </c>
      <c r="L160" s="137">
        <v>-26.565784213780798</v>
      </c>
      <c r="M160" s="137">
        <v>-24.218358382798801</v>
      </c>
      <c r="N160" s="137">
        <v>-15.6713227501736</v>
      </c>
      <c r="O160" s="137"/>
      <c r="P160" s="137"/>
      <c r="Q160" s="137">
        <v>-8.0653032786885195</v>
      </c>
      <c r="R160" s="137"/>
    </row>
    <row r="161" spans="1:18" x14ac:dyDescent="0.25">
      <c r="A161" s="133" t="s">
        <v>309</v>
      </c>
      <c r="B161" s="136">
        <v>43908</v>
      </c>
      <c r="C161" s="137">
        <v>8.1412999999999993</v>
      </c>
      <c r="D161" s="137">
        <v>8.1412999999999993</v>
      </c>
      <c r="E161" s="133">
        <v>142139</v>
      </c>
      <c r="F161" s="137">
        <v>-2176.2980075079499</v>
      </c>
      <c r="G161" s="137">
        <v>-1035.6132473227101</v>
      </c>
      <c r="H161" s="137">
        <v>-934.51312776345605</v>
      </c>
      <c r="I161" s="137">
        <v>-588.20170289323403</v>
      </c>
      <c r="J161" s="137">
        <v>-334.08548134983999</v>
      </c>
      <c r="K161" s="137">
        <v>-96.123185137222293</v>
      </c>
      <c r="L161" s="137">
        <v>-32.396322600549297</v>
      </c>
      <c r="M161" s="137">
        <v>-27.524822895819099</v>
      </c>
      <c r="N161" s="137">
        <v>-17.6190728027698</v>
      </c>
      <c r="O161" s="137"/>
      <c r="P161" s="137"/>
      <c r="Q161" s="137">
        <v>-9.3964750692520802</v>
      </c>
      <c r="R161" s="137"/>
    </row>
    <row r="162" spans="1:18" x14ac:dyDescent="0.25">
      <c r="A162" s="133" t="s">
        <v>310</v>
      </c>
      <c r="B162" s="136">
        <v>43908</v>
      </c>
      <c r="C162" s="137">
        <v>33.390599999999999</v>
      </c>
      <c r="D162" s="137">
        <v>33.390599999999999</v>
      </c>
      <c r="E162" s="133">
        <v>116352</v>
      </c>
      <c r="F162" s="137">
        <v>-1634.7429068377</v>
      </c>
      <c r="G162" s="137">
        <v>-832.04426046807896</v>
      </c>
      <c r="H162" s="137">
        <v>-829.66244258199697</v>
      </c>
      <c r="I162" s="137">
        <v>-515</v>
      </c>
      <c r="J162" s="137">
        <v>-280.48246680608901</v>
      </c>
      <c r="K162" s="137">
        <v>-63.147839851229797</v>
      </c>
      <c r="L162" s="137">
        <v>-13.325779601864999</v>
      </c>
      <c r="M162" s="137">
        <v>-12.4240127236289</v>
      </c>
      <c r="N162" s="137">
        <v>-3.9194505779128002</v>
      </c>
      <c r="O162" s="137">
        <v>4.2055803021278697</v>
      </c>
      <c r="P162" s="137">
        <v>8.2595588977084393</v>
      </c>
      <c r="Q162" s="137">
        <v>29.328646513225699</v>
      </c>
      <c r="R162" s="137">
        <v>-1.3673876414385899</v>
      </c>
    </row>
    <row r="163" spans="1:18" x14ac:dyDescent="0.25">
      <c r="A163" s="133" t="s">
        <v>207</v>
      </c>
      <c r="B163" s="136">
        <v>43908</v>
      </c>
      <c r="C163" s="137">
        <v>24.1645</v>
      </c>
      <c r="D163" s="137">
        <v>24.1645</v>
      </c>
      <c r="E163" s="133">
        <v>126279</v>
      </c>
      <c r="F163" s="137">
        <v>-1440.0067575625101</v>
      </c>
      <c r="G163" s="137">
        <v>-803.568600732871</v>
      </c>
      <c r="H163" s="137">
        <v>-781.79617481011303</v>
      </c>
      <c r="I163" s="137">
        <v>-476.42194738256001</v>
      </c>
      <c r="J163" s="137">
        <v>-269.72957209699098</v>
      </c>
      <c r="K163" s="137">
        <v>-58.5802015903121</v>
      </c>
      <c r="L163" s="137">
        <v>-6.1611857080441501</v>
      </c>
      <c r="M163" s="137">
        <v>-9.1384290956164307</v>
      </c>
      <c r="N163" s="137">
        <v>0.42481898992265399</v>
      </c>
      <c r="O163" s="137">
        <v>8.0269527010414699</v>
      </c>
      <c r="P163" s="137">
        <v>9.2473650688943305</v>
      </c>
      <c r="Q163" s="137">
        <v>23.694053620531601</v>
      </c>
      <c r="R163" s="137">
        <v>2.08044202112286</v>
      </c>
    </row>
    <row r="164" spans="1:18" x14ac:dyDescent="0.25">
      <c r="A164" s="133" t="s">
        <v>311</v>
      </c>
      <c r="B164" s="136">
        <v>43908</v>
      </c>
      <c r="C164" s="137">
        <v>23.5989</v>
      </c>
      <c r="D164" s="137">
        <v>23.5989</v>
      </c>
      <c r="E164" s="133">
        <v>126379</v>
      </c>
      <c r="F164" s="137">
        <v>-1440.4786617009599</v>
      </c>
      <c r="G164" s="137">
        <v>-804.02454015490298</v>
      </c>
      <c r="H164" s="137">
        <v>-782.23676086195906</v>
      </c>
      <c r="I164" s="137">
        <v>-476.83259986634903</v>
      </c>
      <c r="J164" s="137">
        <v>-270.12360691328399</v>
      </c>
      <c r="K164" s="137">
        <v>-59.006450335861203</v>
      </c>
      <c r="L164" s="137">
        <v>-6.6448295063562401</v>
      </c>
      <c r="M164" s="137">
        <v>-9.6031539408863207</v>
      </c>
      <c r="N164" s="137">
        <v>-9.6679472749706202E-2</v>
      </c>
      <c r="O164" s="137">
        <v>7.27250984748901</v>
      </c>
      <c r="P164" s="137">
        <v>8.5975591734352701</v>
      </c>
      <c r="Q164" s="137">
        <v>22.747930797433501</v>
      </c>
      <c r="R164" s="137">
        <v>1.2220980598673199</v>
      </c>
    </row>
    <row r="165" spans="1:18" x14ac:dyDescent="0.25">
      <c r="A165" s="133" t="s">
        <v>208</v>
      </c>
      <c r="B165" s="136">
        <v>43908</v>
      </c>
      <c r="C165" s="137">
        <v>9.0161999999999995</v>
      </c>
      <c r="D165" s="137">
        <v>9.0161999999999995</v>
      </c>
      <c r="E165" s="133">
        <v>145819</v>
      </c>
      <c r="F165" s="137">
        <v>-1714.91010178951</v>
      </c>
      <c r="G165" s="137">
        <v>-834.29800778026697</v>
      </c>
      <c r="H165" s="137">
        <v>-767.977220679732</v>
      </c>
      <c r="I165" s="137">
        <v>-493.57016334861498</v>
      </c>
      <c r="J165" s="137">
        <v>-274.58691765623303</v>
      </c>
      <c r="K165" s="137">
        <v>-81.245728374788001</v>
      </c>
      <c r="L165" s="137">
        <v>-23.9335142294705</v>
      </c>
      <c r="M165" s="137">
        <v>-18.439954701112701</v>
      </c>
      <c r="N165" s="137">
        <v>-13.286037888888499</v>
      </c>
      <c r="O165" s="137"/>
      <c r="P165" s="137"/>
      <c r="Q165" s="137">
        <v>-8.5905980861244107</v>
      </c>
      <c r="R165" s="137"/>
    </row>
    <row r="166" spans="1:18" x14ac:dyDescent="0.25">
      <c r="A166" s="133" t="s">
        <v>312</v>
      </c>
      <c r="B166" s="136">
        <v>43908</v>
      </c>
      <c r="C166" s="137">
        <v>8.8116000000000003</v>
      </c>
      <c r="D166" s="137">
        <v>8.8116000000000003</v>
      </c>
      <c r="E166" s="133">
        <v>145820</v>
      </c>
      <c r="F166" s="137">
        <v>-1716.74146974531</v>
      </c>
      <c r="G166" s="137">
        <v>-836.05257604533995</v>
      </c>
      <c r="H166" s="137">
        <v>-769.671445845569</v>
      </c>
      <c r="I166" s="137">
        <v>-495.178820958404</v>
      </c>
      <c r="J166" s="137">
        <v>-276.19883553603597</v>
      </c>
      <c r="K166" s="137">
        <v>-82.829046898638396</v>
      </c>
      <c r="L166" s="137">
        <v>-25.6349164049847</v>
      </c>
      <c r="M166" s="137">
        <v>-20.1106199793957</v>
      </c>
      <c r="N166" s="137">
        <v>-15.0032453916492</v>
      </c>
      <c r="O166" s="137"/>
      <c r="P166" s="137"/>
      <c r="Q166" s="137">
        <v>-10.377177033492799</v>
      </c>
      <c r="R166" s="137"/>
    </row>
    <row r="167" spans="1:18" x14ac:dyDescent="0.25">
      <c r="A167" s="133" t="s">
        <v>313</v>
      </c>
      <c r="B167" s="136">
        <v>43908</v>
      </c>
      <c r="C167" s="137">
        <v>74.121300000000005</v>
      </c>
      <c r="D167" s="137">
        <v>74.121300000000005</v>
      </c>
      <c r="E167" s="133">
        <v>101853</v>
      </c>
      <c r="F167" s="137">
        <v>-2147.8521554630302</v>
      </c>
      <c r="G167" s="137">
        <v>-1062.4444357345101</v>
      </c>
      <c r="H167" s="137">
        <v>-992.18254020274003</v>
      </c>
      <c r="I167" s="137">
        <v>-623.29109557750905</v>
      </c>
      <c r="J167" s="137">
        <v>-363.98280780973198</v>
      </c>
      <c r="K167" s="137">
        <v>-111.268403083048</v>
      </c>
      <c r="L167" s="137">
        <v>-40.7658708240766</v>
      </c>
      <c r="M167" s="137">
        <v>-36.141886323564002</v>
      </c>
      <c r="N167" s="137">
        <v>-25.789582808305099</v>
      </c>
      <c r="O167" s="137">
        <v>-5.5710400399487598</v>
      </c>
      <c r="P167" s="137">
        <v>-0.155088589964859</v>
      </c>
      <c r="Q167" s="137">
        <v>30.987343688479701</v>
      </c>
      <c r="R167" s="137">
        <v>-12.9032150425354</v>
      </c>
    </row>
    <row r="168" spans="1:18" x14ac:dyDescent="0.25">
      <c r="A168" s="133" t="s">
        <v>209</v>
      </c>
      <c r="B168" s="136">
        <v>43908</v>
      </c>
      <c r="C168" s="137">
        <v>76.325400000000002</v>
      </c>
      <c r="D168" s="137">
        <v>76.325400000000002</v>
      </c>
      <c r="E168" s="133">
        <v>119549</v>
      </c>
      <c r="F168" s="137">
        <v>-2147.38182289001</v>
      </c>
      <c r="G168" s="137">
        <v>-1061.99575680562</v>
      </c>
      <c r="H168" s="137">
        <v>-991.74992876240594</v>
      </c>
      <c r="I168" s="137">
        <v>-622.89368998022496</v>
      </c>
      <c r="J168" s="137">
        <v>-363.61325877393398</v>
      </c>
      <c r="K168" s="137">
        <v>-110.929760127753</v>
      </c>
      <c r="L168" s="137">
        <v>-40.428849933456803</v>
      </c>
      <c r="M168" s="137">
        <v>-35.851181052411498</v>
      </c>
      <c r="N168" s="137">
        <v>-25.497998484323201</v>
      </c>
      <c r="O168" s="137">
        <v>-5.1324119416330101</v>
      </c>
      <c r="P168" s="137">
        <v>0.28227682119970099</v>
      </c>
      <c r="Q168" s="137">
        <v>7.86833208134248</v>
      </c>
      <c r="R168" s="137">
        <v>-12.567838578027599</v>
      </c>
    </row>
    <row r="169" spans="1:18" x14ac:dyDescent="0.25">
      <c r="A169" s="133" t="s">
        <v>210</v>
      </c>
      <c r="B169" s="136">
        <v>43908</v>
      </c>
      <c r="C169" s="137">
        <v>6.9546999999999999</v>
      </c>
      <c r="D169" s="137">
        <v>6.9546999999999999</v>
      </c>
      <c r="E169" s="133">
        <v>139711</v>
      </c>
      <c r="F169" s="137">
        <v>-2198.7298155530002</v>
      </c>
      <c r="G169" s="137">
        <v>-866.664554716407</v>
      </c>
      <c r="H169" s="137">
        <v>-1000.99503726203</v>
      </c>
      <c r="I169" s="137">
        <v>-628.67173690068296</v>
      </c>
      <c r="J169" s="137">
        <v>-364.21911709367902</v>
      </c>
      <c r="K169" s="137">
        <v>-93.296311641837804</v>
      </c>
      <c r="L169" s="137">
        <v>-48.503702156149998</v>
      </c>
      <c r="M169" s="137">
        <v>-44.159324527396898</v>
      </c>
      <c r="N169" s="137">
        <v>-36.480060283148802</v>
      </c>
      <c r="O169" s="137">
        <v>-12.598311021494601</v>
      </c>
      <c r="P169" s="137"/>
      <c r="Q169" s="137">
        <v>-9.1409087171052601</v>
      </c>
      <c r="R169" s="137">
        <v>-23.432197080215701</v>
      </c>
    </row>
    <row r="170" spans="1:18" x14ac:dyDescent="0.25">
      <c r="A170" s="133" t="s">
        <v>314</v>
      </c>
      <c r="B170" s="136">
        <v>43908</v>
      </c>
      <c r="C170" s="137">
        <v>6.8156999999999996</v>
      </c>
      <c r="D170" s="137">
        <v>6.8156999999999996</v>
      </c>
      <c r="E170" s="133">
        <v>139709</v>
      </c>
      <c r="F170" s="137">
        <v>-2198.77699032072</v>
      </c>
      <c r="G170" s="137">
        <v>-866.85199312137104</v>
      </c>
      <c r="H170" s="137">
        <v>-1001.10675672014</v>
      </c>
      <c r="I170" s="137">
        <v>-628.77485355468798</v>
      </c>
      <c r="J170" s="137">
        <v>-364.322029846497</v>
      </c>
      <c r="K170" s="137">
        <v>-93.408263130710495</v>
      </c>
      <c r="L170" s="137">
        <v>-48.612576898891398</v>
      </c>
      <c r="M170" s="137">
        <v>-44.2555391744419</v>
      </c>
      <c r="N170" s="137">
        <v>-36.591526057506897</v>
      </c>
      <c r="O170" s="137">
        <v>-12.874101686891899</v>
      </c>
      <c r="P170" s="137"/>
      <c r="Q170" s="137">
        <v>-9.5581373355263199</v>
      </c>
      <c r="R170" s="137">
        <v>-23.611681236793402</v>
      </c>
    </row>
    <row r="171" spans="1:18" x14ac:dyDescent="0.25">
      <c r="A171" s="133" t="s">
        <v>211</v>
      </c>
      <c r="B171" s="136">
        <v>43908</v>
      </c>
      <c r="C171" s="137">
        <v>5.8952999999999998</v>
      </c>
      <c r="D171" s="137">
        <v>5.8952999999999998</v>
      </c>
      <c r="E171" s="133">
        <v>139990</v>
      </c>
      <c r="F171" s="137">
        <v>-2322.44794231166</v>
      </c>
      <c r="G171" s="137">
        <v>-926.60831704282896</v>
      </c>
      <c r="H171" s="137">
        <v>-1030.75070089006</v>
      </c>
      <c r="I171" s="137">
        <v>-639.74666322886401</v>
      </c>
      <c r="J171" s="137">
        <v>-366.768032501172</v>
      </c>
      <c r="K171" s="137">
        <v>-96.119298652413605</v>
      </c>
      <c r="L171" s="137">
        <v>-49.2403338809697</v>
      </c>
      <c r="M171" s="137">
        <v>-43.6682412964592</v>
      </c>
      <c r="N171" s="137">
        <v>-36.274947440582899</v>
      </c>
      <c r="O171" s="137"/>
      <c r="P171" s="137"/>
      <c r="Q171" s="137">
        <v>-13.745096330275199</v>
      </c>
      <c r="R171" s="137">
        <v>-23.250352999467601</v>
      </c>
    </row>
    <row r="172" spans="1:18" x14ac:dyDescent="0.25">
      <c r="A172" s="133" t="s">
        <v>315</v>
      </c>
      <c r="B172" s="136">
        <v>43908</v>
      </c>
      <c r="C172" s="137">
        <v>5.7987000000000002</v>
      </c>
      <c r="D172" s="137">
        <v>5.7987000000000002</v>
      </c>
      <c r="E172" s="133">
        <v>139992</v>
      </c>
      <c r="F172" s="137">
        <v>-2322.8022865262901</v>
      </c>
      <c r="G172" s="137">
        <v>-926.84281842818496</v>
      </c>
      <c r="H172" s="137">
        <v>-1030.8667963283599</v>
      </c>
      <c r="I172" s="137">
        <v>-639.85209944063195</v>
      </c>
      <c r="J172" s="137">
        <v>-366.87984205443797</v>
      </c>
      <c r="K172" s="137">
        <v>-96.233032542689003</v>
      </c>
      <c r="L172" s="137">
        <v>-49.353182084118799</v>
      </c>
      <c r="M172" s="137">
        <v>-43.767876923430599</v>
      </c>
      <c r="N172" s="137">
        <v>-36.3835490478669</v>
      </c>
      <c r="O172" s="137"/>
      <c r="P172" s="137"/>
      <c r="Q172" s="137">
        <v>-14.068573394495401</v>
      </c>
      <c r="R172" s="137">
        <v>-23.500809617699499</v>
      </c>
    </row>
    <row r="173" spans="1:18" x14ac:dyDescent="0.25">
      <c r="A173" s="133" t="s">
        <v>212</v>
      </c>
      <c r="B173" s="136">
        <v>43908</v>
      </c>
      <c r="C173" s="137">
        <v>5.7171000000000003</v>
      </c>
      <c r="D173" s="137">
        <v>5.7171000000000003</v>
      </c>
      <c r="E173" s="133">
        <v>141141</v>
      </c>
      <c r="F173" s="137">
        <v>-2542.1880848155402</v>
      </c>
      <c r="G173" s="137">
        <v>-966.17647058823502</v>
      </c>
      <c r="H173" s="137">
        <v>-1060.4834295109799</v>
      </c>
      <c r="I173" s="137">
        <v>-661.40871073316703</v>
      </c>
      <c r="J173" s="137">
        <v>-378.406822228343</v>
      </c>
      <c r="K173" s="137">
        <v>-96.963177674867595</v>
      </c>
      <c r="L173" s="137">
        <v>-49.060236727044298</v>
      </c>
      <c r="M173" s="137">
        <v>-43.813335241191197</v>
      </c>
      <c r="N173" s="137">
        <v>-36.729090706107698</v>
      </c>
      <c r="O173" s="137"/>
      <c r="P173" s="137"/>
      <c r="Q173" s="137">
        <v>-15.8384853090172</v>
      </c>
      <c r="R173" s="137">
        <v>-22.681207388099502</v>
      </c>
    </row>
    <row r="174" spans="1:18" x14ac:dyDescent="0.25">
      <c r="A174" s="133" t="s">
        <v>213</v>
      </c>
      <c r="B174" s="136">
        <v>43908</v>
      </c>
      <c r="C174" s="137">
        <v>5.3449999999999998</v>
      </c>
      <c r="D174" s="137">
        <v>5.3449999999999998</v>
      </c>
      <c r="E174" s="133">
        <v>141564</v>
      </c>
      <c r="F174" s="137">
        <v>-2652.6917538472198</v>
      </c>
      <c r="G174" s="137">
        <v>-1004.76436327262</v>
      </c>
      <c r="H174" s="137">
        <v>-1089.43820842381</v>
      </c>
      <c r="I174" s="137">
        <v>-676.36742950567896</v>
      </c>
      <c r="J174" s="137">
        <v>-389.17609046849799</v>
      </c>
      <c r="K174" s="137">
        <v>-103.916529824487</v>
      </c>
      <c r="L174" s="137">
        <v>-53.082561955859497</v>
      </c>
      <c r="M174" s="137">
        <v>-45.729626570455103</v>
      </c>
      <c r="N174" s="137">
        <v>-38.081606301686698</v>
      </c>
      <c r="O174" s="137"/>
      <c r="P174" s="137"/>
      <c r="Q174" s="137">
        <v>-18.836751662971199</v>
      </c>
      <c r="R174" s="137">
        <v>-23.510145951070399</v>
      </c>
    </row>
    <row r="175" spans="1:18" x14ac:dyDescent="0.25">
      <c r="A175" s="133" t="s">
        <v>316</v>
      </c>
      <c r="B175" s="136">
        <v>43908</v>
      </c>
      <c r="C175" s="137">
        <v>5.1651999999999996</v>
      </c>
      <c r="D175" s="137">
        <v>5.1651999999999996</v>
      </c>
      <c r="E175" s="133">
        <v>141565</v>
      </c>
      <c r="F175" s="137">
        <v>-2653.2467998779198</v>
      </c>
      <c r="G175" s="137">
        <v>-1004.97178536846</v>
      </c>
      <c r="H175" s="137">
        <v>-1089.6201750682101</v>
      </c>
      <c r="I175" s="137">
        <v>-676.55717828828699</v>
      </c>
      <c r="J175" s="137">
        <v>-389.37152384109601</v>
      </c>
      <c r="K175" s="137">
        <v>-104.124037425835</v>
      </c>
      <c r="L175" s="137">
        <v>-53.288454860039799</v>
      </c>
      <c r="M175" s="137">
        <v>-45.9137312181645</v>
      </c>
      <c r="N175" s="137">
        <v>-38.292408218690802</v>
      </c>
      <c r="O175" s="137"/>
      <c r="P175" s="137"/>
      <c r="Q175" s="137">
        <v>-19.564323725055399</v>
      </c>
      <c r="R175" s="137">
        <v>-24.1220435634167</v>
      </c>
    </row>
    <row r="176" spans="1:18" x14ac:dyDescent="0.25">
      <c r="A176" s="133" t="s">
        <v>317</v>
      </c>
      <c r="B176" s="136">
        <v>43908</v>
      </c>
      <c r="C176" s="137">
        <v>5.6300999999999997</v>
      </c>
      <c r="D176" s="137">
        <v>5.6300999999999997</v>
      </c>
      <c r="E176" s="133">
        <v>141139</v>
      </c>
      <c r="F176" s="137">
        <v>-2541.7004048582999</v>
      </c>
      <c r="G176" s="137">
        <v>-966.34356074031905</v>
      </c>
      <c r="H176" s="137">
        <v>-1060.66648340765</v>
      </c>
      <c r="I176" s="137">
        <v>-661.63402987109396</v>
      </c>
      <c r="J176" s="137">
        <v>-378.62561423417401</v>
      </c>
      <c r="K176" s="137">
        <v>-97.202075266643504</v>
      </c>
      <c r="L176" s="137">
        <v>-49.301213835793803</v>
      </c>
      <c r="M176" s="137">
        <v>-44.027414251261703</v>
      </c>
      <c r="N176" s="137">
        <v>-36.936379925029897</v>
      </c>
      <c r="O176" s="137"/>
      <c r="P176" s="137"/>
      <c r="Q176" s="137">
        <v>-16.1602178318136</v>
      </c>
      <c r="R176" s="137">
        <v>-22.938809119321899</v>
      </c>
    </row>
    <row r="177" spans="1:18" x14ac:dyDescent="0.25">
      <c r="A177" s="133" t="s">
        <v>214</v>
      </c>
      <c r="B177" s="136">
        <v>43908</v>
      </c>
      <c r="C177" s="137">
        <v>10.3157</v>
      </c>
      <c r="D177" s="137">
        <v>10.3157</v>
      </c>
      <c r="E177" s="133">
        <v>133324</v>
      </c>
      <c r="F177" s="137">
        <v>-2065.9054743657798</v>
      </c>
      <c r="G177" s="137">
        <v>-1039.1722578338699</v>
      </c>
      <c r="H177" s="137">
        <v>-944.16463853057905</v>
      </c>
      <c r="I177" s="137">
        <v>-617.40404920087701</v>
      </c>
      <c r="J177" s="137">
        <v>-359.15250200486702</v>
      </c>
      <c r="K177" s="137">
        <v>-110.151868916952</v>
      </c>
      <c r="L177" s="137">
        <v>-38.829070089574302</v>
      </c>
      <c r="M177" s="137">
        <v>-33.523494444464802</v>
      </c>
      <c r="N177" s="137">
        <v>-25.225454108709101</v>
      </c>
      <c r="O177" s="137">
        <v>-4.2967765862409202</v>
      </c>
      <c r="P177" s="137"/>
      <c r="Q177" s="137">
        <v>0.633482682792741</v>
      </c>
      <c r="R177" s="137">
        <v>-10.748733457817201</v>
      </c>
    </row>
    <row r="178" spans="1:18" x14ac:dyDescent="0.25">
      <c r="A178" s="133" t="s">
        <v>215</v>
      </c>
      <c r="B178" s="136">
        <v>43908</v>
      </c>
      <c r="C178" s="137">
        <v>11.316800000000001</v>
      </c>
      <c r="D178" s="137">
        <v>11.316800000000001</v>
      </c>
      <c r="E178" s="133">
        <v>135682</v>
      </c>
      <c r="F178" s="137">
        <v>-2056.2522931189801</v>
      </c>
      <c r="G178" s="137">
        <v>-1030.39987250222</v>
      </c>
      <c r="H178" s="137">
        <v>-942.41719737976996</v>
      </c>
      <c r="I178" s="137">
        <v>-615.12898365930505</v>
      </c>
      <c r="J178" s="137">
        <v>-357.14104884748298</v>
      </c>
      <c r="K178" s="137">
        <v>-108.34078464747699</v>
      </c>
      <c r="L178" s="137">
        <v>-36.724766748154003</v>
      </c>
      <c r="M178" s="137">
        <v>-32.302008630682998</v>
      </c>
      <c r="N178" s="137">
        <v>-23.6630465871173</v>
      </c>
      <c r="O178" s="137">
        <v>-3.6546113427395102</v>
      </c>
      <c r="P178" s="137"/>
      <c r="Q178" s="137">
        <v>3.2965157750342899</v>
      </c>
      <c r="R178" s="137">
        <v>-9.9469594730728801</v>
      </c>
    </row>
    <row r="179" spans="1:18" x14ac:dyDescent="0.25">
      <c r="A179" s="133" t="s">
        <v>216</v>
      </c>
      <c r="B179" s="136">
        <v>43908</v>
      </c>
      <c r="C179" s="137">
        <v>6.0157999999999996</v>
      </c>
      <c r="D179" s="137">
        <v>6.0157999999999996</v>
      </c>
      <c r="E179" s="133">
        <v>142153</v>
      </c>
      <c r="F179" s="137">
        <v>-2451.8219879050998</v>
      </c>
      <c r="G179" s="137">
        <v>-955.777870877336</v>
      </c>
      <c r="H179" s="137">
        <v>-1000.5785826548</v>
      </c>
      <c r="I179" s="137">
        <v>-637.35397704539798</v>
      </c>
      <c r="J179" s="137">
        <v>-359.15522382312599</v>
      </c>
      <c r="K179" s="137">
        <v>-90.774064209856107</v>
      </c>
      <c r="L179" s="137">
        <v>-41.580193224613701</v>
      </c>
      <c r="M179" s="137">
        <v>-39.273780425354502</v>
      </c>
      <c r="N179" s="137">
        <v>-31.571554280872199</v>
      </c>
      <c r="O179" s="137"/>
      <c r="P179" s="137"/>
      <c r="Q179" s="137">
        <v>-20.169667128987498</v>
      </c>
      <c r="R179" s="137"/>
    </row>
    <row r="180" spans="1:18" x14ac:dyDescent="0.25">
      <c r="A180" s="133" t="s">
        <v>318</v>
      </c>
      <c r="B180" s="136">
        <v>43908</v>
      </c>
      <c r="C180" s="137">
        <v>5.8978000000000002</v>
      </c>
      <c r="D180" s="137">
        <v>5.8978000000000002</v>
      </c>
      <c r="E180" s="133">
        <v>142151</v>
      </c>
      <c r="F180" s="137">
        <v>-2452.3455540442201</v>
      </c>
      <c r="G180" s="137">
        <v>-955.943417078023</v>
      </c>
      <c r="H180" s="137">
        <v>-1000.82108555535</v>
      </c>
      <c r="I180" s="137">
        <v>-637.52571018672302</v>
      </c>
      <c r="J180" s="137">
        <v>-359.30965970093399</v>
      </c>
      <c r="K180" s="137">
        <v>-90.937487843217497</v>
      </c>
      <c r="L180" s="137">
        <v>-41.748039562977198</v>
      </c>
      <c r="M180" s="137">
        <v>-39.422184106677697</v>
      </c>
      <c r="N180" s="137">
        <v>-31.7531972445259</v>
      </c>
      <c r="O180" s="137"/>
      <c r="P180" s="137"/>
      <c r="Q180" s="137">
        <v>-20.767031900138701</v>
      </c>
      <c r="R180" s="137"/>
    </row>
    <row r="181" spans="1:18" x14ac:dyDescent="0.25">
      <c r="A181" s="133" t="s">
        <v>319</v>
      </c>
      <c r="B181" s="136">
        <v>43908</v>
      </c>
      <c r="C181" s="137">
        <v>11.093400000000001</v>
      </c>
      <c r="D181" s="137">
        <v>11.093400000000001</v>
      </c>
      <c r="E181" s="133">
        <v>135684</v>
      </c>
      <c r="F181" s="137">
        <v>-2056.3598934984698</v>
      </c>
      <c r="G181" s="137">
        <v>-1030.6500685138301</v>
      </c>
      <c r="H181" s="137">
        <v>-942.63306811492396</v>
      </c>
      <c r="I181" s="137">
        <v>-615.33275615263096</v>
      </c>
      <c r="J181" s="137">
        <v>-357.33336241843199</v>
      </c>
      <c r="K181" s="137">
        <v>-108.53853884953899</v>
      </c>
      <c r="L181" s="137">
        <v>-36.946191778306797</v>
      </c>
      <c r="M181" s="137">
        <v>-32.500838947958798</v>
      </c>
      <c r="N181" s="137">
        <v>-23.860730833845999</v>
      </c>
      <c r="O181" s="137">
        <v>-4.1419030758801902</v>
      </c>
      <c r="P181" s="137"/>
      <c r="Q181" s="137">
        <v>2.7372496570644702</v>
      </c>
      <c r="R181" s="137">
        <v>-10.3618884993307</v>
      </c>
    </row>
    <row r="182" spans="1:18" x14ac:dyDescent="0.25">
      <c r="A182" s="133" t="s">
        <v>320</v>
      </c>
      <c r="B182" s="136">
        <v>43908</v>
      </c>
      <c r="C182" s="137">
        <v>10.102600000000001</v>
      </c>
      <c r="D182" s="137">
        <v>10.102600000000001</v>
      </c>
      <c r="E182" s="133">
        <v>133322</v>
      </c>
      <c r="F182" s="137">
        <v>-2066.5007610492198</v>
      </c>
      <c r="G182" s="137">
        <v>-1039.58167093937</v>
      </c>
      <c r="H182" s="137">
        <v>-944.51713604857696</v>
      </c>
      <c r="I182" s="137">
        <v>-617.73823550991995</v>
      </c>
      <c r="J182" s="137">
        <v>-359.45714886964703</v>
      </c>
      <c r="K182" s="137">
        <v>-110.45819717038501</v>
      </c>
      <c r="L182" s="137">
        <v>-39.1686913758505</v>
      </c>
      <c r="M182" s="137">
        <v>-33.836799262661899</v>
      </c>
      <c r="N182" s="137">
        <v>-25.5362644815342</v>
      </c>
      <c r="O182" s="137">
        <v>-4.6191091883284301</v>
      </c>
      <c r="P182" s="137"/>
      <c r="Q182" s="137">
        <v>0.20587685541506601</v>
      </c>
      <c r="R182" s="137">
        <v>-11.0481636589949</v>
      </c>
    </row>
    <row r="183" spans="1:18" x14ac:dyDescent="0.25">
      <c r="A183" s="133" t="s">
        <v>217</v>
      </c>
      <c r="B183" s="136">
        <v>43908</v>
      </c>
      <c r="C183" s="137">
        <v>6.9893999999999998</v>
      </c>
      <c r="D183" s="137">
        <v>6.9893999999999998</v>
      </c>
      <c r="E183" s="133">
        <v>143079</v>
      </c>
      <c r="F183" s="137">
        <v>-2377.54801776256</v>
      </c>
      <c r="G183" s="137">
        <v>-921.77386086630395</v>
      </c>
      <c r="H183" s="137">
        <v>-969.71552358102895</v>
      </c>
      <c r="I183" s="137">
        <v>-617.25868725868702</v>
      </c>
      <c r="J183" s="137">
        <v>-344.17126675747397</v>
      </c>
      <c r="K183" s="137">
        <v>-87.553514139728406</v>
      </c>
      <c r="L183" s="137">
        <v>-39.661482863126501</v>
      </c>
      <c r="M183" s="137">
        <v>-37.997620927774001</v>
      </c>
      <c r="N183" s="137">
        <v>-30.2917623220272</v>
      </c>
      <c r="O183" s="137"/>
      <c r="P183" s="137"/>
      <c r="Q183" s="137">
        <v>-17.497914012738899</v>
      </c>
      <c r="R183" s="137"/>
    </row>
    <row r="184" spans="1:18" x14ac:dyDescent="0.25">
      <c r="A184" s="133" t="s">
        <v>321</v>
      </c>
      <c r="B184" s="136">
        <v>43908</v>
      </c>
      <c r="C184" s="137">
        <v>6.9394</v>
      </c>
      <c r="D184" s="137">
        <v>6.9394</v>
      </c>
      <c r="E184" s="133">
        <v>143077</v>
      </c>
      <c r="F184" s="137">
        <v>-2378.39312416645</v>
      </c>
      <c r="G184" s="137">
        <v>-922.11590517078605</v>
      </c>
      <c r="H184" s="137">
        <v>-969.97592041168195</v>
      </c>
      <c r="I184" s="137">
        <v>-617.47969395610403</v>
      </c>
      <c r="J184" s="137">
        <v>-344.383620779892</v>
      </c>
      <c r="K184" s="137">
        <v>-87.781584438345206</v>
      </c>
      <c r="L184" s="137">
        <v>-39.894121070673101</v>
      </c>
      <c r="M184" s="137">
        <v>-38.204625924318002</v>
      </c>
      <c r="N184" s="137">
        <v>-30.500224552731201</v>
      </c>
      <c r="O184" s="137"/>
      <c r="P184" s="137"/>
      <c r="Q184" s="137">
        <v>-17.788519108280301</v>
      </c>
      <c r="R184" s="137"/>
    </row>
    <row r="185" spans="1:18" x14ac:dyDescent="0.25">
      <c r="A185" s="133" t="s">
        <v>218</v>
      </c>
      <c r="B185" s="136">
        <v>43908</v>
      </c>
      <c r="C185" s="137">
        <v>15.0929</v>
      </c>
      <c r="D185" s="137">
        <v>15.0929</v>
      </c>
      <c r="E185" s="133">
        <v>132756</v>
      </c>
      <c r="F185" s="137">
        <v>-1759.2607774386399</v>
      </c>
      <c r="G185" s="137">
        <v>-1001.62121064877</v>
      </c>
      <c r="H185" s="137">
        <v>-906.89061740094598</v>
      </c>
      <c r="I185" s="137">
        <v>-589.651846095363</v>
      </c>
      <c r="J185" s="137">
        <v>-342.22523940376198</v>
      </c>
      <c r="K185" s="137">
        <v>-106.75337314143501</v>
      </c>
      <c r="L185" s="137">
        <v>-35.771460947296802</v>
      </c>
      <c r="M185" s="137">
        <v>-30.461143630772899</v>
      </c>
      <c r="N185" s="137">
        <v>-19.860583119007401</v>
      </c>
      <c r="O185" s="137">
        <v>0.42668580363848702</v>
      </c>
      <c r="P185" s="137">
        <v>4.7461844476539401</v>
      </c>
      <c r="Q185" s="137">
        <v>9.3742233988905692</v>
      </c>
      <c r="R185" s="137">
        <v>-7.6620918052771501</v>
      </c>
    </row>
    <row r="186" spans="1:18" x14ac:dyDescent="0.25">
      <c r="A186" s="133" t="s">
        <v>322</v>
      </c>
      <c r="B186" s="136">
        <v>43908</v>
      </c>
      <c r="C186" s="137">
        <v>14.069699999999999</v>
      </c>
      <c r="D186" s="137">
        <v>14.069699999999999</v>
      </c>
      <c r="E186" s="133">
        <v>132757</v>
      </c>
      <c r="F186" s="137">
        <v>-1760.94000500579</v>
      </c>
      <c r="G186" s="137">
        <v>-1003.32708011476</v>
      </c>
      <c r="H186" s="137">
        <v>-908.46492838780796</v>
      </c>
      <c r="I186" s="137">
        <v>-591.05459656175503</v>
      </c>
      <c r="J186" s="137">
        <v>-343.45236748082698</v>
      </c>
      <c r="K186" s="137">
        <v>-107.929181066526</v>
      </c>
      <c r="L186" s="137">
        <v>-37.053958244508998</v>
      </c>
      <c r="M186" s="137">
        <v>-31.640165071692302</v>
      </c>
      <c r="N186" s="137">
        <v>-21.111919491331001</v>
      </c>
      <c r="O186" s="137">
        <v>-0.90994485712991602</v>
      </c>
      <c r="P186" s="137">
        <v>3.3025478419923302</v>
      </c>
      <c r="Q186" s="137">
        <v>7.4908749369641896</v>
      </c>
      <c r="R186" s="137">
        <v>-8.8165936831050207</v>
      </c>
    </row>
    <row r="187" spans="1:18" x14ac:dyDescent="0.25">
      <c r="A187" s="133" t="s">
        <v>219</v>
      </c>
      <c r="B187" s="136">
        <v>43908</v>
      </c>
      <c r="C187" s="137">
        <v>64.41</v>
      </c>
      <c r="D187" s="137">
        <v>64.41</v>
      </c>
      <c r="E187" s="133">
        <v>118866</v>
      </c>
      <c r="F187" s="137">
        <v>-1840.33613445378</v>
      </c>
      <c r="G187" s="137">
        <v>-958.89413351315</v>
      </c>
      <c r="H187" s="137">
        <v>-884.62034291607597</v>
      </c>
      <c r="I187" s="137">
        <v>-567.967733541504</v>
      </c>
      <c r="J187" s="137">
        <v>-327.23559520791099</v>
      </c>
      <c r="K187" s="137">
        <v>-99.255458876909998</v>
      </c>
      <c r="L187" s="137">
        <v>-31.738811371587101</v>
      </c>
      <c r="M187" s="137">
        <v>-28.4477687762359</v>
      </c>
      <c r="N187" s="137">
        <v>-21.095344454946598</v>
      </c>
      <c r="O187" s="137">
        <v>0.39199530550718298</v>
      </c>
      <c r="P187" s="137">
        <v>2.7406406260146801</v>
      </c>
      <c r="Q187" s="137">
        <v>9.2154010419279206</v>
      </c>
      <c r="R187" s="137">
        <v>-8.3464181832222195</v>
      </c>
    </row>
    <row r="188" spans="1:18" x14ac:dyDescent="0.25">
      <c r="A188" s="133" t="s">
        <v>323</v>
      </c>
      <c r="B188" s="136">
        <v>43908</v>
      </c>
      <c r="C188" s="137">
        <v>61.29</v>
      </c>
      <c r="D188" s="137">
        <v>93.075217342754897</v>
      </c>
      <c r="E188" s="133">
        <v>100480</v>
      </c>
      <c r="F188" s="137">
        <v>-1843.3772269558499</v>
      </c>
      <c r="G188" s="137">
        <v>-959.95465495253302</v>
      </c>
      <c r="H188" s="137">
        <v>-886.23084661815597</v>
      </c>
      <c r="I188" s="137">
        <v>-569.24226137336495</v>
      </c>
      <c r="J188" s="137">
        <v>-328.09159352772099</v>
      </c>
      <c r="K188" s="137">
        <v>-99.795412333714495</v>
      </c>
      <c r="L188" s="137">
        <v>-32.262541675191798</v>
      </c>
      <c r="M188" s="137">
        <v>-28.925770087443698</v>
      </c>
      <c r="N188" s="137">
        <v>-21.604918870897698</v>
      </c>
      <c r="O188" s="137">
        <v>-0.20501983755393699</v>
      </c>
      <c r="P188" s="137">
        <v>1.74755258147736</v>
      </c>
      <c r="Q188" s="137">
        <v>34.642356140872302</v>
      </c>
      <c r="R188" s="137">
        <v>-8.8789155157791999</v>
      </c>
    </row>
    <row r="189" spans="1:18" x14ac:dyDescent="0.25">
      <c r="A189" s="133" t="s">
        <v>324</v>
      </c>
      <c r="B189" s="136">
        <v>43908</v>
      </c>
      <c r="C189" s="137">
        <v>19.260000000000002</v>
      </c>
      <c r="D189" s="137">
        <v>19.260000000000002</v>
      </c>
      <c r="E189" s="133">
        <v>116051</v>
      </c>
      <c r="F189" s="137">
        <v>-2090.3083700440502</v>
      </c>
      <c r="G189" s="137">
        <v>-1003.62740707568</v>
      </c>
      <c r="H189" s="137">
        <v>-926.192509454679</v>
      </c>
      <c r="I189" s="137">
        <v>-586.47599885024397</v>
      </c>
      <c r="J189" s="137">
        <v>-335.15270935960598</v>
      </c>
      <c r="K189" s="137">
        <v>-100.040255924901</v>
      </c>
      <c r="L189" s="137">
        <v>-33.627133454272602</v>
      </c>
      <c r="M189" s="137">
        <v>-28.1909283488352</v>
      </c>
      <c r="N189" s="137">
        <v>-19.595874624701601</v>
      </c>
      <c r="O189" s="137">
        <v>-2.88709282136332</v>
      </c>
      <c r="P189" s="137">
        <v>-2.1312450939474101</v>
      </c>
      <c r="Q189" s="137">
        <v>11.2363696808511</v>
      </c>
      <c r="R189" s="137">
        <v>-8.3852292728442208</v>
      </c>
    </row>
    <row r="190" spans="1:18" x14ac:dyDescent="0.25">
      <c r="A190" s="133" t="s">
        <v>220</v>
      </c>
      <c r="B190" s="136">
        <v>43908</v>
      </c>
      <c r="C190" s="137">
        <v>20.07</v>
      </c>
      <c r="D190" s="137">
        <v>20.07</v>
      </c>
      <c r="E190" s="133">
        <v>119307</v>
      </c>
      <c r="F190" s="137">
        <v>-2075.42293233083</v>
      </c>
      <c r="G190" s="137">
        <v>-1001.16079105761</v>
      </c>
      <c r="H190" s="137">
        <v>-923.56352134949896</v>
      </c>
      <c r="I190" s="137">
        <v>-586.07846383049196</v>
      </c>
      <c r="J190" s="137">
        <v>-334.68077592513202</v>
      </c>
      <c r="K190" s="137">
        <v>-99.598715890850698</v>
      </c>
      <c r="L190" s="137">
        <v>-33.258200652215599</v>
      </c>
      <c r="M190" s="137">
        <v>-27.870528549981898</v>
      </c>
      <c r="N190" s="137">
        <v>-19.279975576757501</v>
      </c>
      <c r="O190" s="137">
        <v>-2.356806441811</v>
      </c>
      <c r="P190" s="137">
        <v>-1.4750793676051901</v>
      </c>
      <c r="Q190" s="137">
        <v>7.3271781295982903</v>
      </c>
      <c r="R190" s="137">
        <v>-7.9797587720549998</v>
      </c>
    </row>
    <row r="191" spans="1:18" x14ac:dyDescent="0.25">
      <c r="A191" s="133" t="s">
        <v>325</v>
      </c>
      <c r="B191" s="136">
        <v>43908</v>
      </c>
      <c r="C191" s="137">
        <v>9.5381</v>
      </c>
      <c r="D191" s="137">
        <v>9.5381</v>
      </c>
      <c r="E191" s="133">
        <v>135964</v>
      </c>
      <c r="F191" s="137">
        <v>-1729.3982521847699</v>
      </c>
      <c r="G191" s="137">
        <v>-996.24462450771898</v>
      </c>
      <c r="H191" s="137">
        <v>-953.79788970773598</v>
      </c>
      <c r="I191" s="137">
        <v>-654.72311516192894</v>
      </c>
      <c r="J191" s="137">
        <v>-383.76552900192002</v>
      </c>
      <c r="K191" s="137">
        <v>-115.17268017593101</v>
      </c>
      <c r="L191" s="137">
        <v>-43.073471765741502</v>
      </c>
      <c r="M191" s="137">
        <v>-38.704243423161799</v>
      </c>
      <c r="N191" s="137">
        <v>-31.179440027552801</v>
      </c>
      <c r="O191" s="137">
        <v>-7.3950179362246304</v>
      </c>
      <c r="P191" s="137"/>
      <c r="Q191" s="137">
        <v>-1.16351621808143</v>
      </c>
      <c r="R191" s="137">
        <v>-16.396879178879701</v>
      </c>
    </row>
    <row r="192" spans="1:18" x14ac:dyDescent="0.25">
      <c r="A192" s="133" t="s">
        <v>221</v>
      </c>
      <c r="B192" s="136">
        <v>43908</v>
      </c>
      <c r="C192" s="137">
        <v>10.038600000000001</v>
      </c>
      <c r="D192" s="137">
        <v>10.038600000000001</v>
      </c>
      <c r="E192" s="133">
        <v>135962</v>
      </c>
      <c r="F192" s="137">
        <v>-1729.7494780793299</v>
      </c>
      <c r="G192" s="137">
        <v>-996.13674096121201</v>
      </c>
      <c r="H192" s="137">
        <v>-953.67747606954504</v>
      </c>
      <c r="I192" s="137">
        <v>-654.63028388544797</v>
      </c>
      <c r="J192" s="137">
        <v>-383.671611696333</v>
      </c>
      <c r="K192" s="137">
        <v>-115.064942729414</v>
      </c>
      <c r="L192" s="137">
        <v>-42.951445595384698</v>
      </c>
      <c r="M192" s="137">
        <v>-38.598776672495497</v>
      </c>
      <c r="N192" s="137">
        <v>-31.070578206054101</v>
      </c>
      <c r="O192" s="137">
        <v>-6.6391243103659203</v>
      </c>
      <c r="P192" s="137"/>
      <c r="Q192" s="137">
        <v>9.7232574189095297E-2</v>
      </c>
      <c r="R192" s="137">
        <v>-15.98662343264</v>
      </c>
    </row>
    <row r="193" spans="1:18" x14ac:dyDescent="0.25">
      <c r="A193" s="133" t="s">
        <v>326</v>
      </c>
      <c r="B193" s="136">
        <v>43908</v>
      </c>
      <c r="C193" s="137">
        <v>7.2986000000000004</v>
      </c>
      <c r="D193" s="137">
        <v>7.2986000000000004</v>
      </c>
      <c r="E193" s="133">
        <v>140045</v>
      </c>
      <c r="F193" s="137">
        <v>-1610.0269795950401</v>
      </c>
      <c r="G193" s="137">
        <v>-962.29956701717697</v>
      </c>
      <c r="H193" s="137">
        <v>-931.482910517346</v>
      </c>
      <c r="I193" s="137">
        <v>-613.21075290708097</v>
      </c>
      <c r="J193" s="137">
        <v>-368.41903007717798</v>
      </c>
      <c r="K193" s="137">
        <v>-113.70132601516499</v>
      </c>
      <c r="L193" s="137">
        <v>-43.6416380395112</v>
      </c>
      <c r="M193" s="137">
        <v>-40.6120789307789</v>
      </c>
      <c r="N193" s="137">
        <v>-30.652255961357898</v>
      </c>
      <c r="O193" s="137">
        <v>-9.3567917839152397</v>
      </c>
      <c r="P193" s="137"/>
      <c r="Q193" s="137">
        <v>-8.5889459930313592</v>
      </c>
      <c r="R193" s="137">
        <v>-17.183494865366502</v>
      </c>
    </row>
    <row r="194" spans="1:18" x14ac:dyDescent="0.25">
      <c r="A194" s="133" t="s">
        <v>222</v>
      </c>
      <c r="B194" s="136">
        <v>43908</v>
      </c>
      <c r="C194" s="137">
        <v>7.6391999999999998</v>
      </c>
      <c r="D194" s="137">
        <v>7.6391999999999998</v>
      </c>
      <c r="E194" s="133">
        <v>140046</v>
      </c>
      <c r="F194" s="137">
        <v>-1609.5149907402799</v>
      </c>
      <c r="G194" s="137">
        <v>-962.00006819189196</v>
      </c>
      <c r="H194" s="137">
        <v>-931.17050691244299</v>
      </c>
      <c r="I194" s="137">
        <v>-612.92174047378296</v>
      </c>
      <c r="J194" s="137">
        <v>-368.15844133945501</v>
      </c>
      <c r="K194" s="137">
        <v>-113.440972366224</v>
      </c>
      <c r="L194" s="137">
        <v>-43.357761125016403</v>
      </c>
      <c r="M194" s="137">
        <v>-40.360471973022001</v>
      </c>
      <c r="N194" s="137">
        <v>-30.3847787155322</v>
      </c>
      <c r="O194" s="137">
        <v>-8.3227944589538705</v>
      </c>
      <c r="P194" s="137"/>
      <c r="Q194" s="137">
        <v>-7.5060278745644604</v>
      </c>
      <c r="R194" s="137">
        <v>-16.5421554346016</v>
      </c>
    </row>
    <row r="195" spans="1:18" x14ac:dyDescent="0.25">
      <c r="A195" s="133" t="s">
        <v>327</v>
      </c>
      <c r="B195" s="136">
        <v>43908</v>
      </c>
      <c r="C195" s="137">
        <v>6.7694999999999999</v>
      </c>
      <c r="D195" s="137">
        <v>6.7694999999999999</v>
      </c>
      <c r="E195" s="133">
        <v>140455</v>
      </c>
      <c r="F195" s="137">
        <v>-1550.8847367006599</v>
      </c>
      <c r="G195" s="137">
        <v>-916.97881684319304</v>
      </c>
      <c r="H195" s="137">
        <v>-910.05842635561601</v>
      </c>
      <c r="I195" s="137">
        <v>-600.49685627551105</v>
      </c>
      <c r="J195" s="137">
        <v>-358.96040153726</v>
      </c>
      <c r="K195" s="137">
        <v>-111.185812809824</v>
      </c>
      <c r="L195" s="137">
        <v>-42.353770630725599</v>
      </c>
      <c r="M195" s="137">
        <v>-39.897751757745702</v>
      </c>
      <c r="N195" s="137">
        <v>-30.295573603578202</v>
      </c>
      <c r="O195" s="137"/>
      <c r="P195" s="137"/>
      <c r="Q195" s="137">
        <v>-10.867580645161301</v>
      </c>
      <c r="R195" s="137">
        <v>-16.229382611792701</v>
      </c>
    </row>
    <row r="196" spans="1:18" x14ac:dyDescent="0.25">
      <c r="A196" s="133" t="s">
        <v>223</v>
      </c>
      <c r="B196" s="136">
        <v>43908</v>
      </c>
      <c r="C196" s="137">
        <v>7.0898000000000003</v>
      </c>
      <c r="D196" s="137">
        <v>7.0898000000000003</v>
      </c>
      <c r="E196" s="133">
        <v>140454</v>
      </c>
      <c r="F196" s="137">
        <v>-1550.8211333801501</v>
      </c>
      <c r="G196" s="137">
        <v>-916.73162308830797</v>
      </c>
      <c r="H196" s="137">
        <v>-909.84683659687198</v>
      </c>
      <c r="I196" s="137">
        <v>-600.28965388880704</v>
      </c>
      <c r="J196" s="137">
        <v>-358.76096581211999</v>
      </c>
      <c r="K196" s="137">
        <v>-110.97759796978301</v>
      </c>
      <c r="L196" s="137">
        <v>-42.127205169956802</v>
      </c>
      <c r="M196" s="137">
        <v>-39.644918981124903</v>
      </c>
      <c r="N196" s="137">
        <v>-29.910548748876</v>
      </c>
      <c r="O196" s="137"/>
      <c r="P196" s="137"/>
      <c r="Q196" s="137">
        <v>-9.7900737327188896</v>
      </c>
      <c r="R196" s="137">
        <v>-15.4152399779188</v>
      </c>
    </row>
    <row r="197" spans="1:18" x14ac:dyDescent="0.25">
      <c r="A197" s="133" t="s">
        <v>328</v>
      </c>
      <c r="B197" s="136">
        <v>43908</v>
      </c>
      <c r="C197" s="137">
        <v>6.1355000000000004</v>
      </c>
      <c r="D197" s="137">
        <v>6.1355000000000004</v>
      </c>
      <c r="E197" s="133">
        <v>141893</v>
      </c>
      <c r="F197" s="137">
        <v>-1875.28216704289</v>
      </c>
      <c r="G197" s="137">
        <v>-927.49519812193205</v>
      </c>
      <c r="H197" s="137">
        <v>-941.98759588767996</v>
      </c>
      <c r="I197" s="137">
        <v>-590.35851622373696</v>
      </c>
      <c r="J197" s="137">
        <v>-340.84371512678399</v>
      </c>
      <c r="K197" s="137">
        <v>-93.884331759620494</v>
      </c>
      <c r="L197" s="137">
        <v>-36.7290841788585</v>
      </c>
      <c r="M197" s="137">
        <v>-35.590894412541502</v>
      </c>
      <c r="N197" s="137">
        <v>-30.870937881969599</v>
      </c>
      <c r="O197" s="137"/>
      <c r="P197" s="137"/>
      <c r="Q197" s="137">
        <v>-17.854968354430401</v>
      </c>
      <c r="R197" s="137">
        <v>-18.476416498716599</v>
      </c>
    </row>
    <row r="198" spans="1:18" x14ac:dyDescent="0.25">
      <c r="A198" s="133" t="s">
        <v>224</v>
      </c>
      <c r="B198" s="136">
        <v>43908</v>
      </c>
      <c r="C198" s="137">
        <v>6.3388999999999998</v>
      </c>
      <c r="D198" s="137">
        <v>6.3388999999999998</v>
      </c>
      <c r="E198" s="133">
        <v>141892</v>
      </c>
      <c r="F198" s="137">
        <v>-1875.1982879889899</v>
      </c>
      <c r="G198" s="137">
        <v>-927.05274755543405</v>
      </c>
      <c r="H198" s="137">
        <v>-941.63021017039296</v>
      </c>
      <c r="I198" s="137">
        <v>-590.02871754455396</v>
      </c>
      <c r="J198" s="137">
        <v>-340.52279671441602</v>
      </c>
      <c r="K198" s="137">
        <v>-93.547694594023298</v>
      </c>
      <c r="L198" s="137">
        <v>-36.365112370226697</v>
      </c>
      <c r="M198" s="137">
        <v>-35.167474881056101</v>
      </c>
      <c r="N198" s="137">
        <v>-30.372415501502498</v>
      </c>
      <c r="O198" s="137"/>
      <c r="P198" s="137"/>
      <c r="Q198" s="137">
        <v>-16.915208860759499</v>
      </c>
      <c r="R198" s="137">
        <v>-17.549548232197399</v>
      </c>
    </row>
    <row r="199" spans="1:18" x14ac:dyDescent="0.25">
      <c r="A199" s="133" t="s">
        <v>329</v>
      </c>
      <c r="B199" s="136">
        <v>43908</v>
      </c>
      <c r="C199" s="137">
        <v>6.4356</v>
      </c>
      <c r="D199" s="137">
        <v>6.4356</v>
      </c>
      <c r="E199" s="133">
        <v>142169</v>
      </c>
      <c r="F199" s="137">
        <v>-1867.8623556990599</v>
      </c>
      <c r="G199" s="137">
        <v>-927.340920497551</v>
      </c>
      <c r="H199" s="137">
        <v>-940.91674822897596</v>
      </c>
      <c r="I199" s="137">
        <v>-588.28466231094103</v>
      </c>
      <c r="J199" s="137">
        <v>-339.630525105044</v>
      </c>
      <c r="K199" s="137">
        <v>-93.235426644295302</v>
      </c>
      <c r="L199" s="137">
        <v>-34.802356846430897</v>
      </c>
      <c r="M199" s="137">
        <v>-33.915075951315899</v>
      </c>
      <c r="N199" s="137">
        <v>-29.546937644591299</v>
      </c>
      <c r="O199" s="137"/>
      <c r="P199" s="137"/>
      <c r="Q199" s="137">
        <v>-18.019473684210499</v>
      </c>
      <c r="R199" s="137"/>
    </row>
    <row r="200" spans="1:18" x14ac:dyDescent="0.25">
      <c r="A200" s="133" t="s">
        <v>225</v>
      </c>
      <c r="B200" s="136">
        <v>43908</v>
      </c>
      <c r="C200" s="137">
        <v>6.6262999999999996</v>
      </c>
      <c r="D200" s="137">
        <v>6.6262999999999996</v>
      </c>
      <c r="E200" s="133">
        <v>142172</v>
      </c>
      <c r="F200" s="137">
        <v>-1867.43942952059</v>
      </c>
      <c r="G200" s="137">
        <v>-927.046718136545</v>
      </c>
      <c r="H200" s="137">
        <v>-940.60562367364105</v>
      </c>
      <c r="I200" s="137">
        <v>-588.00883256528402</v>
      </c>
      <c r="J200" s="137">
        <v>-339.36950742934198</v>
      </c>
      <c r="K200" s="137">
        <v>-92.962275742204795</v>
      </c>
      <c r="L200" s="137">
        <v>-34.505340722775998</v>
      </c>
      <c r="M200" s="137">
        <v>-33.596445120133502</v>
      </c>
      <c r="N200" s="137">
        <v>-29.106781564773101</v>
      </c>
      <c r="O200" s="137"/>
      <c r="P200" s="137"/>
      <c r="Q200" s="137">
        <v>-17.055408587257599</v>
      </c>
      <c r="R200" s="137"/>
    </row>
    <row r="201" spans="1:18" x14ac:dyDescent="0.25">
      <c r="A201" s="133" t="s">
        <v>226</v>
      </c>
      <c r="B201" s="136">
        <v>43908</v>
      </c>
      <c r="C201" s="137">
        <v>73.848200000000006</v>
      </c>
      <c r="D201" s="137">
        <v>73.848200000000006</v>
      </c>
      <c r="E201" s="133">
        <v>120715</v>
      </c>
      <c r="F201" s="137">
        <v>-1930.02086670574</v>
      </c>
      <c r="G201" s="137">
        <v>-1026.12802802395</v>
      </c>
      <c r="H201" s="137">
        <v>-922.76604758842495</v>
      </c>
      <c r="I201" s="137">
        <v>-589.39803748428403</v>
      </c>
      <c r="J201" s="137">
        <v>-329.18356637943299</v>
      </c>
      <c r="K201" s="137">
        <v>-94.659506642746805</v>
      </c>
      <c r="L201" s="137">
        <v>-28.4178987025102</v>
      </c>
      <c r="M201" s="137">
        <v>-24.389808127854799</v>
      </c>
      <c r="N201" s="137">
        <v>-18.902771257236601</v>
      </c>
      <c r="O201" s="137">
        <v>-1.73092423777871</v>
      </c>
      <c r="P201" s="137">
        <v>1.5968484988240801</v>
      </c>
      <c r="Q201" s="137">
        <v>10.240285612682399</v>
      </c>
      <c r="R201" s="137">
        <v>-7.7766881319675401</v>
      </c>
    </row>
    <row r="202" spans="1:18" x14ac:dyDescent="0.25">
      <c r="A202" s="133" t="s">
        <v>330</v>
      </c>
      <c r="B202" s="136">
        <v>43908</v>
      </c>
      <c r="C202" s="137">
        <v>69.540800000000004</v>
      </c>
      <c r="D202" s="137">
        <v>69.540800000000004</v>
      </c>
      <c r="E202" s="133">
        <v>100821</v>
      </c>
      <c r="F202" s="137">
        <v>-1931.04702187526</v>
      </c>
      <c r="G202" s="137">
        <v>-1027.02734096003</v>
      </c>
      <c r="H202" s="137">
        <v>-923.62326327376798</v>
      </c>
      <c r="I202" s="137">
        <v>-590.19542045100002</v>
      </c>
      <c r="J202" s="137">
        <v>-329.93083632238603</v>
      </c>
      <c r="K202" s="137">
        <v>-95.390882651485995</v>
      </c>
      <c r="L202" s="137">
        <v>-29.2017141475689</v>
      </c>
      <c r="M202" s="137">
        <v>-25.161156342562201</v>
      </c>
      <c r="N202" s="137">
        <v>-19.642803866748601</v>
      </c>
      <c r="O202" s="137">
        <v>-2.5661666860799599</v>
      </c>
      <c r="P202" s="137">
        <v>0.61515515764978801</v>
      </c>
      <c r="Q202" s="137">
        <v>15.450939824476199</v>
      </c>
      <c r="R202" s="137">
        <v>-8.5263896033297009</v>
      </c>
    </row>
    <row r="203" spans="1:18" x14ac:dyDescent="0.25">
      <c r="A203" s="133" t="s">
        <v>331</v>
      </c>
      <c r="B203" s="136">
        <v>43908</v>
      </c>
      <c r="C203" s="137">
        <v>81.316000000000003</v>
      </c>
      <c r="D203" s="137">
        <v>115.42708949625801</v>
      </c>
      <c r="E203" s="133">
        <v>101834</v>
      </c>
      <c r="F203" s="137">
        <v>-1888.8116650497</v>
      </c>
      <c r="G203" s="137">
        <v>-1022.42567938422</v>
      </c>
      <c r="H203" s="137">
        <v>-940.73679286211495</v>
      </c>
      <c r="I203" s="137">
        <v>-613.396485377109</v>
      </c>
      <c r="J203" s="137">
        <v>-351.96673229039698</v>
      </c>
      <c r="K203" s="137">
        <v>-109.218054071173</v>
      </c>
      <c r="L203" s="137">
        <v>-39.3621918218292</v>
      </c>
      <c r="M203" s="137">
        <v>-33.837607109407998</v>
      </c>
      <c r="N203" s="137">
        <v>-24.540349265898602</v>
      </c>
      <c r="O203" s="137">
        <v>-3.4873405814487199</v>
      </c>
      <c r="P203" s="137">
        <v>0.85707186638904098</v>
      </c>
      <c r="Q203" s="137">
        <v>62.0659478486035</v>
      </c>
      <c r="R203" s="137">
        <v>-9.7367522444288994</v>
      </c>
    </row>
    <row r="204" spans="1:18" x14ac:dyDescent="0.25">
      <c r="A204" s="135" t="s">
        <v>388</v>
      </c>
      <c r="B204" s="135"/>
      <c r="C204" s="135"/>
      <c r="D204" s="135"/>
      <c r="E204" s="135"/>
      <c r="F204" s="135"/>
      <c r="G204" s="135"/>
      <c r="H204" s="135"/>
      <c r="I204" s="135"/>
      <c r="J204" s="135"/>
      <c r="K204" s="135"/>
      <c r="L204" s="135"/>
      <c r="M204" s="135"/>
      <c r="N204" s="135"/>
      <c r="O204" s="135"/>
      <c r="P204" s="135"/>
      <c r="Q204" s="135"/>
      <c r="R204" s="135"/>
    </row>
    <row r="205" spans="1:18" x14ac:dyDescent="0.25">
      <c r="A205" s="133" t="s">
        <v>227</v>
      </c>
      <c r="B205" s="136">
        <v>43908</v>
      </c>
      <c r="C205" s="137">
        <v>316.74849999999998</v>
      </c>
      <c r="D205" s="137">
        <v>316.74849999999998</v>
      </c>
      <c r="E205" s="133">
        <v>100047</v>
      </c>
      <c r="F205" s="137">
        <v>-2.2123467765205498</v>
      </c>
      <c r="G205" s="137">
        <v>1.7364307013306699</v>
      </c>
      <c r="H205" s="137">
        <v>2.66160277455718</v>
      </c>
      <c r="I205" s="137">
        <v>4.2970447432679704</v>
      </c>
      <c r="J205" s="137">
        <v>4.8640904086672796</v>
      </c>
      <c r="K205" s="137">
        <v>5.0629744079330603</v>
      </c>
      <c r="L205" s="137">
        <v>5.26510899333437</v>
      </c>
      <c r="M205" s="137">
        <v>5.7424862841939897</v>
      </c>
      <c r="N205" s="137">
        <v>6.2343577845995402</v>
      </c>
      <c r="O205" s="137">
        <v>7.2861452901355799</v>
      </c>
      <c r="P205" s="137">
        <v>8.3352882711882099</v>
      </c>
      <c r="Q205" s="137">
        <v>13.562985353280199</v>
      </c>
      <c r="R205" s="137">
        <v>7.0930134182184101</v>
      </c>
    </row>
    <row r="206" spans="1:18" x14ac:dyDescent="0.25">
      <c r="A206" s="133" t="s">
        <v>118</v>
      </c>
      <c r="B206" s="136">
        <v>43908</v>
      </c>
      <c r="C206" s="137">
        <v>318.54649999999998</v>
      </c>
      <c r="D206" s="137">
        <v>318.54649999999998</v>
      </c>
      <c r="E206" s="133">
        <v>119568</v>
      </c>
      <c r="F206" s="137">
        <v>-2.10820463899775</v>
      </c>
      <c r="G206" s="137">
        <v>1.8297830299183899</v>
      </c>
      <c r="H206" s="137">
        <v>2.7530807007359699</v>
      </c>
      <c r="I206" s="137">
        <v>4.3877147042975997</v>
      </c>
      <c r="J206" s="137">
        <v>4.9739088864934304</v>
      </c>
      <c r="K206" s="137">
        <v>5.1602041324470802</v>
      </c>
      <c r="L206" s="137">
        <v>5.3605049142572296</v>
      </c>
      <c r="M206" s="137">
        <v>5.8383312313848297</v>
      </c>
      <c r="N206" s="137">
        <v>6.3317520370175497</v>
      </c>
      <c r="O206" s="137">
        <v>7.3932245437675697</v>
      </c>
      <c r="P206" s="137">
        <v>8.4572155280495096</v>
      </c>
      <c r="Q206" s="137">
        <v>10.136672216669799</v>
      </c>
      <c r="R206" s="137">
        <v>7.1966619706992301</v>
      </c>
    </row>
    <row r="207" spans="1:18" x14ac:dyDescent="0.25">
      <c r="A207" s="133" t="s">
        <v>119</v>
      </c>
      <c r="B207" s="136">
        <v>43908</v>
      </c>
      <c r="C207" s="137">
        <v>2196.8933000000002</v>
      </c>
      <c r="D207" s="137">
        <v>2196.8933000000002</v>
      </c>
      <c r="E207" s="133">
        <v>120389</v>
      </c>
      <c r="F207" s="137">
        <v>-1.3506983649201301</v>
      </c>
      <c r="G207" s="137">
        <v>2.3242405922430498</v>
      </c>
      <c r="H207" s="137">
        <v>3.10374941291336</v>
      </c>
      <c r="I207" s="137">
        <v>4.8525789453907899</v>
      </c>
      <c r="J207" s="137">
        <v>5.2082405809146497</v>
      </c>
      <c r="K207" s="137">
        <v>5.2454070037653802</v>
      </c>
      <c r="L207" s="137">
        <v>5.4028400033670598</v>
      </c>
      <c r="M207" s="137">
        <v>5.7707721655535202</v>
      </c>
      <c r="N207" s="137">
        <v>6.2697198064081903</v>
      </c>
      <c r="O207" s="137">
        <v>7.3724651508254304</v>
      </c>
      <c r="P207" s="137">
        <v>8.4156222835522101</v>
      </c>
      <c r="Q207" s="137">
        <v>10.057684505418999</v>
      </c>
      <c r="R207" s="137">
        <v>7.15917493418715</v>
      </c>
    </row>
    <row r="208" spans="1:18" x14ac:dyDescent="0.25">
      <c r="A208" s="133" t="s">
        <v>228</v>
      </c>
      <c r="B208" s="136">
        <v>43908</v>
      </c>
      <c r="C208" s="137">
        <v>2186.8294999999998</v>
      </c>
      <c r="D208" s="137">
        <v>2186.8294999999998</v>
      </c>
      <c r="E208" s="133">
        <v>112210</v>
      </c>
      <c r="F208" s="137">
        <v>-1.4053137990789899</v>
      </c>
      <c r="G208" s="137">
        <v>2.2703765033413901</v>
      </c>
      <c r="H208" s="137">
        <v>3.0504829305430499</v>
      </c>
      <c r="I208" s="137">
        <v>4.7993252685522503</v>
      </c>
      <c r="J208" s="137">
        <v>5.1552439700935402</v>
      </c>
      <c r="K208" s="137">
        <v>5.1909573401987696</v>
      </c>
      <c r="L208" s="137">
        <v>5.3474376277214404</v>
      </c>
      <c r="M208" s="137">
        <v>5.7145439407754601</v>
      </c>
      <c r="N208" s="137">
        <v>6.2126625744107304</v>
      </c>
      <c r="O208" s="137">
        <v>7.3022245793048901</v>
      </c>
      <c r="P208" s="137">
        <v>8.3262490173968207</v>
      </c>
      <c r="Q208" s="137">
        <v>11.3609432861264</v>
      </c>
      <c r="R208" s="137">
        <v>7.0974913359562199</v>
      </c>
    </row>
    <row r="209" spans="1:18" x14ac:dyDescent="0.25">
      <c r="A209" s="133" t="s">
        <v>229</v>
      </c>
      <c r="B209" s="136">
        <v>43908</v>
      </c>
      <c r="C209" s="137">
        <v>2263.7802000000001</v>
      </c>
      <c r="D209" s="137">
        <v>2263.7802000000001</v>
      </c>
      <c r="E209" s="133">
        <v>111704</v>
      </c>
      <c r="F209" s="137">
        <v>-4.18839773148588</v>
      </c>
      <c r="G209" s="137">
        <v>1.21314360518558</v>
      </c>
      <c r="H209" s="137">
        <v>2.6804074424643098</v>
      </c>
      <c r="I209" s="137">
        <v>4.2792721355066297</v>
      </c>
      <c r="J209" s="137">
        <v>4.7414723676629498</v>
      </c>
      <c r="K209" s="137">
        <v>5.0313552643860797</v>
      </c>
      <c r="L209" s="137">
        <v>5.3166816849890299</v>
      </c>
      <c r="M209" s="137">
        <v>5.6602747689013198</v>
      </c>
      <c r="N209" s="137">
        <v>6.1569954389811201</v>
      </c>
      <c r="O209" s="137">
        <v>7.2737118668552299</v>
      </c>
      <c r="P209" s="137">
        <v>8.3443915025047808</v>
      </c>
      <c r="Q209" s="137">
        <v>11.364369869426</v>
      </c>
      <c r="R209" s="137">
        <v>7.07812477927963</v>
      </c>
    </row>
    <row r="210" spans="1:18" x14ac:dyDescent="0.25">
      <c r="A210" s="133" t="s">
        <v>120</v>
      </c>
      <c r="B210" s="136">
        <v>43908</v>
      </c>
      <c r="C210" s="137">
        <v>2279.3730999999998</v>
      </c>
      <c r="D210" s="137">
        <v>2279.3730999999998</v>
      </c>
      <c r="E210" s="133">
        <v>119415</v>
      </c>
      <c r="F210" s="137">
        <v>-4.08770569800215</v>
      </c>
      <c r="G210" s="137">
        <v>1.31322206646485</v>
      </c>
      <c r="H210" s="137">
        <v>2.7802249646656301</v>
      </c>
      <c r="I210" s="137">
        <v>4.3791687668118602</v>
      </c>
      <c r="J210" s="137">
        <v>4.8416109723594101</v>
      </c>
      <c r="K210" s="137">
        <v>5.1323614606744501</v>
      </c>
      <c r="L210" s="137">
        <v>5.4190765635463798</v>
      </c>
      <c r="M210" s="137">
        <v>5.7642778253133597</v>
      </c>
      <c r="N210" s="137">
        <v>6.2588570146761704</v>
      </c>
      <c r="O210" s="137">
        <v>7.3949171502633497</v>
      </c>
      <c r="P210" s="137">
        <v>8.4893544794954696</v>
      </c>
      <c r="Q210" s="137">
        <v>10.140912687047299</v>
      </c>
      <c r="R210" s="137">
        <v>7.1912371537416799</v>
      </c>
    </row>
    <row r="211" spans="1:18" x14ac:dyDescent="0.25">
      <c r="A211" s="133" t="s">
        <v>230</v>
      </c>
      <c r="B211" s="136">
        <v>43908</v>
      </c>
      <c r="C211" s="137">
        <v>3025.1831000000002</v>
      </c>
      <c r="D211" s="137">
        <v>3025.1831000000002</v>
      </c>
      <c r="E211" s="133">
        <v>130472</v>
      </c>
      <c r="F211" s="137">
        <v>-3.88705318082966</v>
      </c>
      <c r="G211" s="137">
        <v>1.0896018734022399</v>
      </c>
      <c r="H211" s="137">
        <v>2.7653008185588601</v>
      </c>
      <c r="I211" s="137">
        <v>4.2159022311019196</v>
      </c>
      <c r="J211" s="137">
        <v>4.8777694826402103</v>
      </c>
      <c r="K211" s="137">
        <v>5.1257479451005503</v>
      </c>
      <c r="L211" s="137">
        <v>5.3856355821208597</v>
      </c>
      <c r="M211" s="137">
        <v>5.7377975479202901</v>
      </c>
      <c r="N211" s="137">
        <v>6.22976600830187</v>
      </c>
      <c r="O211" s="137">
        <v>7.2428344454647702</v>
      </c>
      <c r="P211" s="137">
        <v>8.2353760734639003</v>
      </c>
      <c r="Q211" s="137">
        <v>13.023111900986599</v>
      </c>
      <c r="R211" s="137">
        <v>7.0810279996892502</v>
      </c>
    </row>
    <row r="212" spans="1:18" x14ac:dyDescent="0.25">
      <c r="A212" s="133" t="s">
        <v>121</v>
      </c>
      <c r="B212" s="136">
        <v>43908</v>
      </c>
      <c r="C212" s="137">
        <v>3046.6406999999999</v>
      </c>
      <c r="D212" s="137">
        <v>3046.6406999999999</v>
      </c>
      <c r="E212" s="133">
        <v>130479</v>
      </c>
      <c r="F212" s="137">
        <v>-3.7878120297682401</v>
      </c>
      <c r="G212" s="137">
        <v>1.1897708951202901</v>
      </c>
      <c r="H212" s="137">
        <v>2.8652334900585599</v>
      </c>
      <c r="I212" s="137">
        <v>4.3178613820450904</v>
      </c>
      <c r="J212" s="137">
        <v>4.9789707210693503</v>
      </c>
      <c r="K212" s="137">
        <v>5.2376381631433899</v>
      </c>
      <c r="L212" s="137">
        <v>5.5071554680739796</v>
      </c>
      <c r="M212" s="137">
        <v>5.8640407497924398</v>
      </c>
      <c r="N212" s="137">
        <v>6.3585547280774604</v>
      </c>
      <c r="O212" s="137">
        <v>7.4021971985534698</v>
      </c>
      <c r="P212" s="137">
        <v>8.3781989523172999</v>
      </c>
      <c r="Q212" s="137">
        <v>10.030416498649799</v>
      </c>
      <c r="R212" s="137">
        <v>7.2283114617262703</v>
      </c>
    </row>
    <row r="213" spans="1:18" x14ac:dyDescent="0.25">
      <c r="A213" s="133" t="s">
        <v>122</v>
      </c>
      <c r="B213" s="136">
        <v>43908</v>
      </c>
      <c r="C213" s="137">
        <v>2277.2440000000001</v>
      </c>
      <c r="D213" s="137">
        <v>2277.2440000000001</v>
      </c>
      <c r="E213" s="133">
        <v>119369</v>
      </c>
      <c r="F213" s="137">
        <v>-4.0258262673768499</v>
      </c>
      <c r="G213" s="137">
        <v>1.1536016324681699</v>
      </c>
      <c r="H213" s="137">
        <v>2.2469691035023498</v>
      </c>
      <c r="I213" s="137">
        <v>3.8415308996911799</v>
      </c>
      <c r="J213" s="137">
        <v>4.5543759005412001</v>
      </c>
      <c r="K213" s="137">
        <v>4.8199345754274399</v>
      </c>
      <c r="L213" s="137">
        <v>5.0981596953718498</v>
      </c>
      <c r="M213" s="137">
        <v>5.4759989534251696</v>
      </c>
      <c r="N213" s="137">
        <v>6.0141472260278501</v>
      </c>
      <c r="O213" s="137">
        <v>7.27148092528713</v>
      </c>
      <c r="P213" s="137">
        <v>8.3449396370250106</v>
      </c>
      <c r="Q213" s="137">
        <v>10.011175769044</v>
      </c>
      <c r="R213" s="137">
        <v>7.0195201550966404</v>
      </c>
    </row>
    <row r="214" spans="1:18" x14ac:dyDescent="0.25">
      <c r="A214" s="133" t="s">
        <v>231</v>
      </c>
      <c r="B214" s="136">
        <v>43908</v>
      </c>
      <c r="C214" s="137">
        <v>2261.6246999999998</v>
      </c>
      <c r="D214" s="137">
        <v>2261.6246999999998</v>
      </c>
      <c r="E214" s="133">
        <v>109254</v>
      </c>
      <c r="F214" s="137">
        <v>-4.1100997692438099</v>
      </c>
      <c r="G214" s="137">
        <v>1.0706372827848201</v>
      </c>
      <c r="H214" s="137">
        <v>2.1639634054271601</v>
      </c>
      <c r="I214" s="137">
        <v>3.75849783626981</v>
      </c>
      <c r="J214" s="137">
        <v>4.4711488341002497</v>
      </c>
      <c r="K214" s="137">
        <v>4.7360653021802204</v>
      </c>
      <c r="L214" s="137">
        <v>5.0131886419751499</v>
      </c>
      <c r="M214" s="137">
        <v>5.3897764231448697</v>
      </c>
      <c r="N214" s="137">
        <v>5.9258636478643201</v>
      </c>
      <c r="O214" s="137">
        <v>7.1639910360748802</v>
      </c>
      <c r="P214" s="137">
        <v>8.2121971441443105</v>
      </c>
      <c r="Q214" s="137">
        <v>10.8020880952381</v>
      </c>
      <c r="R214" s="137">
        <v>6.92141161848875</v>
      </c>
    </row>
    <row r="215" spans="1:18" x14ac:dyDescent="0.25">
      <c r="A215" s="133" t="s">
        <v>123</v>
      </c>
      <c r="B215" s="136">
        <v>43908</v>
      </c>
      <c r="C215" s="137">
        <v>2386.5635000000002</v>
      </c>
      <c r="D215" s="137">
        <v>2386.5635000000002</v>
      </c>
      <c r="E215" s="133">
        <v>118305</v>
      </c>
      <c r="F215" s="137">
        <v>4.5015667134283799</v>
      </c>
      <c r="G215" s="137">
        <v>4.8812396993351799</v>
      </c>
      <c r="H215" s="137">
        <v>5.0170894518645399</v>
      </c>
      <c r="I215" s="137">
        <v>5.4191841655561497</v>
      </c>
      <c r="J215" s="137">
        <v>5.2584765420049102</v>
      </c>
      <c r="K215" s="137">
        <v>5.12011272901709</v>
      </c>
      <c r="L215" s="137">
        <v>5.1983539041486102</v>
      </c>
      <c r="M215" s="137">
        <v>5.4731062182684402</v>
      </c>
      <c r="N215" s="137">
        <v>5.96068974917024</v>
      </c>
      <c r="O215" s="137">
        <v>7.1310452148487897</v>
      </c>
      <c r="P215" s="137">
        <v>8.1481914062275003</v>
      </c>
      <c r="Q215" s="137">
        <v>9.8178702902678392</v>
      </c>
      <c r="R215" s="137">
        <v>6.94195141722175</v>
      </c>
    </row>
    <row r="216" spans="1:18" x14ac:dyDescent="0.25">
      <c r="A216" s="133" t="s">
        <v>232</v>
      </c>
      <c r="B216" s="136">
        <v>43908</v>
      </c>
      <c r="C216" s="137">
        <v>2379.7417</v>
      </c>
      <c r="D216" s="137">
        <v>2379.7417</v>
      </c>
      <c r="E216" s="133">
        <v>109353</v>
      </c>
      <c r="F216" s="137">
        <v>4.4853235578464803</v>
      </c>
      <c r="G216" s="137">
        <v>4.8696544382615903</v>
      </c>
      <c r="H216" s="137">
        <v>5.0005312087978098</v>
      </c>
      <c r="I216" s="137">
        <v>5.4011977415975299</v>
      </c>
      <c r="J216" s="137">
        <v>5.2390014887998104</v>
      </c>
      <c r="K216" s="137">
        <v>5.0998842898985997</v>
      </c>
      <c r="L216" s="137">
        <v>5.1769137808337504</v>
      </c>
      <c r="M216" s="137">
        <v>5.4498982351253096</v>
      </c>
      <c r="N216" s="137">
        <v>5.9354423556653799</v>
      </c>
      <c r="O216" s="137">
        <v>7.0893537265420496</v>
      </c>
      <c r="P216" s="137">
        <v>8.1011748799351793</v>
      </c>
      <c r="Q216" s="137">
        <v>11.722412068944699</v>
      </c>
      <c r="R216" s="137">
        <v>6.9022807302184903</v>
      </c>
    </row>
    <row r="217" spans="1:18" x14ac:dyDescent="0.25">
      <c r="A217" s="133" t="s">
        <v>124</v>
      </c>
      <c r="B217" s="136">
        <v>43908</v>
      </c>
      <c r="C217" s="137">
        <v>2830.2993000000001</v>
      </c>
      <c r="D217" s="137">
        <v>2830.2993000000001</v>
      </c>
      <c r="E217" s="133">
        <v>119125</v>
      </c>
      <c r="F217" s="137">
        <v>-0.27726538984307297</v>
      </c>
      <c r="G217" s="137">
        <v>3.1552194144285299</v>
      </c>
      <c r="H217" s="137">
        <v>4.0289241310516699</v>
      </c>
      <c r="I217" s="137">
        <v>5.1529700775359899</v>
      </c>
      <c r="J217" s="137">
        <v>5.2416160121841804</v>
      </c>
      <c r="K217" s="137">
        <v>5.2177601295898999</v>
      </c>
      <c r="L217" s="137">
        <v>5.3069626246259904</v>
      </c>
      <c r="M217" s="137">
        <v>5.6922913063233596</v>
      </c>
      <c r="N217" s="137">
        <v>6.1624372193516299</v>
      </c>
      <c r="O217" s="137">
        <v>7.3263608775159597</v>
      </c>
      <c r="P217" s="137">
        <v>8.3700071353866399</v>
      </c>
      <c r="Q217" s="137">
        <v>10.004432742645299</v>
      </c>
      <c r="R217" s="137">
        <v>7.1067257019999497</v>
      </c>
    </row>
    <row r="218" spans="1:18" x14ac:dyDescent="0.25">
      <c r="A218" s="133" t="s">
        <v>233</v>
      </c>
      <c r="B218" s="136">
        <v>43908</v>
      </c>
      <c r="C218" s="137">
        <v>2811.9025999999999</v>
      </c>
      <c r="D218" s="137">
        <v>2811.9025999999999</v>
      </c>
      <c r="E218" s="133">
        <v>103347</v>
      </c>
      <c r="F218" s="137">
        <v>-0.37772965823040799</v>
      </c>
      <c r="G218" s="137">
        <v>3.05551972660315</v>
      </c>
      <c r="H218" s="137">
        <v>3.92901383653198</v>
      </c>
      <c r="I218" s="137">
        <v>5.05299041069157</v>
      </c>
      <c r="J218" s="137">
        <v>5.1414248264669604</v>
      </c>
      <c r="K218" s="137">
        <v>5.1167318179087999</v>
      </c>
      <c r="L218" s="137">
        <v>5.2046092164147</v>
      </c>
      <c r="M218" s="137">
        <v>5.5883251618179504</v>
      </c>
      <c r="N218" s="137">
        <v>6.0577189125865099</v>
      </c>
      <c r="O218" s="137">
        <v>7.1936823779927002</v>
      </c>
      <c r="P218" s="137">
        <v>8.2196781099906602</v>
      </c>
      <c r="Q218" s="137">
        <v>12.6452093499044</v>
      </c>
      <c r="R218" s="137">
        <v>6.9934526267267403</v>
      </c>
    </row>
    <row r="219" spans="1:18" x14ac:dyDescent="0.25">
      <c r="A219" s="133" t="s">
        <v>125</v>
      </c>
      <c r="B219" s="136">
        <v>43908</v>
      </c>
      <c r="C219" s="137">
        <v>2549.2730999999999</v>
      </c>
      <c r="D219" s="137">
        <v>2549.2730999999999</v>
      </c>
      <c r="E219" s="133">
        <v>140196</v>
      </c>
      <c r="F219" s="137">
        <v>-0.82182361212496102</v>
      </c>
      <c r="G219" s="137">
        <v>2.5247531706008601</v>
      </c>
      <c r="H219" s="137">
        <v>3.0520919357041398</v>
      </c>
      <c r="I219" s="137">
        <v>5.0624628579273798</v>
      </c>
      <c r="J219" s="137">
        <v>5.2451008553319198</v>
      </c>
      <c r="K219" s="137">
        <v>5.2152299069310901</v>
      </c>
      <c r="L219" s="137">
        <v>5.5006990587295501</v>
      </c>
      <c r="M219" s="137">
        <v>5.9038473575001804</v>
      </c>
      <c r="N219" s="137">
        <v>6.3739299223862096</v>
      </c>
      <c r="O219" s="137">
        <v>7.4090945341522501</v>
      </c>
      <c r="P219" s="137">
        <v>8.1574895868234094</v>
      </c>
      <c r="Q219" s="137">
        <v>9.8668630627335894</v>
      </c>
      <c r="R219" s="137">
        <v>7.22654470702442</v>
      </c>
    </row>
    <row r="220" spans="1:18" x14ac:dyDescent="0.25">
      <c r="A220" s="133" t="s">
        <v>234</v>
      </c>
      <c r="B220" s="136">
        <v>43908</v>
      </c>
      <c r="C220" s="137">
        <v>2526.8445000000002</v>
      </c>
      <c r="D220" s="137">
        <v>2526.8445000000002</v>
      </c>
      <c r="E220" s="133">
        <v>140182</v>
      </c>
      <c r="F220" s="137">
        <v>-1.0891124803713601</v>
      </c>
      <c r="G220" s="137">
        <v>2.2571925628293399</v>
      </c>
      <c r="H220" s="137">
        <v>2.7831585364925</v>
      </c>
      <c r="I220" s="137">
        <v>4.7891122732331102</v>
      </c>
      <c r="J220" s="137">
        <v>4.9689582780631003</v>
      </c>
      <c r="K220" s="137">
        <v>4.9476287205525802</v>
      </c>
      <c r="L220" s="137">
        <v>5.23197470569795</v>
      </c>
      <c r="M220" s="137">
        <v>5.6322565979121499</v>
      </c>
      <c r="N220" s="137">
        <v>6.1401705731217397</v>
      </c>
      <c r="O220" s="137">
        <v>7.2302827656810704</v>
      </c>
      <c r="P220" s="137">
        <v>7.9904510711886898</v>
      </c>
      <c r="Q220" s="137">
        <v>11.573006128271</v>
      </c>
      <c r="R220" s="137">
        <v>7.0408301263991602</v>
      </c>
    </row>
    <row r="221" spans="1:18" x14ac:dyDescent="0.25">
      <c r="A221" s="133" t="s">
        <v>126</v>
      </c>
      <c r="B221" s="136">
        <v>43908</v>
      </c>
      <c r="C221" s="137">
        <v>2173.1525000000001</v>
      </c>
      <c r="D221" s="137">
        <v>2173.1525000000001</v>
      </c>
      <c r="E221" s="133">
        <v>119164</v>
      </c>
      <c r="F221" s="137">
        <v>-3.88783114258373</v>
      </c>
      <c r="G221" s="137">
        <v>1.63557830652035</v>
      </c>
      <c r="H221" s="137">
        <v>2.48961713281198</v>
      </c>
      <c r="I221" s="137">
        <v>3.7905738206088602</v>
      </c>
      <c r="J221" s="137">
        <v>4.37904108026129</v>
      </c>
      <c r="K221" s="137">
        <v>4.7211317011737997</v>
      </c>
      <c r="L221" s="137">
        <v>4.8134034071263798</v>
      </c>
      <c r="M221" s="137">
        <v>5.1967210292936103</v>
      </c>
      <c r="N221" s="137">
        <v>5.7461479972679799</v>
      </c>
      <c r="O221" s="137">
        <v>7.2168198560424601</v>
      </c>
      <c r="P221" s="137">
        <v>8.3694138574878298</v>
      </c>
      <c r="Q221" s="137">
        <v>10.111190581787399</v>
      </c>
      <c r="R221" s="137">
        <v>6.9080787077138597</v>
      </c>
    </row>
    <row r="222" spans="1:18" x14ac:dyDescent="0.25">
      <c r="A222" s="133" t="s">
        <v>235</v>
      </c>
      <c r="B222" s="136">
        <v>43908</v>
      </c>
      <c r="C222" s="137">
        <v>2159.2885000000001</v>
      </c>
      <c r="D222" s="137">
        <v>2159.2885000000001</v>
      </c>
      <c r="E222" s="133">
        <v>112636</v>
      </c>
      <c r="F222" s="137">
        <v>-3.9398309329221601</v>
      </c>
      <c r="G222" s="137">
        <v>1.5829572191727901</v>
      </c>
      <c r="H222" s="137">
        <v>2.4364805043164202</v>
      </c>
      <c r="I222" s="137">
        <v>3.7385389625415999</v>
      </c>
      <c r="J222" s="137">
        <v>4.32743205370077</v>
      </c>
      <c r="K222" s="137">
        <v>4.6699464337601002</v>
      </c>
      <c r="L222" s="137">
        <v>4.75090349013694</v>
      </c>
      <c r="M222" s="137">
        <v>5.1152205571192697</v>
      </c>
      <c r="N222" s="137">
        <v>5.6542210823646997</v>
      </c>
      <c r="O222" s="137">
        <v>7.0928905920857401</v>
      </c>
      <c r="P222" s="137">
        <v>8.2237422426568596</v>
      </c>
      <c r="Q222" s="137">
        <v>11.498377785326101</v>
      </c>
      <c r="R222" s="137">
        <v>6.7960466894539797</v>
      </c>
    </row>
    <row r="223" spans="1:18" x14ac:dyDescent="0.25">
      <c r="A223" s="133" t="s">
        <v>127</v>
      </c>
      <c r="B223" s="136">
        <v>43908</v>
      </c>
      <c r="C223" s="137">
        <v>2971.8557999999998</v>
      </c>
      <c r="D223" s="137">
        <v>2971.8557999999998</v>
      </c>
      <c r="E223" s="133">
        <v>118577</v>
      </c>
      <c r="F223" s="137">
        <v>-1.13481116528158</v>
      </c>
      <c r="G223" s="137">
        <v>2.8111547418926799</v>
      </c>
      <c r="H223" s="137">
        <v>3.6379752627105</v>
      </c>
      <c r="I223" s="137">
        <v>4.9428121545669503</v>
      </c>
      <c r="J223" s="137">
        <v>5.2337253811328299</v>
      </c>
      <c r="K223" s="137">
        <v>5.4071900242070798</v>
      </c>
      <c r="L223" s="137">
        <v>5.6987790679808903</v>
      </c>
      <c r="M223" s="137">
        <v>6.0524346285798396</v>
      </c>
      <c r="N223" s="137">
        <v>6.5088911367790203</v>
      </c>
      <c r="O223" s="137">
        <v>7.4909392767174703</v>
      </c>
      <c r="P223" s="137">
        <v>8.5434359575507894</v>
      </c>
      <c r="Q223" s="137">
        <v>10.232430971485201</v>
      </c>
      <c r="R223" s="137">
        <v>7.3279146633089196</v>
      </c>
    </row>
    <row r="224" spans="1:18" x14ac:dyDescent="0.25">
      <c r="A224" s="133" t="s">
        <v>236</v>
      </c>
      <c r="B224" s="136">
        <v>43908</v>
      </c>
      <c r="C224" s="137">
        <v>3871.4641999999999</v>
      </c>
      <c r="D224" s="137">
        <v>3871.4641999999999</v>
      </c>
      <c r="E224" s="133">
        <v>100868</v>
      </c>
      <c r="F224" s="137">
        <v>-3.1354692994232698</v>
      </c>
      <c r="G224" s="137">
        <v>1.63377012941061</v>
      </c>
      <c r="H224" s="137">
        <v>2.8141470714032302</v>
      </c>
      <c r="I224" s="137">
        <v>4.5067309166769602</v>
      </c>
      <c r="J224" s="137">
        <v>4.8933349756663604</v>
      </c>
      <c r="K224" s="137">
        <v>4.9764859889239297</v>
      </c>
      <c r="L224" s="137">
        <v>5.150647375967</v>
      </c>
      <c r="M224" s="137">
        <v>5.5521119358184201</v>
      </c>
      <c r="N224" s="137">
        <v>6.0581567838291797</v>
      </c>
      <c r="O224" s="137">
        <v>7.0932923087132602</v>
      </c>
      <c r="P224" s="137">
        <v>8.1608862254942593</v>
      </c>
      <c r="Q224" s="137">
        <v>14.7784043006204</v>
      </c>
      <c r="R224" s="137">
        <v>6.9083184910995499</v>
      </c>
    </row>
    <row r="225" spans="1:18" x14ac:dyDescent="0.25">
      <c r="A225" s="133" t="s">
        <v>128</v>
      </c>
      <c r="B225" s="136">
        <v>43908</v>
      </c>
      <c r="C225" s="137">
        <v>3894.2437</v>
      </c>
      <c r="D225" s="137">
        <v>3894.2437</v>
      </c>
      <c r="E225" s="133">
        <v>119091</v>
      </c>
      <c r="F225" s="137">
        <v>-3.0356001523764702</v>
      </c>
      <c r="G225" s="137">
        <v>1.7339041921720499</v>
      </c>
      <c r="H225" s="137">
        <v>2.9142950607662201</v>
      </c>
      <c r="I225" s="137">
        <v>4.60682740094847</v>
      </c>
      <c r="J225" s="137">
        <v>4.9935923711748798</v>
      </c>
      <c r="K225" s="137">
        <v>5.0774182009067603</v>
      </c>
      <c r="L225" s="137">
        <v>5.2530360453649498</v>
      </c>
      <c r="M225" s="137">
        <v>5.6561491859393396</v>
      </c>
      <c r="N225" s="137">
        <v>6.1640656177336304</v>
      </c>
      <c r="O225" s="137">
        <v>7.2149577939465903</v>
      </c>
      <c r="P225" s="137">
        <v>8.2896372344948208</v>
      </c>
      <c r="Q225" s="137">
        <v>9.9647525583620506</v>
      </c>
      <c r="R225" s="137">
        <v>7.0224331070007304</v>
      </c>
    </row>
    <row r="226" spans="1:18" x14ac:dyDescent="0.25">
      <c r="A226" s="133" t="s">
        <v>237</v>
      </c>
      <c r="B226" s="136">
        <v>43908</v>
      </c>
      <c r="C226" s="137">
        <v>1965.1049</v>
      </c>
      <c r="D226" s="137">
        <v>1965.1049</v>
      </c>
      <c r="E226" s="133">
        <v>118902</v>
      </c>
      <c r="F226" s="137">
        <v>-7.1440469590903204</v>
      </c>
      <c r="G226" s="137">
        <v>-0.88715681476434904</v>
      </c>
      <c r="H226" s="137">
        <v>0.83729439035993902</v>
      </c>
      <c r="I226" s="137">
        <v>3.16953379741825</v>
      </c>
      <c r="J226" s="137">
        <v>4.3536547126557199</v>
      </c>
      <c r="K226" s="137">
        <v>4.8973341628058398</v>
      </c>
      <c r="L226" s="137">
        <v>5.22734159142151</v>
      </c>
      <c r="M226" s="137">
        <v>5.6447900354177403</v>
      </c>
      <c r="N226" s="137">
        <v>6.1619646525340199</v>
      </c>
      <c r="O226" s="137">
        <v>7.2705318273153496</v>
      </c>
      <c r="P226" s="137">
        <v>8.2702157717708307</v>
      </c>
      <c r="Q226" s="137">
        <v>6.1061412463165201</v>
      </c>
      <c r="R226" s="137">
        <v>7.0642216922534598</v>
      </c>
    </row>
    <row r="227" spans="1:18" x14ac:dyDescent="0.25">
      <c r="A227" s="133" t="s">
        <v>129</v>
      </c>
      <c r="B227" s="136">
        <v>43908</v>
      </c>
      <c r="C227" s="137">
        <v>1973.0869</v>
      </c>
      <c r="D227" s="137">
        <v>1973.0869</v>
      </c>
      <c r="E227" s="133">
        <v>120038</v>
      </c>
      <c r="F227" s="137">
        <v>-7.0374864059056801</v>
      </c>
      <c r="G227" s="137">
        <v>-0.77875517962187402</v>
      </c>
      <c r="H227" s="137">
        <v>0.94493808570926396</v>
      </c>
      <c r="I227" s="137">
        <v>3.2769711626641702</v>
      </c>
      <c r="J227" s="137">
        <v>4.4612419154551803</v>
      </c>
      <c r="K227" s="137">
        <v>5.0026502619944297</v>
      </c>
      <c r="L227" s="137">
        <v>5.3313366943544596</v>
      </c>
      <c r="M227" s="137">
        <v>5.7494335910913401</v>
      </c>
      <c r="N227" s="137">
        <v>6.2566575976321399</v>
      </c>
      <c r="O227" s="137">
        <v>7.3555815033537497</v>
      </c>
      <c r="P227" s="137">
        <v>8.3609749279016103</v>
      </c>
      <c r="Q227" s="137">
        <v>10.0118350514461</v>
      </c>
      <c r="R227" s="137">
        <v>7.14942989563328</v>
      </c>
    </row>
    <row r="228" spans="1:18" x14ac:dyDescent="0.25">
      <c r="A228" s="133" t="s">
        <v>238</v>
      </c>
      <c r="B228" s="136">
        <v>43908</v>
      </c>
      <c r="C228" s="137">
        <v>291.49829999999997</v>
      </c>
      <c r="D228" s="137">
        <v>291.49829999999997</v>
      </c>
      <c r="E228" s="133">
        <v>103340</v>
      </c>
      <c r="F228" s="137">
        <v>-3.29286104844007</v>
      </c>
      <c r="G228" s="137">
        <v>1.4985923856157799</v>
      </c>
      <c r="H228" s="137">
        <v>2.3909161659877598</v>
      </c>
      <c r="I228" s="137">
        <v>4.5281173526910603</v>
      </c>
      <c r="J228" s="137">
        <v>4.8776086690875804</v>
      </c>
      <c r="K228" s="137">
        <v>5.0205856516288598</v>
      </c>
      <c r="L228" s="137">
        <v>5.2318886986141999</v>
      </c>
      <c r="M228" s="137">
        <v>5.6328828914004303</v>
      </c>
      <c r="N228" s="137">
        <v>6.13705080446986</v>
      </c>
      <c r="O228" s="137">
        <v>7.2213328929619998</v>
      </c>
      <c r="P228" s="137">
        <v>8.2675182685493507</v>
      </c>
      <c r="Q228" s="137">
        <v>13.351839446036299</v>
      </c>
      <c r="R228" s="137">
        <v>7.0257218000156403</v>
      </c>
    </row>
    <row r="229" spans="1:18" x14ac:dyDescent="0.25">
      <c r="A229" s="133" t="s">
        <v>130</v>
      </c>
      <c r="B229" s="136">
        <v>43908</v>
      </c>
      <c r="C229" s="137">
        <v>292.7636</v>
      </c>
      <c r="D229" s="137">
        <v>292.7636</v>
      </c>
      <c r="E229" s="133">
        <v>120197</v>
      </c>
      <c r="F229" s="137">
        <v>-3.1789093241543198</v>
      </c>
      <c r="G229" s="137">
        <v>1.61682062816545</v>
      </c>
      <c r="H229" s="137">
        <v>2.51071723807783</v>
      </c>
      <c r="I229" s="137">
        <v>4.6318375011754798</v>
      </c>
      <c r="J229" s="137">
        <v>4.9747307436843702</v>
      </c>
      <c r="K229" s="137">
        <v>5.1073466716608404</v>
      </c>
      <c r="L229" s="137">
        <v>5.3117817057131997</v>
      </c>
      <c r="M229" s="137">
        <v>5.7112588211341704</v>
      </c>
      <c r="N229" s="137">
        <v>6.2154723355663801</v>
      </c>
      <c r="O229" s="137">
        <v>7.3029812262586997</v>
      </c>
      <c r="P229" s="137">
        <v>8.3575790053588701</v>
      </c>
      <c r="Q229" s="137">
        <v>10.0257689044053</v>
      </c>
      <c r="R229" s="137">
        <v>7.1078913312947698</v>
      </c>
    </row>
    <row r="230" spans="1:18" x14ac:dyDescent="0.25">
      <c r="A230" s="133" t="s">
        <v>239</v>
      </c>
      <c r="B230" s="136">
        <v>43908</v>
      </c>
      <c r="C230" s="137">
        <v>2107.4443999999999</v>
      </c>
      <c r="D230" s="137">
        <v>2107.4443999999999</v>
      </c>
      <c r="E230" s="133">
        <v>113096</v>
      </c>
      <c r="F230" s="137">
        <v>-2.9042583310279801</v>
      </c>
      <c r="G230" s="137">
        <v>1.8765745627244199</v>
      </c>
      <c r="H230" s="137">
        <v>3.2110423854610901</v>
      </c>
      <c r="I230" s="137">
        <v>4.5096342357247003</v>
      </c>
      <c r="J230" s="137">
        <v>4.9856656741208196</v>
      </c>
      <c r="K230" s="137">
        <v>5.1790967352756798</v>
      </c>
      <c r="L230" s="137">
        <v>5.4399848561411499</v>
      </c>
      <c r="M230" s="137">
        <v>5.7821232346198697</v>
      </c>
      <c r="N230" s="137">
        <v>6.1981460959468704</v>
      </c>
      <c r="O230" s="137">
        <v>7.2717455890001901</v>
      </c>
      <c r="P230" s="137">
        <v>8.2478613927776099</v>
      </c>
      <c r="Q230" s="137">
        <v>11.418565141242899</v>
      </c>
      <c r="R230" s="137">
        <v>7.0857268263231301</v>
      </c>
    </row>
    <row r="231" spans="1:18" x14ac:dyDescent="0.25">
      <c r="A231" s="133" t="s">
        <v>131</v>
      </c>
      <c r="B231" s="136">
        <v>43908</v>
      </c>
      <c r="C231" s="137">
        <v>2122.8883999999998</v>
      </c>
      <c r="D231" s="137">
        <v>2122.8883999999998</v>
      </c>
      <c r="E231" s="133">
        <v>118345</v>
      </c>
      <c r="F231" s="137">
        <v>-2.8642216051889502</v>
      </c>
      <c r="G231" s="137">
        <v>1.9162369838623401</v>
      </c>
      <c r="H231" s="137">
        <v>3.2508706726758199</v>
      </c>
      <c r="I231" s="137">
        <v>4.5496032140195197</v>
      </c>
      <c r="J231" s="137">
        <v>5.0258035568365704</v>
      </c>
      <c r="K231" s="137">
        <v>5.22124915984908</v>
      </c>
      <c r="L231" s="137">
        <v>5.4935923527182098</v>
      </c>
      <c r="M231" s="137">
        <v>5.8579700208968797</v>
      </c>
      <c r="N231" s="137">
        <v>6.2856169357203999</v>
      </c>
      <c r="O231" s="137">
        <v>7.4020312928009604</v>
      </c>
      <c r="P231" s="137">
        <v>8.3954911252209392</v>
      </c>
      <c r="Q231" s="137">
        <v>10.007092862289101</v>
      </c>
      <c r="R231" s="137">
        <v>7.1985361274680102</v>
      </c>
    </row>
    <row r="232" spans="1:18" x14ac:dyDescent="0.25">
      <c r="A232" s="133" t="s">
        <v>132</v>
      </c>
      <c r="B232" s="136">
        <v>43908</v>
      </c>
      <c r="C232" s="137">
        <v>2394.8847000000001</v>
      </c>
      <c r="D232" s="137">
        <v>2394.8847000000001</v>
      </c>
      <c r="E232" s="133">
        <v>118364</v>
      </c>
      <c r="F232" s="137">
        <v>-6.6239809187847998</v>
      </c>
      <c r="G232" s="137">
        <v>0.36071003490967302</v>
      </c>
      <c r="H232" s="137">
        <v>1.9853277507753799</v>
      </c>
      <c r="I232" s="137">
        <v>3.7510376277144801</v>
      </c>
      <c r="J232" s="137">
        <v>4.7154511290125596</v>
      </c>
      <c r="K232" s="137">
        <v>4.9494334222047804</v>
      </c>
      <c r="L232" s="137">
        <v>5.0956852876754599</v>
      </c>
      <c r="M232" s="137">
        <v>5.4596337168380904</v>
      </c>
      <c r="N232" s="137">
        <v>5.9639585203430299</v>
      </c>
      <c r="O232" s="137">
        <v>7.1636039954320099</v>
      </c>
      <c r="P232" s="137">
        <v>8.2552177819865697</v>
      </c>
      <c r="Q232" s="137">
        <v>9.9066639540709893</v>
      </c>
      <c r="R232" s="137">
        <v>6.9085842255216603</v>
      </c>
    </row>
    <row r="233" spans="1:18" x14ac:dyDescent="0.25">
      <c r="A233" s="133" t="s">
        <v>240</v>
      </c>
      <c r="B233" s="136">
        <v>43908</v>
      </c>
      <c r="C233" s="137">
        <v>2384.0825</v>
      </c>
      <c r="D233" s="137">
        <v>2384.0825</v>
      </c>
      <c r="E233" s="133">
        <v>108690</v>
      </c>
      <c r="F233" s="137">
        <v>-6.6769449113565598</v>
      </c>
      <c r="G233" s="137">
        <v>0.30824658322662701</v>
      </c>
      <c r="H233" s="137">
        <v>1.9326032718661299</v>
      </c>
      <c r="I233" s="137">
        <v>3.6983081328995402</v>
      </c>
      <c r="J233" s="137">
        <v>4.6627003008149499</v>
      </c>
      <c r="K233" s="137">
        <v>4.8961927030364798</v>
      </c>
      <c r="L233" s="137">
        <v>5.0417425671298997</v>
      </c>
      <c r="M233" s="137">
        <v>5.4048759546179896</v>
      </c>
      <c r="N233" s="137">
        <v>5.9087753095565798</v>
      </c>
      <c r="O233" s="137">
        <v>7.0779426823236804</v>
      </c>
      <c r="P233" s="137">
        <v>8.1536460379844993</v>
      </c>
      <c r="Q233" s="137">
        <v>8.6648996824442701</v>
      </c>
      <c r="R233" s="137">
        <v>6.8334357532367296</v>
      </c>
    </row>
    <row r="234" spans="1:18" x14ac:dyDescent="0.25">
      <c r="A234" s="133" t="s">
        <v>133</v>
      </c>
      <c r="B234" s="136">
        <v>43908</v>
      </c>
      <c r="C234" s="137">
        <v>1541.1411000000001</v>
      </c>
      <c r="D234" s="137">
        <v>1541.1411000000001</v>
      </c>
      <c r="E234" s="133">
        <v>125345</v>
      </c>
      <c r="F234" s="137">
        <v>-1.0586329046087799</v>
      </c>
      <c r="G234" s="137">
        <v>2.6294643700281299</v>
      </c>
      <c r="H234" s="137">
        <v>3.2615995265632098</v>
      </c>
      <c r="I234" s="137">
        <v>4.1631352400405</v>
      </c>
      <c r="J234" s="137">
        <v>4.5335791818270996</v>
      </c>
      <c r="K234" s="137">
        <v>4.6628045984235902</v>
      </c>
      <c r="L234" s="137">
        <v>4.8120823064849096</v>
      </c>
      <c r="M234" s="137">
        <v>5.1772008542430799</v>
      </c>
      <c r="N234" s="137">
        <v>5.5836401865277203</v>
      </c>
      <c r="O234" s="137">
        <v>6.6602630393572397</v>
      </c>
      <c r="P234" s="137">
        <v>7.6477081161320504</v>
      </c>
      <c r="Q234" s="137">
        <v>8.51902473195398</v>
      </c>
      <c r="R234" s="137">
        <v>6.4294954905505399</v>
      </c>
    </row>
    <row r="235" spans="1:18" x14ac:dyDescent="0.25">
      <c r="A235" s="133" t="s">
        <v>241</v>
      </c>
      <c r="B235" s="136">
        <v>43908</v>
      </c>
      <c r="C235" s="137">
        <v>1536.25</v>
      </c>
      <c r="D235" s="137">
        <v>1536.25</v>
      </c>
      <c r="E235" s="133">
        <v>125259</v>
      </c>
      <c r="F235" s="137">
        <v>-1.10951875376941</v>
      </c>
      <c r="G235" s="137">
        <v>2.57920680644474</v>
      </c>
      <c r="H235" s="137">
        <v>3.2118388517512</v>
      </c>
      <c r="I235" s="137">
        <v>4.11324891850842</v>
      </c>
      <c r="J235" s="137">
        <v>4.4835369621916303</v>
      </c>
      <c r="K235" s="137">
        <v>4.6122858695182396</v>
      </c>
      <c r="L235" s="137">
        <v>4.7609699015608999</v>
      </c>
      <c r="M235" s="137">
        <v>5.12539184542314</v>
      </c>
      <c r="N235" s="137">
        <v>5.5309699528487801</v>
      </c>
      <c r="O235" s="137">
        <v>6.6003572907774597</v>
      </c>
      <c r="P235" s="137">
        <v>7.5786854194211397</v>
      </c>
      <c r="Q235" s="137">
        <v>8.44202637011308</v>
      </c>
      <c r="R235" s="137">
        <v>6.3731477451109901</v>
      </c>
    </row>
    <row r="236" spans="1:18" x14ac:dyDescent="0.25">
      <c r="A236" s="133" t="s">
        <v>242</v>
      </c>
      <c r="B236" s="136">
        <v>43908</v>
      </c>
      <c r="C236" s="137">
        <v>1920.6159</v>
      </c>
      <c r="D236" s="137">
        <v>1920.6159</v>
      </c>
      <c r="E236" s="133">
        <v>115991</v>
      </c>
      <c r="F236" s="137">
        <v>2.8147569045436902</v>
      </c>
      <c r="G236" s="137">
        <v>4.2191547929643498</v>
      </c>
      <c r="H236" s="137">
        <v>4.6536924055973197</v>
      </c>
      <c r="I236" s="137">
        <v>5.24336367444901</v>
      </c>
      <c r="J236" s="137">
        <v>5.2039057093725196</v>
      </c>
      <c r="K236" s="137">
        <v>5.2297830288553397</v>
      </c>
      <c r="L236" s="137">
        <v>5.3413017616919403</v>
      </c>
      <c r="M236" s="137">
        <v>5.6638942227108302</v>
      </c>
      <c r="N236" s="137">
        <v>6.1407449369935403</v>
      </c>
      <c r="O236" s="137">
        <v>7.21715789978321</v>
      </c>
      <c r="P236" s="137">
        <v>8.3499739448851393</v>
      </c>
      <c r="Q236" s="137">
        <v>10.9561396641669</v>
      </c>
      <c r="R236" s="137">
        <v>6.9811676941932399</v>
      </c>
    </row>
    <row r="237" spans="1:18" x14ac:dyDescent="0.25">
      <c r="A237" s="133" t="s">
        <v>134</v>
      </c>
      <c r="B237" s="136">
        <v>43908</v>
      </c>
      <c r="C237" s="137">
        <v>1934.181</v>
      </c>
      <c r="D237" s="137">
        <v>1934.181</v>
      </c>
      <c r="E237" s="133">
        <v>119135</v>
      </c>
      <c r="F237" s="137">
        <v>2.9139206254958898</v>
      </c>
      <c r="G237" s="137">
        <v>4.3141900759984599</v>
      </c>
      <c r="H237" s="137">
        <v>4.7514697835556898</v>
      </c>
      <c r="I237" s="137">
        <v>5.3422617336127196</v>
      </c>
      <c r="J237" s="137">
        <v>5.3017040102692796</v>
      </c>
      <c r="K237" s="137">
        <v>5.3301949173146497</v>
      </c>
      <c r="L237" s="137">
        <v>5.4437611687047296</v>
      </c>
      <c r="M237" s="137">
        <v>5.7679333101336399</v>
      </c>
      <c r="N237" s="137">
        <v>6.2466822521922003</v>
      </c>
      <c r="O237" s="137">
        <v>7.3396232021802099</v>
      </c>
      <c r="P237" s="137">
        <v>8.4943472181389392</v>
      </c>
      <c r="Q237" s="137">
        <v>10.135109259026899</v>
      </c>
      <c r="R237" s="137">
        <v>7.0952985826427604</v>
      </c>
    </row>
    <row r="238" spans="1:18" x14ac:dyDescent="0.25">
      <c r="A238" s="133" t="s">
        <v>135</v>
      </c>
      <c r="B238" s="136">
        <v>43908</v>
      </c>
      <c r="C238" s="137">
        <v>1933.6089999999999</v>
      </c>
      <c r="D238" s="137">
        <v>1933.6089999999999</v>
      </c>
      <c r="E238" s="133">
        <v>147938</v>
      </c>
      <c r="F238" s="137">
        <v>4.2571740164334404</v>
      </c>
      <c r="G238" s="137">
        <v>4.7329503389922003</v>
      </c>
      <c r="H238" s="137">
        <v>4.4643640490773802</v>
      </c>
      <c r="I238" s="137">
        <v>4.4681896210165499</v>
      </c>
      <c r="J238" s="137">
        <v>4.8733422786937002</v>
      </c>
      <c r="K238" s="137"/>
      <c r="L238" s="137"/>
      <c r="M238" s="137"/>
      <c r="N238" s="137"/>
      <c r="O238" s="137"/>
      <c r="P238" s="137"/>
      <c r="Q238" s="137">
        <v>5.1239121112308599</v>
      </c>
      <c r="R238" s="137"/>
    </row>
    <row r="239" spans="1:18" x14ac:dyDescent="0.25">
      <c r="A239" s="133" t="s">
        <v>136</v>
      </c>
      <c r="B239" s="136">
        <v>43908</v>
      </c>
      <c r="C239" s="137">
        <v>1934.7240999999999</v>
      </c>
      <c r="D239" s="137">
        <v>1934.7240999999999</v>
      </c>
      <c r="E239" s="133">
        <v>147940</v>
      </c>
      <c r="F239" s="137">
        <v>2.9206500899135999</v>
      </c>
      <c r="G239" s="137">
        <v>4.3601765776588204</v>
      </c>
      <c r="H239" s="137">
        <v>4.8287064874950998</v>
      </c>
      <c r="I239" s="137">
        <v>5.4067909688203404</v>
      </c>
      <c r="J239" s="137">
        <v>5.33871981968234</v>
      </c>
      <c r="K239" s="137"/>
      <c r="L239" s="137"/>
      <c r="M239" s="137"/>
      <c r="N239" s="137"/>
      <c r="O239" s="137"/>
      <c r="P239" s="137"/>
      <c r="Q239" s="137">
        <v>5.3852828341621404</v>
      </c>
      <c r="R239" s="137"/>
    </row>
    <row r="240" spans="1:18" x14ac:dyDescent="0.25">
      <c r="A240" s="133" t="s">
        <v>137</v>
      </c>
      <c r="B240" s="136">
        <v>43908</v>
      </c>
      <c r="C240" s="137">
        <v>1934.5397</v>
      </c>
      <c r="D240" s="137">
        <v>1934.5397</v>
      </c>
      <c r="E240" s="133">
        <v>147937</v>
      </c>
      <c r="F240" s="137">
        <v>2.9926367663542002</v>
      </c>
      <c r="G240" s="137">
        <v>4.3417113030222998</v>
      </c>
      <c r="H240" s="137">
        <v>4.7621991819826199</v>
      </c>
      <c r="I240" s="137">
        <v>5.3431636424103104</v>
      </c>
      <c r="J240" s="137">
        <v>5.2761793073398202</v>
      </c>
      <c r="K240" s="137"/>
      <c r="L240" s="137"/>
      <c r="M240" s="137"/>
      <c r="N240" s="137"/>
      <c r="O240" s="137"/>
      <c r="P240" s="137"/>
      <c r="Q240" s="137">
        <v>5.3364349712104504</v>
      </c>
      <c r="R240" s="137"/>
    </row>
    <row r="241" spans="1:18" x14ac:dyDescent="0.25">
      <c r="A241" s="133" t="s">
        <v>138</v>
      </c>
      <c r="B241" s="136">
        <v>43908</v>
      </c>
      <c r="C241" s="137">
        <v>1934.7171000000001</v>
      </c>
      <c r="D241" s="137">
        <v>1934.7171000000001</v>
      </c>
      <c r="E241" s="133">
        <v>147939</v>
      </c>
      <c r="F241" s="137">
        <v>2.8244298958036702</v>
      </c>
      <c r="G241" s="137">
        <v>4.1342738833149202</v>
      </c>
      <c r="H241" s="137">
        <v>4.5554872188298097</v>
      </c>
      <c r="I241" s="137">
        <v>5.1671892063050802</v>
      </c>
      <c r="J241" s="137">
        <v>5.2172456831891303</v>
      </c>
      <c r="K241" s="137"/>
      <c r="L241" s="137"/>
      <c r="M241" s="137"/>
      <c r="N241" s="137"/>
      <c r="O241" s="137"/>
      <c r="P241" s="137"/>
      <c r="Q241" s="137">
        <v>5.3737886487257303</v>
      </c>
      <c r="R241" s="137"/>
    </row>
    <row r="242" spans="1:18" x14ac:dyDescent="0.25">
      <c r="A242" s="133" t="s">
        <v>243</v>
      </c>
      <c r="B242" s="136">
        <v>43908</v>
      </c>
      <c r="C242" s="137">
        <v>2707.7514999999999</v>
      </c>
      <c r="D242" s="137">
        <v>2707.7514999999999</v>
      </c>
      <c r="E242" s="133">
        <v>104486</v>
      </c>
      <c r="F242" s="137">
        <v>-4.0974049460972299</v>
      </c>
      <c r="G242" s="137">
        <v>1.58992772530904</v>
      </c>
      <c r="H242" s="137">
        <v>2.6892621690481899</v>
      </c>
      <c r="I242" s="137">
        <v>4.2055440123503702</v>
      </c>
      <c r="J242" s="137">
        <v>4.7628986662712798</v>
      </c>
      <c r="K242" s="137">
        <v>4.9504932901966603</v>
      </c>
      <c r="L242" s="137">
        <v>5.1398481751457004</v>
      </c>
      <c r="M242" s="137">
        <v>5.4892498056224204</v>
      </c>
      <c r="N242" s="137">
        <v>5.9780925354054197</v>
      </c>
      <c r="O242" s="137">
        <v>7.1924798452612997</v>
      </c>
      <c r="P242" s="137">
        <v>8.2588554114330694</v>
      </c>
      <c r="Q242" s="137">
        <v>12.799369558521599</v>
      </c>
      <c r="R242" s="137">
        <v>6.9552608202117403</v>
      </c>
    </row>
    <row r="243" spans="1:18" x14ac:dyDescent="0.25">
      <c r="A243" s="133" t="s">
        <v>139</v>
      </c>
      <c r="B243" s="136">
        <v>43908</v>
      </c>
      <c r="C243" s="137">
        <v>2721.0189</v>
      </c>
      <c r="D243" s="137">
        <v>2721.0189</v>
      </c>
      <c r="E243" s="133">
        <v>120537</v>
      </c>
      <c r="F243" s="137">
        <v>-4.0278075427535596</v>
      </c>
      <c r="G243" s="137">
        <v>1.6599968701089101</v>
      </c>
      <c r="H243" s="137">
        <v>2.7592051431728501</v>
      </c>
      <c r="I243" s="137">
        <v>4.2755561275666096</v>
      </c>
      <c r="J243" s="137">
        <v>4.8330834040296704</v>
      </c>
      <c r="K243" s="137">
        <v>5.0215451847803001</v>
      </c>
      <c r="L243" s="137">
        <v>5.2114154268570001</v>
      </c>
      <c r="M243" s="137">
        <v>5.5619428423596604</v>
      </c>
      <c r="N243" s="137">
        <v>6.0521326206487602</v>
      </c>
      <c r="O243" s="137">
        <v>7.2777533516552104</v>
      </c>
      <c r="P243" s="137">
        <v>8.3579524722723093</v>
      </c>
      <c r="Q243" s="137">
        <v>10.020612481754201</v>
      </c>
      <c r="R243" s="137">
        <v>7.0350498200952503</v>
      </c>
    </row>
    <row r="244" spans="1:18" x14ac:dyDescent="0.25">
      <c r="A244" s="133" t="s">
        <v>140</v>
      </c>
      <c r="B244" s="136">
        <v>43908</v>
      </c>
      <c r="C244" s="137">
        <v>1048.3312000000001</v>
      </c>
      <c r="D244" s="137">
        <v>1048.3312000000001</v>
      </c>
      <c r="E244" s="133">
        <v>147157</v>
      </c>
      <c r="F244" s="137">
        <v>4.25168031836842</v>
      </c>
      <c r="G244" s="137">
        <v>4.5186343010092598</v>
      </c>
      <c r="H244" s="137">
        <v>4.7449299486844101</v>
      </c>
      <c r="I244" s="137">
        <v>5.1913707203481598</v>
      </c>
      <c r="J244" s="137">
        <v>5.0934009663197299</v>
      </c>
      <c r="K244" s="137">
        <v>4.8159278861009902</v>
      </c>
      <c r="L244" s="137">
        <v>4.8797737650097099</v>
      </c>
      <c r="M244" s="137">
        <v>5.0843209651555696</v>
      </c>
      <c r="N244" s="137"/>
      <c r="O244" s="137"/>
      <c r="P244" s="137"/>
      <c r="Q244" s="137">
        <v>5.3518311926604198</v>
      </c>
      <c r="R244" s="137"/>
    </row>
    <row r="245" spans="1:18" x14ac:dyDescent="0.25">
      <c r="A245" s="133" t="s">
        <v>244</v>
      </c>
      <c r="B245" s="136">
        <v>43908</v>
      </c>
      <c r="C245" s="137">
        <v>1047.2926</v>
      </c>
      <c r="D245" s="137">
        <v>1047.2926</v>
      </c>
      <c r="E245" s="133">
        <v>147153</v>
      </c>
      <c r="F245" s="137">
        <v>4.1443458711749601</v>
      </c>
      <c r="G245" s="137">
        <v>4.4091843844670997</v>
      </c>
      <c r="H245" s="137">
        <v>4.6399083190381898</v>
      </c>
      <c r="I245" s="137">
        <v>5.0838136356359298</v>
      </c>
      <c r="J245" s="137">
        <v>4.98471906090949</v>
      </c>
      <c r="K245" s="137">
        <v>4.7054338996783596</v>
      </c>
      <c r="L245" s="137">
        <v>4.7677327611423399</v>
      </c>
      <c r="M245" s="137">
        <v>4.9705719352782003</v>
      </c>
      <c r="N245" s="137"/>
      <c r="O245" s="137"/>
      <c r="P245" s="137"/>
      <c r="Q245" s="137">
        <v>5.2369651265637103</v>
      </c>
      <c r="R245" s="137"/>
    </row>
    <row r="246" spans="1:18" x14ac:dyDescent="0.25">
      <c r="A246" s="133" t="s">
        <v>245</v>
      </c>
      <c r="B246" s="136">
        <v>43908</v>
      </c>
      <c r="C246" s="137">
        <v>53.905099999999997</v>
      </c>
      <c r="D246" s="137">
        <v>53.905099999999997</v>
      </c>
      <c r="E246" s="133">
        <v>100234</v>
      </c>
      <c r="F246" s="137">
        <v>1.8283044910795101</v>
      </c>
      <c r="G246" s="137">
        <v>3.8382005179868899</v>
      </c>
      <c r="H246" s="137">
        <v>4.3080788978537097</v>
      </c>
      <c r="I246" s="137">
        <v>4.9863202619963696</v>
      </c>
      <c r="J246" s="137">
        <v>5.1083581985251802</v>
      </c>
      <c r="K246" s="137">
        <v>5.0419995644928299</v>
      </c>
      <c r="L246" s="137">
        <v>5.2169638600705799</v>
      </c>
      <c r="M246" s="137">
        <v>5.6014421793898803</v>
      </c>
      <c r="N246" s="137">
        <v>6.1409240376323799</v>
      </c>
      <c r="O246" s="137">
        <v>7.2627503011515202</v>
      </c>
      <c r="P246" s="137">
        <v>8.3450221492078995</v>
      </c>
      <c r="Q246" s="137">
        <v>19.7526950573154</v>
      </c>
      <c r="R246" s="137">
        <v>7.0537849843363096</v>
      </c>
    </row>
    <row r="247" spans="1:18" x14ac:dyDescent="0.25">
      <c r="A247" s="133" t="s">
        <v>141</v>
      </c>
      <c r="B247" s="136">
        <v>43908</v>
      </c>
      <c r="C247" s="137">
        <v>54.213900000000002</v>
      </c>
      <c r="D247" s="137">
        <v>54.213900000000002</v>
      </c>
      <c r="E247" s="133">
        <v>120406</v>
      </c>
      <c r="F247" s="137">
        <v>1.8852227680284901</v>
      </c>
      <c r="G247" s="137">
        <v>3.9061563016058098</v>
      </c>
      <c r="H247" s="137">
        <v>4.3798598444850603</v>
      </c>
      <c r="I247" s="137">
        <v>5.06406932487352</v>
      </c>
      <c r="J247" s="137">
        <v>5.1868094446205601</v>
      </c>
      <c r="K247" s="137">
        <v>5.1221683568224599</v>
      </c>
      <c r="L247" s="137">
        <v>5.2986602820562601</v>
      </c>
      <c r="M247" s="137">
        <v>5.6845755271689304</v>
      </c>
      <c r="N247" s="137">
        <v>6.2255458687465</v>
      </c>
      <c r="O247" s="137">
        <v>7.3589639952727497</v>
      </c>
      <c r="P247" s="137">
        <v>8.4538086708839799</v>
      </c>
      <c r="Q247" s="137">
        <v>10.1343317306002</v>
      </c>
      <c r="R247" s="137">
        <v>7.1449523855163202</v>
      </c>
    </row>
    <row r="248" spans="1:18" x14ac:dyDescent="0.25">
      <c r="A248" s="133" t="s">
        <v>142</v>
      </c>
      <c r="B248" s="136">
        <v>43908</v>
      </c>
      <c r="C248" s="137">
        <v>4002.9142999999999</v>
      </c>
      <c r="D248" s="137">
        <v>4002.9142999999999</v>
      </c>
      <c r="E248" s="133">
        <v>119766</v>
      </c>
      <c r="F248" s="137">
        <v>-7.11275548121887</v>
      </c>
      <c r="G248" s="137">
        <v>-0.50179286143272195</v>
      </c>
      <c r="H248" s="137">
        <v>1.54302189017068</v>
      </c>
      <c r="I248" s="137">
        <v>4.0520376186391696</v>
      </c>
      <c r="J248" s="137">
        <v>4.7298546792941396</v>
      </c>
      <c r="K248" s="137">
        <v>4.9958227710922696</v>
      </c>
      <c r="L248" s="137">
        <v>5.2130213300280204</v>
      </c>
      <c r="M248" s="137">
        <v>5.5791899215222802</v>
      </c>
      <c r="N248" s="137">
        <v>6.0545473094046596</v>
      </c>
      <c r="O248" s="137">
        <v>7.2253122634388198</v>
      </c>
      <c r="P248" s="137">
        <v>8.2839757077426999</v>
      </c>
      <c r="Q248" s="137">
        <v>9.9497623120822105</v>
      </c>
      <c r="R248" s="137">
        <v>6.9979102044396599</v>
      </c>
    </row>
    <row r="249" spans="1:18" x14ac:dyDescent="0.25">
      <c r="A249" s="133" t="s">
        <v>246</v>
      </c>
      <c r="B249" s="136">
        <v>43908</v>
      </c>
      <c r="C249" s="137">
        <v>3988.6408999999999</v>
      </c>
      <c r="D249" s="137">
        <v>3988.6408999999999</v>
      </c>
      <c r="E249" s="133">
        <v>100835</v>
      </c>
      <c r="F249" s="137">
        <v>-7.1647310488946996</v>
      </c>
      <c r="G249" s="137">
        <v>-0.55391451153119498</v>
      </c>
      <c r="H249" s="137">
        <v>1.4909912295262</v>
      </c>
      <c r="I249" s="137">
        <v>4.0000104169225903</v>
      </c>
      <c r="J249" s="137">
        <v>4.6777924459672304</v>
      </c>
      <c r="K249" s="137">
        <v>4.9436388830133797</v>
      </c>
      <c r="L249" s="137">
        <v>5.1603353458838903</v>
      </c>
      <c r="M249" s="137">
        <v>5.5259015825398796</v>
      </c>
      <c r="N249" s="137">
        <v>6.0004699411436997</v>
      </c>
      <c r="O249" s="137">
        <v>7.1639932765326204</v>
      </c>
      <c r="P249" s="137">
        <v>8.2137691262150696</v>
      </c>
      <c r="Q249" s="137">
        <v>13.4082706107323</v>
      </c>
      <c r="R249" s="137">
        <v>6.9402688663641596</v>
      </c>
    </row>
    <row r="250" spans="1:18" x14ac:dyDescent="0.25">
      <c r="A250" s="133" t="s">
        <v>247</v>
      </c>
      <c r="B250" s="136">
        <v>43908</v>
      </c>
      <c r="C250" s="137">
        <v>2701.3643000000002</v>
      </c>
      <c r="D250" s="137">
        <v>2701.3643000000002</v>
      </c>
      <c r="E250" s="133">
        <v>112457</v>
      </c>
      <c r="F250" s="137">
        <v>-4.4812776863091797</v>
      </c>
      <c r="G250" s="137">
        <v>1.1832888230996299</v>
      </c>
      <c r="H250" s="137">
        <v>2.4828933286827302</v>
      </c>
      <c r="I250" s="137">
        <v>4.6143845861888702</v>
      </c>
      <c r="J250" s="137">
        <v>5.0009936751784796</v>
      </c>
      <c r="K250" s="137">
        <v>5.0835577844481996</v>
      </c>
      <c r="L250" s="137">
        <v>5.2761429817882703</v>
      </c>
      <c r="M250" s="137">
        <v>5.5963272909427699</v>
      </c>
      <c r="N250" s="137">
        <v>6.0877448708449604</v>
      </c>
      <c r="O250" s="137">
        <v>7.2350151140334598</v>
      </c>
      <c r="P250" s="137">
        <v>8.2728511611143407</v>
      </c>
      <c r="Q250" s="137">
        <v>12.634750142421201</v>
      </c>
      <c r="R250" s="137">
        <v>7.0093691824331597</v>
      </c>
    </row>
    <row r="251" spans="1:18" x14ac:dyDescent="0.25">
      <c r="A251" s="133" t="s">
        <v>143</v>
      </c>
      <c r="B251" s="136">
        <v>43908</v>
      </c>
      <c r="C251" s="137">
        <v>2712.1864999999998</v>
      </c>
      <c r="D251" s="137">
        <v>2712.1864999999998</v>
      </c>
      <c r="E251" s="133">
        <v>119790</v>
      </c>
      <c r="F251" s="137">
        <v>-4.4324532807344399</v>
      </c>
      <c r="G251" s="137">
        <v>1.2333059332253899</v>
      </c>
      <c r="H251" s="137">
        <v>2.53282975148861</v>
      </c>
      <c r="I251" s="137">
        <v>4.6642395989614602</v>
      </c>
      <c r="J251" s="137">
        <v>5.0510312469765903</v>
      </c>
      <c r="K251" s="137">
        <v>5.1340449168508204</v>
      </c>
      <c r="L251" s="137">
        <v>5.3273097185781602</v>
      </c>
      <c r="M251" s="137">
        <v>5.6482779399755998</v>
      </c>
      <c r="N251" s="137">
        <v>6.1406164651901696</v>
      </c>
      <c r="O251" s="137">
        <v>7.3020970743129796</v>
      </c>
      <c r="P251" s="137">
        <v>8.3597691724182894</v>
      </c>
      <c r="Q251" s="137">
        <v>9.9961347579383109</v>
      </c>
      <c r="R251" s="137">
        <v>7.0693775285003904</v>
      </c>
    </row>
    <row r="252" spans="1:18" x14ac:dyDescent="0.25">
      <c r="A252" s="133" t="s">
        <v>248</v>
      </c>
      <c r="B252" s="136">
        <v>43908</v>
      </c>
      <c r="C252" s="137">
        <v>3561.9285</v>
      </c>
      <c r="D252" s="137">
        <v>3561.9285</v>
      </c>
      <c r="E252" s="133">
        <v>101185</v>
      </c>
      <c r="F252" s="137">
        <v>-3.93144935471951</v>
      </c>
      <c r="G252" s="137">
        <v>1.40437799536249</v>
      </c>
      <c r="H252" s="137">
        <v>2.9067170719539899</v>
      </c>
      <c r="I252" s="137">
        <v>4.5602336495173397</v>
      </c>
      <c r="J252" s="137">
        <v>4.8983451791118702</v>
      </c>
      <c r="K252" s="137">
        <v>5.0936450187486804</v>
      </c>
      <c r="L252" s="137">
        <v>5.2796038883744698</v>
      </c>
      <c r="M252" s="137">
        <v>5.61800683477004</v>
      </c>
      <c r="N252" s="137">
        <v>6.0802538027704296</v>
      </c>
      <c r="O252" s="137">
        <v>7.1671369866264403</v>
      </c>
      <c r="P252" s="137">
        <v>8.2092281633412494</v>
      </c>
      <c r="Q252" s="137">
        <v>14.2113055091185</v>
      </c>
      <c r="R252" s="137">
        <v>6.9645787638648997</v>
      </c>
    </row>
    <row r="253" spans="1:18" x14ac:dyDescent="0.25">
      <c r="A253" s="133" t="s">
        <v>144</v>
      </c>
      <c r="B253" s="136">
        <v>43908</v>
      </c>
      <c r="C253" s="137">
        <v>3589.4704999999999</v>
      </c>
      <c r="D253" s="137">
        <v>3589.4704999999999</v>
      </c>
      <c r="E253" s="133">
        <v>120249</v>
      </c>
      <c r="F253" s="137">
        <v>-3.7925051607397</v>
      </c>
      <c r="G253" s="137">
        <v>1.54379400632687</v>
      </c>
      <c r="H253" s="137">
        <v>3.0462666751821201</v>
      </c>
      <c r="I253" s="137">
        <v>4.7000461112548404</v>
      </c>
      <c r="J253" s="137">
        <v>5.0385194604002601</v>
      </c>
      <c r="K253" s="137">
        <v>5.2351125780537702</v>
      </c>
      <c r="L253" s="137">
        <v>5.41195511274202</v>
      </c>
      <c r="M253" s="137">
        <v>5.7561937646625196</v>
      </c>
      <c r="N253" s="137">
        <v>6.2228713699185398</v>
      </c>
      <c r="O253" s="137">
        <v>7.3353821700856798</v>
      </c>
      <c r="P253" s="137">
        <v>8.3940722268836296</v>
      </c>
      <c r="Q253" s="137">
        <v>10.0005591984199</v>
      </c>
      <c r="R253" s="137">
        <v>7.1211365557334698</v>
      </c>
    </row>
    <row r="254" spans="1:18" x14ac:dyDescent="0.25">
      <c r="A254" s="133" t="s">
        <v>145</v>
      </c>
      <c r="B254" s="136">
        <v>43908</v>
      </c>
      <c r="C254" s="137">
        <v>1284.6853000000001</v>
      </c>
      <c r="D254" s="137">
        <v>1284.6853000000001</v>
      </c>
      <c r="E254" s="133">
        <v>139538</v>
      </c>
      <c r="F254" s="137">
        <v>-4.76684844360725</v>
      </c>
      <c r="G254" s="137">
        <v>1.09962935434057</v>
      </c>
      <c r="H254" s="137">
        <v>2.8813126495738199</v>
      </c>
      <c r="I254" s="137">
        <v>4.36991768493625</v>
      </c>
      <c r="J254" s="137">
        <v>4.9001209733728297</v>
      </c>
      <c r="K254" s="137">
        <v>5.2095494008862397</v>
      </c>
      <c r="L254" s="137">
        <v>5.50728082362237</v>
      </c>
      <c r="M254" s="137">
        <v>5.88864410866067</v>
      </c>
      <c r="N254" s="137">
        <v>6.37281208201619</v>
      </c>
      <c r="O254" s="137">
        <v>7.4453954866546699</v>
      </c>
      <c r="P254" s="137"/>
      <c r="Q254" s="137">
        <v>7.6744569206873203</v>
      </c>
      <c r="R254" s="137">
        <v>7.2426195231394699</v>
      </c>
    </row>
    <row r="255" spans="1:18" x14ac:dyDescent="0.25">
      <c r="A255" s="133" t="s">
        <v>249</v>
      </c>
      <c r="B255" s="136">
        <v>43908</v>
      </c>
      <c r="C255" s="137">
        <v>1278.5044</v>
      </c>
      <c r="D255" s="137">
        <v>1278.5044</v>
      </c>
      <c r="E255" s="133">
        <v>139537</v>
      </c>
      <c r="F255" s="137">
        <v>-4.9697011406696401</v>
      </c>
      <c r="G255" s="137">
        <v>0.98882679306429799</v>
      </c>
      <c r="H255" s="137">
        <v>2.7711310995112601</v>
      </c>
      <c r="I255" s="137">
        <v>4.2599318835300997</v>
      </c>
      <c r="J255" s="137">
        <v>4.7898758518695796</v>
      </c>
      <c r="K255" s="137">
        <v>5.0984341532115298</v>
      </c>
      <c r="L255" s="137">
        <v>5.3945711160388798</v>
      </c>
      <c r="M255" s="137">
        <v>5.7741255308298802</v>
      </c>
      <c r="N255" s="137">
        <v>6.2561369704365104</v>
      </c>
      <c r="O255" s="137">
        <v>7.2887255840947898</v>
      </c>
      <c r="P255" s="137"/>
      <c r="Q255" s="137">
        <v>7.5077408123081604</v>
      </c>
      <c r="R255" s="137">
        <v>7.1082214997084101</v>
      </c>
    </row>
    <row r="256" spans="1:18" x14ac:dyDescent="0.25">
      <c r="A256" s="133" t="s">
        <v>146</v>
      </c>
      <c r="B256" s="136">
        <v>43908</v>
      </c>
      <c r="C256" s="137">
        <v>2088.1518000000001</v>
      </c>
      <c r="D256" s="137">
        <v>2088.1518000000001</v>
      </c>
      <c r="E256" s="133">
        <v>118859</v>
      </c>
      <c r="F256" s="137">
        <v>-2.2075364387519301</v>
      </c>
      <c r="G256" s="137">
        <v>2.5531358378652098</v>
      </c>
      <c r="H256" s="137">
        <v>3.27698085679391</v>
      </c>
      <c r="I256" s="137">
        <v>4.64145873772258</v>
      </c>
      <c r="J256" s="137">
        <v>5.0507478356903404</v>
      </c>
      <c r="K256" s="137">
        <v>5.2254809663420403</v>
      </c>
      <c r="L256" s="137">
        <v>5.3731943117147196</v>
      </c>
      <c r="M256" s="137">
        <v>5.72390977383413</v>
      </c>
      <c r="N256" s="137">
        <v>6.21523385031215</v>
      </c>
      <c r="O256" s="137">
        <v>7.3183517593812297</v>
      </c>
      <c r="P256" s="137">
        <v>8.2242640959037594</v>
      </c>
      <c r="Q256" s="137">
        <v>9.6270296629728396</v>
      </c>
      <c r="R256" s="137">
        <v>7.0985744324405298</v>
      </c>
    </row>
    <row r="257" spans="1:18" x14ac:dyDescent="0.25">
      <c r="A257" s="133" t="s">
        <v>250</v>
      </c>
      <c r="B257" s="136">
        <v>43908</v>
      </c>
      <c r="C257" s="137">
        <v>2063.694</v>
      </c>
      <c r="D257" s="137">
        <v>2063.694</v>
      </c>
      <c r="E257" s="133">
        <v>111646</v>
      </c>
      <c r="F257" s="137">
        <v>-2.3486466984509198</v>
      </c>
      <c r="G257" s="137">
        <v>2.4052812323681199</v>
      </c>
      <c r="H257" s="137">
        <v>3.1372384384674898</v>
      </c>
      <c r="I257" s="137">
        <v>4.5161571232507596</v>
      </c>
      <c r="J257" s="137">
        <v>4.9321993947461804</v>
      </c>
      <c r="K257" s="137">
        <v>5.1168531542888998</v>
      </c>
      <c r="L257" s="137">
        <v>5.2718716298083104</v>
      </c>
      <c r="M257" s="137">
        <v>5.6233847128481997</v>
      </c>
      <c r="N257" s="137">
        <v>6.1170057042334101</v>
      </c>
      <c r="O257" s="137">
        <v>7.2154700527897999</v>
      </c>
      <c r="P257" s="137">
        <v>8.0113229846055507</v>
      </c>
      <c r="Q257" s="137">
        <v>9.5088981141317603</v>
      </c>
      <c r="R257" s="137">
        <v>7.0069180024385203</v>
      </c>
    </row>
    <row r="258" spans="1:18" x14ac:dyDescent="0.25">
      <c r="A258" s="133" t="s">
        <v>147</v>
      </c>
      <c r="B258" s="136">
        <v>43908</v>
      </c>
      <c r="C258" s="137">
        <v>10.6905</v>
      </c>
      <c r="D258" s="137">
        <v>10.6905</v>
      </c>
      <c r="E258" s="133">
        <v>145834</v>
      </c>
      <c r="F258" s="137">
        <v>4.43905998578109</v>
      </c>
      <c r="G258" s="137">
        <v>4.6679268353529197</v>
      </c>
      <c r="H258" s="137">
        <v>4.6377412494826702</v>
      </c>
      <c r="I258" s="137">
        <v>4.69081956810727</v>
      </c>
      <c r="J258" s="137">
        <v>4.6914073477401104</v>
      </c>
      <c r="K258" s="137">
        <v>4.6608954696806997</v>
      </c>
      <c r="L258" s="137">
        <v>4.8021993810030796</v>
      </c>
      <c r="M258" s="137">
        <v>5.0504039401884802</v>
      </c>
      <c r="N258" s="137">
        <v>5.3147132019739001</v>
      </c>
      <c r="O258" s="137"/>
      <c r="P258" s="137"/>
      <c r="Q258" s="137">
        <v>5.53917582417583</v>
      </c>
      <c r="R258" s="137"/>
    </row>
    <row r="259" spans="1:18" x14ac:dyDescent="0.25">
      <c r="A259" s="133" t="s">
        <v>251</v>
      </c>
      <c r="B259" s="136">
        <v>43908</v>
      </c>
      <c r="C259" s="137">
        <v>10.6706</v>
      </c>
      <c r="D259" s="137">
        <v>10.6706</v>
      </c>
      <c r="E259" s="133">
        <v>145946</v>
      </c>
      <c r="F259" s="137">
        <v>4.4473395630452197</v>
      </c>
      <c r="G259" s="137">
        <v>4.5625285158017803</v>
      </c>
      <c r="H259" s="137">
        <v>4.4995430779666403</v>
      </c>
      <c r="I259" s="137">
        <v>4.5524649965131703</v>
      </c>
      <c r="J259" s="137">
        <v>4.5457228497168103</v>
      </c>
      <c r="K259" s="137">
        <v>4.5120252807967596</v>
      </c>
      <c r="L259" s="137">
        <v>4.6479304814316</v>
      </c>
      <c r="M259" s="137">
        <v>4.8949377146541702</v>
      </c>
      <c r="N259" s="137">
        <v>5.1574172172269002</v>
      </c>
      <c r="O259" s="137"/>
      <c r="P259" s="137"/>
      <c r="Q259" s="137">
        <v>5.3795384615384698</v>
      </c>
      <c r="R259" s="137"/>
    </row>
    <row r="260" spans="1:18" x14ac:dyDescent="0.25">
      <c r="A260" s="133" t="s">
        <v>252</v>
      </c>
      <c r="B260" s="136">
        <v>43908</v>
      </c>
      <c r="C260" s="137">
        <v>4808.8107</v>
      </c>
      <c r="D260" s="137">
        <v>4808.8107</v>
      </c>
      <c r="E260" s="133">
        <v>100851</v>
      </c>
      <c r="F260" s="137">
        <v>-3.1982444764962499</v>
      </c>
      <c r="G260" s="137">
        <v>1.7090547902558899</v>
      </c>
      <c r="H260" s="137">
        <v>2.7369563109192701</v>
      </c>
      <c r="I260" s="137">
        <v>4.4984563438128502</v>
      </c>
      <c r="J260" s="137">
        <v>4.9397462066837798</v>
      </c>
      <c r="K260" s="137">
        <v>5.0773609079171704</v>
      </c>
      <c r="L260" s="137">
        <v>5.3057378683141403</v>
      </c>
      <c r="M260" s="137">
        <v>5.7176538968910302</v>
      </c>
      <c r="N260" s="137">
        <v>6.2404223654575404</v>
      </c>
      <c r="O260" s="137">
        <v>7.3025576527856497</v>
      </c>
      <c r="P260" s="137">
        <v>8.3272462968011798</v>
      </c>
      <c r="Q260" s="137">
        <v>13.2810955497563</v>
      </c>
      <c r="R260" s="137">
        <v>7.1188013605669198</v>
      </c>
    </row>
    <row r="261" spans="1:18" x14ac:dyDescent="0.25">
      <c r="A261" s="133" t="s">
        <v>148</v>
      </c>
      <c r="B261" s="136">
        <v>43908</v>
      </c>
      <c r="C261" s="137">
        <v>4836.5853999999999</v>
      </c>
      <c r="D261" s="137">
        <v>4836.5853999999999</v>
      </c>
      <c r="E261" s="133">
        <v>118701</v>
      </c>
      <c r="F261" s="137">
        <v>-3.0093544651244</v>
      </c>
      <c r="G261" s="137">
        <v>1.8612877135702699</v>
      </c>
      <c r="H261" s="137">
        <v>2.8478261254390498</v>
      </c>
      <c r="I261" s="137">
        <v>4.5936915838112498</v>
      </c>
      <c r="J261" s="137">
        <v>5.0271210460307199</v>
      </c>
      <c r="K261" s="137">
        <v>5.1604228781019801</v>
      </c>
      <c r="L261" s="137">
        <v>5.3887801402645703</v>
      </c>
      <c r="M261" s="137">
        <v>5.80162265406023</v>
      </c>
      <c r="N261" s="137">
        <v>6.3256402928184698</v>
      </c>
      <c r="O261" s="137">
        <v>7.4005241736677698</v>
      </c>
      <c r="P261" s="137">
        <v>8.4445946773822005</v>
      </c>
      <c r="Q261" s="137">
        <v>10.099623531221599</v>
      </c>
      <c r="R261" s="137">
        <v>7.2104558728427701</v>
      </c>
    </row>
    <row r="262" spans="1:18" x14ac:dyDescent="0.25">
      <c r="A262" s="133" t="s">
        <v>149</v>
      </c>
      <c r="B262" s="136">
        <v>43908</v>
      </c>
      <c r="C262" s="137">
        <v>1114.876</v>
      </c>
      <c r="D262" s="137">
        <v>1114.876</v>
      </c>
      <c r="E262" s="133">
        <v>143269</v>
      </c>
      <c r="F262" s="137">
        <v>4.8165522576841804</v>
      </c>
      <c r="G262" s="137">
        <v>5.1083470528725901</v>
      </c>
      <c r="H262" s="137">
        <v>4.71822343366214</v>
      </c>
      <c r="I262" s="137">
        <v>5.0520548197051598</v>
      </c>
      <c r="J262" s="137">
        <v>5.0294334898514004</v>
      </c>
      <c r="K262" s="137">
        <v>4.9028249218658901</v>
      </c>
      <c r="L262" s="137">
        <v>5.0050812710644097</v>
      </c>
      <c r="M262" s="137">
        <v>5.3819466233521496</v>
      </c>
      <c r="N262" s="137">
        <v>5.6205007230996298</v>
      </c>
      <c r="O262" s="137"/>
      <c r="P262" s="137"/>
      <c r="Q262" s="137">
        <v>6.1934623338256998</v>
      </c>
      <c r="R262" s="137"/>
    </row>
    <row r="263" spans="1:18" x14ac:dyDescent="0.25">
      <c r="A263" s="133" t="s">
        <v>253</v>
      </c>
      <c r="B263" s="136">
        <v>43908</v>
      </c>
      <c r="C263" s="137">
        <v>1112.6842999999999</v>
      </c>
      <c r="D263" s="137">
        <v>1112.6842999999999</v>
      </c>
      <c r="E263" s="133">
        <v>143260</v>
      </c>
      <c r="F263" s="137">
        <v>4.7210420403567301</v>
      </c>
      <c r="G263" s="137">
        <v>5.0122602469630699</v>
      </c>
      <c r="H263" s="137">
        <v>4.6214269458589703</v>
      </c>
      <c r="I263" s="137">
        <v>4.9547686157934203</v>
      </c>
      <c r="J263" s="137">
        <v>4.9318649906595304</v>
      </c>
      <c r="K263" s="137">
        <v>4.8030401064216299</v>
      </c>
      <c r="L263" s="137">
        <v>4.9033885109664999</v>
      </c>
      <c r="M263" s="137">
        <v>5.2785860571659402</v>
      </c>
      <c r="N263" s="137">
        <v>5.5149245174030703</v>
      </c>
      <c r="O263" s="137"/>
      <c r="P263" s="137"/>
      <c r="Q263" s="137">
        <v>6.07529830132939</v>
      </c>
      <c r="R263" s="137"/>
    </row>
    <row r="264" spans="1:18" x14ac:dyDescent="0.25">
      <c r="A264" s="133" t="s">
        <v>254</v>
      </c>
      <c r="B264" s="136">
        <v>43908</v>
      </c>
      <c r="C264" s="137">
        <v>256.32709999999997</v>
      </c>
      <c r="D264" s="137">
        <v>256.32709999999997</v>
      </c>
      <c r="E264" s="133">
        <v>138288</v>
      </c>
      <c r="F264" s="137">
        <v>-2.3209101541127901</v>
      </c>
      <c r="G264" s="137">
        <v>1.3861473959241699</v>
      </c>
      <c r="H264" s="137">
        <v>2.2610107989230599</v>
      </c>
      <c r="I264" s="137">
        <v>3.8717976768625899</v>
      </c>
      <c r="J264" s="137">
        <v>4.6024164389222504</v>
      </c>
      <c r="K264" s="137">
        <v>5.02603715774777</v>
      </c>
      <c r="L264" s="137">
        <v>5.2864440046669197</v>
      </c>
      <c r="M264" s="137">
        <v>5.6774902154200504</v>
      </c>
      <c r="N264" s="137">
        <v>6.2095780148940696</v>
      </c>
      <c r="O264" s="137">
        <v>7.3084481711158498</v>
      </c>
      <c r="P264" s="137">
        <v>8.35380171038417</v>
      </c>
      <c r="Q264" s="137">
        <v>12.461103188469099</v>
      </c>
      <c r="R264" s="137">
        <v>7.1140132515408103</v>
      </c>
    </row>
    <row r="265" spans="1:18" x14ac:dyDescent="0.25">
      <c r="A265" s="133" t="s">
        <v>150</v>
      </c>
      <c r="B265" s="136">
        <v>43908</v>
      </c>
      <c r="C265" s="137">
        <v>257.637</v>
      </c>
      <c r="D265" s="137">
        <v>257.637</v>
      </c>
      <c r="E265" s="133">
        <v>138299</v>
      </c>
      <c r="F265" s="137">
        <v>-2.12495924735456</v>
      </c>
      <c r="G265" s="137">
        <v>1.5869355761608199</v>
      </c>
      <c r="H265" s="137">
        <v>2.4601847822198</v>
      </c>
      <c r="I265" s="137">
        <v>4.0713280242422902</v>
      </c>
      <c r="J265" s="137">
        <v>4.8028700628707801</v>
      </c>
      <c r="K265" s="137">
        <v>5.2280267709834698</v>
      </c>
      <c r="L265" s="137">
        <v>5.4612173708037099</v>
      </c>
      <c r="M265" s="137">
        <v>5.8060713139887801</v>
      </c>
      <c r="N265" s="137">
        <v>6.3231852533684103</v>
      </c>
      <c r="O265" s="137">
        <v>7.3953898585278797</v>
      </c>
      <c r="P265" s="137">
        <v>8.4429218952568199</v>
      </c>
      <c r="Q265" s="137">
        <v>10.0610615425347</v>
      </c>
      <c r="R265" s="137">
        <v>7.2052886928707203</v>
      </c>
    </row>
    <row r="266" spans="1:18" x14ac:dyDescent="0.25">
      <c r="A266" s="133" t="s">
        <v>255</v>
      </c>
      <c r="B266" s="136">
        <v>43908</v>
      </c>
      <c r="C266" s="137">
        <v>1746.4731999999999</v>
      </c>
      <c r="D266" s="137">
        <v>2794.3571200000001</v>
      </c>
      <c r="E266" s="133">
        <v>100898</v>
      </c>
      <c r="F266" s="137">
        <v>1.7974249925780701</v>
      </c>
      <c r="G266" s="137">
        <v>3.5093012692410599</v>
      </c>
      <c r="H266" s="137">
        <v>3.7451486153045801</v>
      </c>
      <c r="I266" s="137">
        <v>4.7706101469565301</v>
      </c>
      <c r="J266" s="137">
        <v>5.0416305736168203</v>
      </c>
      <c r="K266" s="137">
        <v>5.0139016528936997</v>
      </c>
      <c r="L266" s="137">
        <v>5.2000584681670396</v>
      </c>
      <c r="M266" s="137">
        <v>5.4113415764850297</v>
      </c>
      <c r="N266" s="137">
        <v>5.81174792475188</v>
      </c>
      <c r="O266" s="137">
        <v>3.63880661847619</v>
      </c>
      <c r="P266" s="137">
        <v>5.7991855797129599</v>
      </c>
      <c r="Q266" s="137">
        <v>11.532670343370301</v>
      </c>
      <c r="R266" s="137">
        <v>1.93148950829372</v>
      </c>
    </row>
    <row r="267" spans="1:18" x14ac:dyDescent="0.25">
      <c r="A267" s="133" t="s">
        <v>151</v>
      </c>
      <c r="B267" s="136">
        <v>43908</v>
      </c>
      <c r="C267" s="137">
        <v>1755.3788</v>
      </c>
      <c r="D267" s="137">
        <v>2808.60608</v>
      </c>
      <c r="E267" s="133">
        <v>119468</v>
      </c>
      <c r="F267" s="137">
        <v>1.88604366428891</v>
      </c>
      <c r="G267" s="137">
        <v>3.59829315139448</v>
      </c>
      <c r="H267" s="137">
        <v>3.8350113081506398</v>
      </c>
      <c r="I267" s="137">
        <v>4.8596570786866202</v>
      </c>
      <c r="J267" s="137">
        <v>5.1187320150027</v>
      </c>
      <c r="K267" s="137">
        <v>5.0705854071459999</v>
      </c>
      <c r="L267" s="137">
        <v>5.2267962030928601</v>
      </c>
      <c r="M267" s="137">
        <v>5.4186852257189697</v>
      </c>
      <c r="N267" s="137">
        <v>5.8359564643325204</v>
      </c>
      <c r="O267" s="137">
        <v>3.7010028686110501</v>
      </c>
      <c r="P267" s="137">
        <v>5.8787476494275799</v>
      </c>
      <c r="Q267" s="137">
        <v>7.9236146975152302</v>
      </c>
      <c r="R267" s="137">
        <v>1.9827044180054101</v>
      </c>
    </row>
    <row r="268" spans="1:18" x14ac:dyDescent="0.25">
      <c r="A268" s="133" t="s">
        <v>256</v>
      </c>
      <c r="B268" s="136">
        <v>43908</v>
      </c>
      <c r="C268" s="137">
        <v>30.988600000000002</v>
      </c>
      <c r="D268" s="137">
        <v>30.988600000000002</v>
      </c>
      <c r="E268" s="133">
        <v>103225</v>
      </c>
      <c r="F268" s="137">
        <v>3.65170805699699</v>
      </c>
      <c r="G268" s="137">
        <v>5.1847595188440101</v>
      </c>
      <c r="H268" s="137">
        <v>5.2888688714922996</v>
      </c>
      <c r="I268" s="137">
        <v>5.7758314402052404</v>
      </c>
      <c r="J268" s="137">
        <v>5.9702488756205296</v>
      </c>
      <c r="K268" s="137">
        <v>5.8877167992010104</v>
      </c>
      <c r="L268" s="137">
        <v>6.1285909107802903</v>
      </c>
      <c r="M268" s="137">
        <v>6.47198669727244</v>
      </c>
      <c r="N268" s="137">
        <v>6.7390153008137696</v>
      </c>
      <c r="O268" s="137">
        <v>7.3969648358165401</v>
      </c>
      <c r="P268" s="137">
        <v>8.6035766627882104</v>
      </c>
      <c r="Q268" s="137">
        <v>14.4981813020439</v>
      </c>
      <c r="R268" s="137">
        <v>7.3252969038414699</v>
      </c>
    </row>
    <row r="269" spans="1:18" x14ac:dyDescent="0.25">
      <c r="A269" s="133" t="s">
        <v>152</v>
      </c>
      <c r="B269" s="136">
        <v>43908</v>
      </c>
      <c r="C269" s="137">
        <v>31.329000000000001</v>
      </c>
      <c r="D269" s="137">
        <v>31.329000000000001</v>
      </c>
      <c r="E269" s="133">
        <v>120837</v>
      </c>
      <c r="F269" s="137">
        <v>3.9616160584309301</v>
      </c>
      <c r="G269" s="137">
        <v>5.5170930891043799</v>
      </c>
      <c r="H269" s="137">
        <v>5.6316258449497596</v>
      </c>
      <c r="I269" s="137">
        <v>6.1225599801085897</v>
      </c>
      <c r="J269" s="137">
        <v>6.3147852877871804</v>
      </c>
      <c r="K269" s="137">
        <v>6.2422835957710898</v>
      </c>
      <c r="L269" s="137">
        <v>6.4875424042466898</v>
      </c>
      <c r="M269" s="137">
        <v>6.8349213736344598</v>
      </c>
      <c r="N269" s="137">
        <v>7.0827949694607302</v>
      </c>
      <c r="O269" s="137">
        <v>7.6553110757011504</v>
      </c>
      <c r="P269" s="137">
        <v>8.7920197019175497</v>
      </c>
      <c r="Q269" s="137">
        <v>10.661532564474699</v>
      </c>
      <c r="R269" s="137">
        <v>7.65442519735858</v>
      </c>
    </row>
    <row r="270" spans="1:18" x14ac:dyDescent="0.25">
      <c r="A270" s="133" t="s">
        <v>153</v>
      </c>
      <c r="B270" s="136">
        <v>43908</v>
      </c>
      <c r="C270" s="137">
        <v>26.877600000000001</v>
      </c>
      <c r="D270" s="137">
        <v>26.877600000000001</v>
      </c>
      <c r="E270" s="133">
        <v>103734</v>
      </c>
      <c r="F270" s="137">
        <v>1.9013104531134799</v>
      </c>
      <c r="G270" s="137">
        <v>3.5771395537234798</v>
      </c>
      <c r="H270" s="137">
        <v>3.84405487950866</v>
      </c>
      <c r="I270" s="137">
        <v>4.6254193067462497</v>
      </c>
      <c r="J270" s="137">
        <v>4.8465440289622501</v>
      </c>
      <c r="K270" s="137">
        <v>4.8665832913105396</v>
      </c>
      <c r="L270" s="137">
        <v>4.9780639620725804</v>
      </c>
      <c r="M270" s="137">
        <v>5.2933431009326801</v>
      </c>
      <c r="N270" s="137">
        <v>5.7150824212107798</v>
      </c>
      <c r="O270" s="137">
        <v>6.5428769132045996</v>
      </c>
      <c r="P270" s="137">
        <v>7.4594294196874902</v>
      </c>
      <c r="Q270" s="137">
        <v>12.093294071456601</v>
      </c>
      <c r="R270" s="137">
        <v>6.38098701856911</v>
      </c>
    </row>
    <row r="271" spans="1:18" x14ac:dyDescent="0.25">
      <c r="A271" s="133" t="s">
        <v>257</v>
      </c>
      <c r="B271" s="136">
        <v>43908</v>
      </c>
      <c r="C271" s="137">
        <v>26.831299999999999</v>
      </c>
      <c r="D271" s="137">
        <v>26.831299999999999</v>
      </c>
      <c r="E271" s="133">
        <v>141066</v>
      </c>
      <c r="F271" s="137">
        <v>1.7685426761110401</v>
      </c>
      <c r="G271" s="137">
        <v>3.4472002992366599</v>
      </c>
      <c r="H271" s="137">
        <v>3.73392183806149</v>
      </c>
      <c r="I271" s="137">
        <v>4.5261544927400097</v>
      </c>
      <c r="J271" s="137">
        <v>4.7462249309680598</v>
      </c>
      <c r="K271" s="137">
        <v>4.7847475925921499</v>
      </c>
      <c r="L271" s="137">
        <v>4.9060362483880802</v>
      </c>
      <c r="M271" s="137">
        <v>5.2239772885462603</v>
      </c>
      <c r="N271" s="137">
        <v>5.6461937571809404</v>
      </c>
      <c r="O271" s="137">
        <v>6.4794886032829204</v>
      </c>
      <c r="P271" s="137">
        <v>7.3842019088424102</v>
      </c>
      <c r="Q271" s="137">
        <v>11.954767238015201</v>
      </c>
      <c r="R271" s="137">
        <v>6.31230179377709</v>
      </c>
    </row>
    <row r="272" spans="1:18" x14ac:dyDescent="0.25">
      <c r="A272" s="133" t="s">
        <v>258</v>
      </c>
      <c r="B272" s="136">
        <v>43908</v>
      </c>
      <c r="C272" s="137">
        <v>3264.6428999999998</v>
      </c>
      <c r="D272" s="137">
        <v>3264.6428999999998</v>
      </c>
      <c r="E272" s="133">
        <v>101394</v>
      </c>
      <c r="F272" s="137">
        <v>-0.49975685269704201</v>
      </c>
      <c r="G272" s="137">
        <v>1.06782151605689</v>
      </c>
      <c r="H272" s="137">
        <v>2.8669512006602398</v>
      </c>
      <c r="I272" s="137">
        <v>3.0807205490080101</v>
      </c>
      <c r="J272" s="137">
        <v>3.58839091362039</v>
      </c>
      <c r="K272" s="137">
        <v>3.93856101143093</v>
      </c>
      <c r="L272" s="137">
        <v>4.0619843847284196</v>
      </c>
      <c r="M272" s="137">
        <v>4.3387780350815204</v>
      </c>
      <c r="N272" s="137">
        <v>4.6525097983524297</v>
      </c>
      <c r="O272" s="137">
        <v>5.4998182488018896</v>
      </c>
      <c r="P272" s="137">
        <v>6.34330497445597</v>
      </c>
      <c r="Q272" s="137">
        <v>12.510892364159201</v>
      </c>
      <c r="R272" s="137">
        <v>5.2351914999167999</v>
      </c>
    </row>
    <row r="273" spans="1:18" x14ac:dyDescent="0.25">
      <c r="A273" s="133" t="s">
        <v>154</v>
      </c>
      <c r="B273" s="136">
        <v>43908</v>
      </c>
      <c r="C273" s="137">
        <v>3024.2869999999998</v>
      </c>
      <c r="D273" s="137">
        <v>3024.2869999999998</v>
      </c>
      <c r="E273" s="133">
        <v>120262</v>
      </c>
      <c r="F273" s="137">
        <v>0</v>
      </c>
      <c r="G273" s="137">
        <v>0</v>
      </c>
      <c r="H273" s="137">
        <v>0</v>
      </c>
      <c r="I273" s="137">
        <v>0</v>
      </c>
      <c r="J273" s="137">
        <v>0</v>
      </c>
      <c r="K273" s="137">
        <v>0</v>
      </c>
      <c r="L273" s="137">
        <v>0</v>
      </c>
      <c r="M273" s="137">
        <v>0</v>
      </c>
      <c r="N273" s="137">
        <v>0</v>
      </c>
      <c r="O273" s="137">
        <v>2.6152643029093099</v>
      </c>
      <c r="P273" s="137">
        <v>4.3959893381255899</v>
      </c>
      <c r="Q273" s="137">
        <v>6.3211383133499801</v>
      </c>
      <c r="R273" s="137">
        <v>1.1232124011627</v>
      </c>
    </row>
    <row r="274" spans="1:18" x14ac:dyDescent="0.25">
      <c r="A274" s="133" t="s">
        <v>259</v>
      </c>
      <c r="B274" s="136">
        <v>43908</v>
      </c>
      <c r="C274" s="137">
        <v>3341.1417999999999</v>
      </c>
      <c r="D274" s="137">
        <v>3341.1417999999999</v>
      </c>
      <c r="E274" s="133">
        <v>101402</v>
      </c>
      <c r="F274" s="137">
        <v>-0.48831455532172302</v>
      </c>
      <c r="G274" s="137">
        <v>1.0786989577324599</v>
      </c>
      <c r="H274" s="137">
        <v>2.8762659422532701</v>
      </c>
      <c r="I274" s="137">
        <v>3.0891773317490601</v>
      </c>
      <c r="J274" s="137">
        <v>3.5982479747622098</v>
      </c>
      <c r="K274" s="137">
        <v>3.94781955802552</v>
      </c>
      <c r="L274" s="137">
        <v>4.0855440342887803</v>
      </c>
      <c r="M274" s="137">
        <v>4.3715089292982903</v>
      </c>
      <c r="N274" s="137">
        <v>4.6896976545531404</v>
      </c>
      <c r="O274" s="137">
        <v>5.7126575206643402</v>
      </c>
      <c r="P274" s="137">
        <v>6.6296520199123199</v>
      </c>
      <c r="Q274" s="137">
        <v>11.9485227093485</v>
      </c>
      <c r="R274" s="137">
        <v>5.3668043401139496</v>
      </c>
    </row>
    <row r="275" spans="1:18" x14ac:dyDescent="0.25">
      <c r="A275" s="133" t="s">
        <v>155</v>
      </c>
      <c r="B275" s="136">
        <v>43908</v>
      </c>
      <c r="C275" s="137">
        <v>3348.6846</v>
      </c>
      <c r="D275" s="137">
        <v>3348.6846</v>
      </c>
      <c r="E275" s="133">
        <v>120280</v>
      </c>
      <c r="F275" s="137">
        <v>-0.47849504670288701</v>
      </c>
      <c r="G275" s="137">
        <v>1.0886243168963099</v>
      </c>
      <c r="H275" s="137">
        <v>2.8878661635440501</v>
      </c>
      <c r="I275" s="137">
        <v>3.1016429227793698</v>
      </c>
      <c r="J275" s="137">
        <v>3.60943614655497</v>
      </c>
      <c r="K275" s="137">
        <v>3.95982499720792</v>
      </c>
      <c r="L275" s="137">
        <v>4.0981345588610498</v>
      </c>
      <c r="M275" s="137">
        <v>4.3862112713677197</v>
      </c>
      <c r="N275" s="137">
        <v>4.7054174939612503</v>
      </c>
      <c r="O275" s="137">
        <v>5.7426931174581002</v>
      </c>
      <c r="P275" s="137">
        <v>6.6708341307824099</v>
      </c>
      <c r="Q275" s="137">
        <v>8.2928782147704396</v>
      </c>
      <c r="R275" s="137">
        <v>5.39337657099232</v>
      </c>
    </row>
    <row r="276" spans="1:18" x14ac:dyDescent="0.25">
      <c r="A276" s="133" t="s">
        <v>260</v>
      </c>
      <c r="B276" s="136">
        <v>43908</v>
      </c>
      <c r="C276" s="137">
        <v>3084.1732999999999</v>
      </c>
      <c r="D276" s="137">
        <v>3084.1732999999999</v>
      </c>
      <c r="E276" s="133">
        <v>105280</v>
      </c>
      <c r="F276" s="137">
        <v>-0.71953033656124699</v>
      </c>
      <c r="G276" s="137">
        <v>2.4206600436294701</v>
      </c>
      <c r="H276" s="137">
        <v>3.2763568970840899</v>
      </c>
      <c r="I276" s="137">
        <v>5.0311167143256297</v>
      </c>
      <c r="J276" s="137">
        <v>5.1129576835342396</v>
      </c>
      <c r="K276" s="137">
        <v>5.0710978030048199</v>
      </c>
      <c r="L276" s="137">
        <v>5.2489660170425898</v>
      </c>
      <c r="M276" s="137">
        <v>5.5940704418951404</v>
      </c>
      <c r="N276" s="137">
        <v>6.0731836257143303</v>
      </c>
      <c r="O276" s="137">
        <v>7.1411460065634396</v>
      </c>
      <c r="P276" s="137">
        <v>8.1768061496900604</v>
      </c>
      <c r="Q276" s="137">
        <v>11.4015140415798</v>
      </c>
      <c r="R276" s="137">
        <v>6.95338565777804</v>
      </c>
    </row>
    <row r="277" spans="1:18" x14ac:dyDescent="0.25">
      <c r="A277" s="133" t="s">
        <v>156</v>
      </c>
      <c r="B277" s="136">
        <v>43908</v>
      </c>
      <c r="C277" s="137">
        <v>3099.4238999999998</v>
      </c>
      <c r="D277" s="137">
        <v>3099.4238999999998</v>
      </c>
      <c r="E277" s="133">
        <v>119800</v>
      </c>
      <c r="F277" s="137">
        <v>-0.63944634293816605</v>
      </c>
      <c r="G277" s="137">
        <v>2.5006397664643401</v>
      </c>
      <c r="H277" s="137">
        <v>3.3562407406535999</v>
      </c>
      <c r="I277" s="137">
        <v>5.1107706737748497</v>
      </c>
      <c r="J277" s="137">
        <v>5.1882066323950697</v>
      </c>
      <c r="K277" s="137">
        <v>5.1434599612928196</v>
      </c>
      <c r="L277" s="137">
        <v>5.3214568957230197</v>
      </c>
      <c r="M277" s="137">
        <v>5.6675591190010097</v>
      </c>
      <c r="N277" s="137">
        <v>6.1537191333909904</v>
      </c>
      <c r="O277" s="137">
        <v>7.2364268319031</v>
      </c>
      <c r="P277" s="137">
        <v>8.2755423235692103</v>
      </c>
      <c r="Q277" s="137">
        <v>9.9310558176626405</v>
      </c>
      <c r="R277" s="137">
        <v>7.0520481246308</v>
      </c>
    </row>
    <row r="278" spans="1:18" x14ac:dyDescent="0.25">
      <c r="A278" s="133" t="s">
        <v>157</v>
      </c>
      <c r="B278" s="136">
        <v>43908</v>
      </c>
      <c r="C278" s="137">
        <v>41.755099999999999</v>
      </c>
      <c r="D278" s="137">
        <v>41.755099999999999</v>
      </c>
      <c r="E278" s="133">
        <v>119686</v>
      </c>
      <c r="F278" s="137">
        <v>-1.2237615700570501</v>
      </c>
      <c r="G278" s="137">
        <v>2.8270579912207801</v>
      </c>
      <c r="H278" s="137">
        <v>3.7615338526061399</v>
      </c>
      <c r="I278" s="137">
        <v>5.2867866416263798</v>
      </c>
      <c r="J278" s="137">
        <v>5.3215305991532098</v>
      </c>
      <c r="K278" s="137">
        <v>5.2650550538409204</v>
      </c>
      <c r="L278" s="137">
        <v>5.4029387361900598</v>
      </c>
      <c r="M278" s="137">
        <v>5.7675145376525503</v>
      </c>
      <c r="N278" s="137">
        <v>6.2672245510756799</v>
      </c>
      <c r="O278" s="137">
        <v>7.3442094854900803</v>
      </c>
      <c r="P278" s="137">
        <v>8.3783645884177904</v>
      </c>
      <c r="Q278" s="137">
        <v>10.0334960801148</v>
      </c>
      <c r="R278" s="137">
        <v>7.1524793143778904</v>
      </c>
    </row>
    <row r="279" spans="1:18" x14ac:dyDescent="0.25">
      <c r="A279" s="133" t="s">
        <v>261</v>
      </c>
      <c r="B279" s="136">
        <v>43908</v>
      </c>
      <c r="C279" s="137">
        <v>41.5289</v>
      </c>
      <c r="D279" s="137">
        <v>41.5289</v>
      </c>
      <c r="E279" s="133">
        <v>103397</v>
      </c>
      <c r="F279" s="137">
        <v>-1.3183114056201699</v>
      </c>
      <c r="G279" s="137">
        <v>2.7545289964153401</v>
      </c>
      <c r="H279" s="137">
        <v>3.69402040988503</v>
      </c>
      <c r="I279" s="137">
        <v>5.2273950901797699</v>
      </c>
      <c r="J279" s="137">
        <v>5.2620059300070796</v>
      </c>
      <c r="K279" s="137">
        <v>5.1999411166090201</v>
      </c>
      <c r="L279" s="137">
        <v>5.3292923387030804</v>
      </c>
      <c r="M279" s="137">
        <v>5.6900023860076496</v>
      </c>
      <c r="N279" s="137">
        <v>6.1874630754713298</v>
      </c>
      <c r="O279" s="137">
        <v>7.2445493547628397</v>
      </c>
      <c r="P279" s="137">
        <v>8.2600732550577192</v>
      </c>
      <c r="Q279" s="137">
        <v>13.074346752380199</v>
      </c>
      <c r="R279" s="137">
        <v>7.0667157291321603</v>
      </c>
    </row>
    <row r="280" spans="1:18" x14ac:dyDescent="0.25">
      <c r="A280" s="133" t="s">
        <v>158</v>
      </c>
      <c r="B280" s="136">
        <v>43908</v>
      </c>
      <c r="C280" s="137">
        <v>3119.8137000000002</v>
      </c>
      <c r="D280" s="137">
        <v>3119.8137000000002</v>
      </c>
      <c r="E280" s="133">
        <v>119861</v>
      </c>
      <c r="F280" s="137">
        <v>-5.5142717567676103</v>
      </c>
      <c r="G280" s="137">
        <v>0.92315400453354002</v>
      </c>
      <c r="H280" s="137">
        <v>2.4212316452447702</v>
      </c>
      <c r="I280" s="137">
        <v>4.5832670577050196</v>
      </c>
      <c r="J280" s="137">
        <v>5.0480098437015597</v>
      </c>
      <c r="K280" s="137">
        <v>5.1558103596206797</v>
      </c>
      <c r="L280" s="137">
        <v>5.3568535756851903</v>
      </c>
      <c r="M280" s="137">
        <v>5.7341839060576199</v>
      </c>
      <c r="N280" s="137">
        <v>6.2334340131380097</v>
      </c>
      <c r="O280" s="137">
        <v>7.3353182319125301</v>
      </c>
      <c r="P280" s="137">
        <v>8.3845874331042296</v>
      </c>
      <c r="Q280" s="137">
        <v>10.0883142926331</v>
      </c>
      <c r="R280" s="137">
        <v>7.1301591123430503</v>
      </c>
    </row>
    <row r="281" spans="1:18" x14ac:dyDescent="0.25">
      <c r="A281" s="133" t="s">
        <v>262</v>
      </c>
      <c r="B281" s="136">
        <v>43908</v>
      </c>
      <c r="C281" s="137">
        <v>3101.5843</v>
      </c>
      <c r="D281" s="137">
        <v>3101.5843</v>
      </c>
      <c r="E281" s="133">
        <v>102672</v>
      </c>
      <c r="F281" s="137">
        <v>-5.6407932564385099</v>
      </c>
      <c r="G281" s="137">
        <v>0.796365585016649</v>
      </c>
      <c r="H281" s="137">
        <v>2.2946274780507898</v>
      </c>
      <c r="I281" s="137">
        <v>4.4563120347738598</v>
      </c>
      <c r="J281" s="137">
        <v>4.9211815555160898</v>
      </c>
      <c r="K281" s="137">
        <v>5.0296239818067203</v>
      </c>
      <c r="L281" s="137">
        <v>5.2249010203552499</v>
      </c>
      <c r="M281" s="137">
        <v>5.6040930460390603</v>
      </c>
      <c r="N281" s="137">
        <v>6.1088042400848304</v>
      </c>
      <c r="O281" s="137">
        <v>7.2424254000811601</v>
      </c>
      <c r="P281" s="137">
        <v>8.28464974684338</v>
      </c>
      <c r="Q281" s="137">
        <v>13.512035749515601</v>
      </c>
      <c r="R281" s="137">
        <v>7.0337189671129003</v>
      </c>
    </row>
    <row r="282" spans="1:18" x14ac:dyDescent="0.25">
      <c r="A282" s="133" t="s">
        <v>159</v>
      </c>
      <c r="B282" s="136">
        <v>43908</v>
      </c>
      <c r="C282" s="137">
        <v>1959.3043</v>
      </c>
      <c r="D282" s="137">
        <v>1959.3043</v>
      </c>
      <c r="E282" s="133">
        <v>118893</v>
      </c>
      <c r="F282" s="137">
        <v>4.11189701144077</v>
      </c>
      <c r="G282" s="137">
        <v>4.3433632095273298</v>
      </c>
      <c r="H282" s="137">
        <v>4.4166964455064504</v>
      </c>
      <c r="I282" s="137">
        <v>4.48306138652881</v>
      </c>
      <c r="J282" s="137">
        <v>4.5349851799399001</v>
      </c>
      <c r="K282" s="137">
        <v>4.4092524864196401</v>
      </c>
      <c r="L282" s="137">
        <v>4.4633746148249704</v>
      </c>
      <c r="M282" s="137">
        <v>4.6836958929984602</v>
      </c>
      <c r="N282" s="137">
        <v>4.9515748481383302</v>
      </c>
      <c r="O282" s="137">
        <v>6.6918902970265401</v>
      </c>
      <c r="P282" s="137">
        <v>5.9588509104779401</v>
      </c>
      <c r="Q282" s="137">
        <v>8.0570585953904903</v>
      </c>
      <c r="R282" s="137">
        <v>5.5799859048992699</v>
      </c>
    </row>
    <row r="283" spans="1:18" x14ac:dyDescent="0.25">
      <c r="A283" s="133" t="s">
        <v>263</v>
      </c>
      <c r="B283" s="136">
        <v>43908</v>
      </c>
      <c r="C283" s="137">
        <v>1889.6081999999999</v>
      </c>
      <c r="D283" s="137">
        <v>1889.6081999999999</v>
      </c>
      <c r="E283" s="133">
        <v>115398</v>
      </c>
      <c r="F283" s="137">
        <v>-6.5933504258512396</v>
      </c>
      <c r="G283" s="137">
        <v>0.101732698191766</v>
      </c>
      <c r="H283" s="137">
        <v>1.4496678320341001</v>
      </c>
      <c r="I283" s="137">
        <v>3.36272441878616</v>
      </c>
      <c r="J283" s="137">
        <v>4.4032529211663203</v>
      </c>
      <c r="K283" s="137">
        <v>4.8885872317257597</v>
      </c>
      <c r="L283" s="137">
        <v>5.0855035960117201</v>
      </c>
      <c r="M283" s="137">
        <v>5.4741623972270101</v>
      </c>
      <c r="N283" s="137">
        <v>5.9463229503011297</v>
      </c>
      <c r="O283" s="137">
        <v>5.6582262138867403</v>
      </c>
      <c r="P283" s="137">
        <v>7.0824341525636996</v>
      </c>
      <c r="Q283" s="137">
        <v>10.146385373046099</v>
      </c>
      <c r="R283" s="137">
        <v>4.8965415420669398</v>
      </c>
    </row>
    <row r="284" spans="1:18" x14ac:dyDescent="0.25">
      <c r="A284" s="133" t="s">
        <v>160</v>
      </c>
      <c r="B284" s="136">
        <v>43908</v>
      </c>
      <c r="C284" s="137">
        <v>1903.0119999999999</v>
      </c>
      <c r="D284" s="137">
        <v>1903.0119999999999</v>
      </c>
      <c r="E284" s="133">
        <v>119303</v>
      </c>
      <c r="F284" s="137">
        <v>-6.4951508936341202</v>
      </c>
      <c r="G284" s="137">
        <v>0.20139460178447699</v>
      </c>
      <c r="H284" s="137">
        <v>1.54939200887239</v>
      </c>
      <c r="I284" s="137">
        <v>3.46249414436077</v>
      </c>
      <c r="J284" s="137">
        <v>4.5032773659080503</v>
      </c>
      <c r="K284" s="137">
        <v>4.9895644963855199</v>
      </c>
      <c r="L284" s="137">
        <v>5.1877558147548903</v>
      </c>
      <c r="M284" s="137">
        <v>5.5780046170697402</v>
      </c>
      <c r="N284" s="137">
        <v>6.0539371141250102</v>
      </c>
      <c r="O284" s="137">
        <v>5.7827993983825303</v>
      </c>
      <c r="P284" s="137">
        <v>7.2344972062458597</v>
      </c>
      <c r="Q284" s="137">
        <v>9.0599292906013407</v>
      </c>
      <c r="R284" s="137">
        <v>5.00424588273642</v>
      </c>
    </row>
    <row r="285" spans="1:18" x14ac:dyDescent="0.25">
      <c r="A285" s="133" t="s">
        <v>161</v>
      </c>
      <c r="B285" s="136">
        <v>43908</v>
      </c>
      <c r="C285" s="137">
        <v>3241.1509999999998</v>
      </c>
      <c r="D285" s="137">
        <v>3241.1509999999998</v>
      </c>
      <c r="E285" s="133">
        <v>120304</v>
      </c>
      <c r="F285" s="137">
        <v>-5.7041496301162802</v>
      </c>
      <c r="G285" s="137">
        <v>0.34235715120034499</v>
      </c>
      <c r="H285" s="137">
        <v>2.0489374438633199</v>
      </c>
      <c r="I285" s="137">
        <v>4.1376515035104902</v>
      </c>
      <c r="J285" s="137">
        <v>4.79267818714961</v>
      </c>
      <c r="K285" s="137">
        <v>5.0502247004662602</v>
      </c>
      <c r="L285" s="137">
        <v>5.2831678806033802</v>
      </c>
      <c r="M285" s="137">
        <v>5.6824105716341302</v>
      </c>
      <c r="N285" s="137">
        <v>6.2176789606318703</v>
      </c>
      <c r="O285" s="137">
        <v>7.3272808056718803</v>
      </c>
      <c r="P285" s="137">
        <v>8.3508177502640404</v>
      </c>
      <c r="Q285" s="137">
        <v>9.9826637360381394</v>
      </c>
      <c r="R285" s="137">
        <v>7.1355895185795397</v>
      </c>
    </row>
    <row r="286" spans="1:18" x14ac:dyDescent="0.25">
      <c r="A286" s="133" t="s">
        <v>264</v>
      </c>
      <c r="B286" s="136">
        <v>43908</v>
      </c>
      <c r="C286" s="137">
        <v>3227.3330000000001</v>
      </c>
      <c r="D286" s="137">
        <v>3227.3330000000001</v>
      </c>
      <c r="E286" s="133">
        <v>102012</v>
      </c>
      <c r="F286" s="137">
        <v>-5.8438902578414904</v>
      </c>
      <c r="G286" s="137">
        <v>0.20206906576976799</v>
      </c>
      <c r="H286" s="137">
        <v>1.9089593571655401</v>
      </c>
      <c r="I286" s="137">
        <v>3.9974561223713101</v>
      </c>
      <c r="J286" s="137">
        <v>4.6521377103757402</v>
      </c>
      <c r="K286" s="137">
        <v>4.9272549795656397</v>
      </c>
      <c r="L286" s="137">
        <v>5.1900743601425798</v>
      </c>
      <c r="M286" s="137">
        <v>5.5985951284392197</v>
      </c>
      <c r="N286" s="137">
        <v>6.1378065054800803</v>
      </c>
      <c r="O286" s="137">
        <v>7.2541311218869797</v>
      </c>
      <c r="P286" s="137">
        <v>8.2765365945936793</v>
      </c>
      <c r="Q286" s="137">
        <v>13.245296688520099</v>
      </c>
      <c r="R286" s="137">
        <v>7.0572438862009701</v>
      </c>
    </row>
    <row r="287" spans="1:18" x14ac:dyDescent="0.25">
      <c r="A287" s="133" t="s">
        <v>162</v>
      </c>
      <c r="B287" s="136">
        <v>43908</v>
      </c>
      <c r="C287" s="137">
        <v>1076.5583999999999</v>
      </c>
      <c r="D287" s="137">
        <v>1076.5583999999999</v>
      </c>
      <c r="E287" s="133">
        <v>145971</v>
      </c>
      <c r="F287" s="137">
        <v>5.3983689322645301</v>
      </c>
      <c r="G287" s="137">
        <v>5.1703475320886696</v>
      </c>
      <c r="H287" s="137">
        <v>5.1105128742188999</v>
      </c>
      <c r="I287" s="137">
        <v>4.9475379362656904</v>
      </c>
      <c r="J287" s="137">
        <v>5.3566720719876102</v>
      </c>
      <c r="K287" s="137">
        <v>5.2526534869042303</v>
      </c>
      <c r="L287" s="137">
        <v>5.4609406597282</v>
      </c>
      <c r="M287" s="137">
        <v>5.8828429045847903</v>
      </c>
      <c r="N287" s="137">
        <v>6.3746286995881896</v>
      </c>
      <c r="O287" s="137"/>
      <c r="P287" s="137"/>
      <c r="Q287" s="137">
        <v>6.5258981316660103</v>
      </c>
      <c r="R287" s="137"/>
    </row>
    <row r="288" spans="1:18" x14ac:dyDescent="0.25">
      <c r="A288" s="133" t="s">
        <v>265</v>
      </c>
      <c r="B288" s="136">
        <v>43908</v>
      </c>
      <c r="C288" s="137">
        <v>1075.5694000000001</v>
      </c>
      <c r="D288" s="137">
        <v>1075.5694000000001</v>
      </c>
      <c r="E288" s="133">
        <v>145968</v>
      </c>
      <c r="F288" s="137">
        <v>5.32186437093773</v>
      </c>
      <c r="G288" s="137">
        <v>5.0913255069165997</v>
      </c>
      <c r="H288" s="137">
        <v>5.0306984608295799</v>
      </c>
      <c r="I288" s="137">
        <v>4.8730198709783501</v>
      </c>
      <c r="J288" s="137">
        <v>5.2791293027381299</v>
      </c>
      <c r="K288" s="137">
        <v>5.1726686633501204</v>
      </c>
      <c r="L288" s="137">
        <v>5.3825288866485996</v>
      </c>
      <c r="M288" s="137">
        <v>5.8019416800063999</v>
      </c>
      <c r="N288" s="137">
        <v>6.2916050247195496</v>
      </c>
      <c r="O288" s="137"/>
      <c r="P288" s="137"/>
      <c r="Q288" s="137">
        <v>6.4415960026505399</v>
      </c>
      <c r="R288" s="137"/>
    </row>
    <row r="289" spans="1:18" x14ac:dyDescent="0.25">
      <c r="A289" s="135" t="s">
        <v>389</v>
      </c>
      <c r="B289" s="135"/>
      <c r="C289" s="135"/>
      <c r="D289" s="135"/>
      <c r="E289" s="135"/>
      <c r="F289" s="135"/>
      <c r="G289" s="135"/>
      <c r="H289" s="135"/>
      <c r="I289" s="135"/>
      <c r="J289" s="135"/>
      <c r="K289" s="135"/>
      <c r="L289" s="135"/>
      <c r="M289" s="135"/>
      <c r="N289" s="135"/>
      <c r="O289" s="135"/>
      <c r="P289" s="135"/>
      <c r="Q289" s="135"/>
      <c r="R289" s="135"/>
    </row>
    <row r="290" spans="1:18" x14ac:dyDescent="0.25">
      <c r="A290" s="133" t="s">
        <v>379</v>
      </c>
      <c r="B290" s="136">
        <v>43908</v>
      </c>
      <c r="C290" s="137">
        <v>8.67</v>
      </c>
      <c r="D290" s="137">
        <v>8.67</v>
      </c>
      <c r="E290" s="133">
        <v>147928</v>
      </c>
      <c r="F290" s="137">
        <v>-1260.02227171492</v>
      </c>
      <c r="G290" s="137">
        <v>-651.78571428571399</v>
      </c>
      <c r="H290" s="137">
        <v>-605.94145915246895</v>
      </c>
      <c r="I290" s="137">
        <v>-351.26176218990599</v>
      </c>
      <c r="J290" s="137">
        <v>-178.20075110959399</v>
      </c>
      <c r="K290" s="137"/>
      <c r="L290" s="137"/>
      <c r="M290" s="137"/>
      <c r="N290" s="137"/>
      <c r="O290" s="137"/>
      <c r="P290" s="137"/>
      <c r="Q290" s="137">
        <v>-138.69999999999999</v>
      </c>
      <c r="R290" s="137"/>
    </row>
    <row r="291" spans="1:18" x14ac:dyDescent="0.25">
      <c r="A291" s="133" t="s">
        <v>381</v>
      </c>
      <c r="B291" s="136">
        <v>43908</v>
      </c>
      <c r="C291" s="137">
        <v>8.66</v>
      </c>
      <c r="D291" s="137">
        <v>8.66</v>
      </c>
      <c r="E291" s="133">
        <v>147929</v>
      </c>
      <c r="F291" s="137">
        <v>-1261.4269788182901</v>
      </c>
      <c r="G291" s="137">
        <v>-652.47108307045198</v>
      </c>
      <c r="H291" s="137">
        <v>-601.853202976798</v>
      </c>
      <c r="I291" s="137">
        <v>-353.86370116909001</v>
      </c>
      <c r="J291" s="137">
        <v>-179.44691020826201</v>
      </c>
      <c r="K291" s="137"/>
      <c r="L291" s="137"/>
      <c r="M291" s="137"/>
      <c r="N291" s="137"/>
      <c r="O291" s="137"/>
      <c r="P291" s="137"/>
      <c r="Q291" s="137">
        <v>-139.74285714285699</v>
      </c>
      <c r="R291" s="137"/>
    </row>
    <row r="292" spans="1:18" x14ac:dyDescent="0.25">
      <c r="A292" s="133" t="s">
        <v>49</v>
      </c>
      <c r="B292" s="136">
        <v>43908</v>
      </c>
      <c r="C292" s="137">
        <v>7.99</v>
      </c>
      <c r="D292" s="137">
        <v>7.99</v>
      </c>
      <c r="E292" s="133">
        <v>147372</v>
      </c>
      <c r="F292" s="137">
        <v>-1905.1008303677299</v>
      </c>
      <c r="G292" s="137">
        <v>-911.50054764512697</v>
      </c>
      <c r="H292" s="137">
        <v>-842.60230849947504</v>
      </c>
      <c r="I292" s="137">
        <v>-554.82054890921904</v>
      </c>
      <c r="J292" s="137">
        <v>-315.245519829204</v>
      </c>
      <c r="K292" s="137">
        <v>-95.881737310308793</v>
      </c>
      <c r="L292" s="137">
        <v>-36.705881031034401</v>
      </c>
      <c r="M292" s="137"/>
      <c r="N292" s="137"/>
      <c r="O292" s="137"/>
      <c r="P292" s="137"/>
      <c r="Q292" s="137">
        <v>-29.346</v>
      </c>
      <c r="R292" s="137"/>
    </row>
    <row r="293" spans="1:18" x14ac:dyDescent="0.25">
      <c r="A293" s="133" t="s">
        <v>51</v>
      </c>
      <c r="B293" s="136">
        <v>43908</v>
      </c>
      <c r="C293" s="137">
        <v>7.97</v>
      </c>
      <c r="D293" s="137">
        <v>7.97</v>
      </c>
      <c r="E293" s="133">
        <v>147371</v>
      </c>
      <c r="F293" s="137">
        <v>-1868.4523809523801</v>
      </c>
      <c r="G293" s="137">
        <v>-906.48351648351695</v>
      </c>
      <c r="H293" s="137">
        <v>-839.774436090226</v>
      </c>
      <c r="I293" s="137">
        <v>-553.88904573687205</v>
      </c>
      <c r="J293" s="137">
        <v>-314.95117916112503</v>
      </c>
      <c r="K293" s="137">
        <v>-96.064717725023101</v>
      </c>
      <c r="L293" s="137">
        <v>-36.948721697953999</v>
      </c>
      <c r="M293" s="137"/>
      <c r="N293" s="137"/>
      <c r="O293" s="137"/>
      <c r="P293" s="137"/>
      <c r="Q293" s="137">
        <v>-29.638000000000002</v>
      </c>
      <c r="R293" s="137"/>
    </row>
    <row r="294" spans="1:18" x14ac:dyDescent="0.25">
      <c r="A294" s="133" t="s">
        <v>50</v>
      </c>
      <c r="B294" s="136">
        <v>43908</v>
      </c>
      <c r="C294" s="137">
        <v>86.997100000000003</v>
      </c>
      <c r="D294" s="137">
        <v>86.997100000000003</v>
      </c>
      <c r="E294" s="133">
        <v>119709</v>
      </c>
      <c r="F294" s="137">
        <v>-1962.4718839596101</v>
      </c>
      <c r="G294" s="137">
        <v>-1029.8149290865899</v>
      </c>
      <c r="H294" s="137">
        <v>-929.61696037854801</v>
      </c>
      <c r="I294" s="137">
        <v>-597.28676523085596</v>
      </c>
      <c r="J294" s="137">
        <v>-349.36985427907098</v>
      </c>
      <c r="K294" s="137">
        <v>-109.235157029813</v>
      </c>
      <c r="L294" s="137">
        <v>-36.397633401409003</v>
      </c>
      <c r="M294" s="137">
        <v>-29.7435571408691</v>
      </c>
      <c r="N294" s="137">
        <v>-19.453457113330298</v>
      </c>
      <c r="O294" s="137">
        <v>-3.04156668535118E-2</v>
      </c>
      <c r="P294" s="137">
        <v>2.3837505759338402</v>
      </c>
      <c r="Q294" s="137">
        <v>11.1426389359947</v>
      </c>
      <c r="R294" s="137">
        <v>-4.8968840740003898</v>
      </c>
    </row>
    <row r="295" spans="1:18" x14ac:dyDescent="0.25">
      <c r="A295" s="133" t="s">
        <v>52</v>
      </c>
      <c r="B295" s="136">
        <v>43908</v>
      </c>
      <c r="C295" s="137">
        <v>82.352699999999999</v>
      </c>
      <c r="D295" s="137">
        <v>363.41022928650301</v>
      </c>
      <c r="E295" s="133">
        <v>104523</v>
      </c>
      <c r="F295" s="137">
        <v>-1963.3454856303599</v>
      </c>
      <c r="G295" s="137">
        <v>-1030.5339594720199</v>
      </c>
      <c r="H295" s="137">
        <v>-930.33788316473499</v>
      </c>
      <c r="I295" s="137">
        <v>-597.93973821508598</v>
      </c>
      <c r="J295" s="137">
        <v>-349.95780253217498</v>
      </c>
      <c r="K295" s="137">
        <v>-109.82927597024801</v>
      </c>
      <c r="L295" s="137">
        <v>-37.0494531603388</v>
      </c>
      <c r="M295" s="137">
        <v>-30.358106789438398</v>
      </c>
      <c r="N295" s="137">
        <v>-20.033242615688501</v>
      </c>
      <c r="O295" s="137">
        <v>-0.89230533323412198</v>
      </c>
      <c r="P295" s="137">
        <v>1.46417186551608</v>
      </c>
      <c r="Q295" s="137">
        <v>120.906114621402</v>
      </c>
      <c r="R295" s="137">
        <v>-5.7034865475443297</v>
      </c>
    </row>
    <row r="296" spans="1:18" x14ac:dyDescent="0.25">
      <c r="A296" s="135" t="s">
        <v>390</v>
      </c>
      <c r="B296" s="135"/>
      <c r="C296" s="135"/>
      <c r="D296" s="135"/>
      <c r="E296" s="135"/>
      <c r="F296" s="135"/>
      <c r="G296" s="135"/>
      <c r="H296" s="135"/>
      <c r="I296" s="135"/>
      <c r="J296" s="135"/>
      <c r="K296" s="135"/>
      <c r="L296" s="135"/>
      <c r="M296" s="135"/>
      <c r="N296" s="135"/>
      <c r="O296" s="135"/>
      <c r="P296" s="135"/>
      <c r="Q296" s="135"/>
      <c r="R296" s="135"/>
    </row>
    <row r="297" spans="1:18" x14ac:dyDescent="0.25">
      <c r="A297" s="133" t="s">
        <v>30</v>
      </c>
      <c r="B297" s="136">
        <v>43908</v>
      </c>
      <c r="C297" s="137">
        <v>33.268500000000003</v>
      </c>
      <c r="D297" s="137">
        <v>33.268500000000003</v>
      </c>
      <c r="E297" s="133">
        <v>108167</v>
      </c>
      <c r="F297" s="137">
        <v>-1563.0450356619799</v>
      </c>
      <c r="G297" s="137">
        <v>-826.83911722373205</v>
      </c>
      <c r="H297" s="137">
        <v>-871.40822145916695</v>
      </c>
      <c r="I297" s="137">
        <v>-566.56137472280795</v>
      </c>
      <c r="J297" s="137">
        <v>-337.37986052494102</v>
      </c>
      <c r="K297" s="137">
        <v>-111.099209893699</v>
      </c>
      <c r="L297" s="137">
        <v>-51.9248914323706</v>
      </c>
      <c r="M297" s="137">
        <v>-44.1764999938923</v>
      </c>
      <c r="N297" s="137">
        <v>-35.434579052499998</v>
      </c>
      <c r="O297" s="137">
        <v>-11.283435366684699</v>
      </c>
      <c r="P297" s="137">
        <v>-2.6380306924156698</v>
      </c>
      <c r="Q297" s="137">
        <v>19.417015317786898</v>
      </c>
      <c r="R297" s="137">
        <v>-23.1302671565659</v>
      </c>
    </row>
    <row r="298" spans="1:18" x14ac:dyDescent="0.25">
      <c r="A298" s="133" t="s">
        <v>11</v>
      </c>
      <c r="B298" s="136">
        <v>43908</v>
      </c>
      <c r="C298" s="137">
        <v>35.671399999999998</v>
      </c>
      <c r="D298" s="137">
        <v>35.671399999999998</v>
      </c>
      <c r="E298" s="133">
        <v>119659</v>
      </c>
      <c r="F298" s="137">
        <v>-1562.3856214411801</v>
      </c>
      <c r="G298" s="137">
        <v>-826.28702976302998</v>
      </c>
      <c r="H298" s="137">
        <v>-870.93692799915698</v>
      </c>
      <c r="I298" s="137">
        <v>-565.967590929072</v>
      </c>
      <c r="J298" s="137">
        <v>-336.79542470953101</v>
      </c>
      <c r="K298" s="137">
        <v>-110.40836047083501</v>
      </c>
      <c r="L298" s="137">
        <v>-51.130205546439299</v>
      </c>
      <c r="M298" s="137">
        <v>-43.429847384565498</v>
      </c>
      <c r="N298" s="137">
        <v>-34.688470022182003</v>
      </c>
      <c r="O298" s="137">
        <v>-10.483379118488299</v>
      </c>
      <c r="P298" s="137">
        <v>-1.6706972094742001</v>
      </c>
      <c r="Q298" s="137">
        <v>12.9571329250919</v>
      </c>
      <c r="R298" s="137">
        <v>-22.4990346118487</v>
      </c>
    </row>
    <row r="299" spans="1:18" x14ac:dyDescent="0.25">
      <c r="A299" s="133" t="s">
        <v>31</v>
      </c>
      <c r="B299" s="136">
        <v>43908</v>
      </c>
      <c r="C299" s="137">
        <v>196.01300000000001</v>
      </c>
      <c r="D299" s="137">
        <v>196.01300000000001</v>
      </c>
      <c r="E299" s="133">
        <v>101764</v>
      </c>
      <c r="F299" s="137">
        <v>-1883.64081498362</v>
      </c>
      <c r="G299" s="137">
        <v>-1010.82204846231</v>
      </c>
      <c r="H299" s="137">
        <v>-1011.70435855263</v>
      </c>
      <c r="I299" s="137">
        <v>-672.17067627038705</v>
      </c>
      <c r="J299" s="137">
        <v>-377.29799751979698</v>
      </c>
      <c r="K299" s="137">
        <v>-125.315531105465</v>
      </c>
      <c r="L299" s="137">
        <v>-51.884439882601903</v>
      </c>
      <c r="M299" s="137">
        <v>-42.831098488819201</v>
      </c>
      <c r="N299" s="137">
        <v>-33.975648184178901</v>
      </c>
      <c r="O299" s="137">
        <v>-6.4587020361466996</v>
      </c>
      <c r="P299" s="137">
        <v>-0.90503504693645098</v>
      </c>
      <c r="Q299" s="137">
        <v>71.153578914273794</v>
      </c>
      <c r="R299" s="137">
        <v>-15.8578219363029</v>
      </c>
    </row>
    <row r="300" spans="1:18" x14ac:dyDescent="0.25">
      <c r="A300" s="133" t="s">
        <v>12</v>
      </c>
      <c r="B300" s="136">
        <v>43908</v>
      </c>
      <c r="C300" s="137">
        <v>208.72499999999999</v>
      </c>
      <c r="D300" s="137">
        <v>208.72499999999999</v>
      </c>
      <c r="E300" s="133">
        <v>118935</v>
      </c>
      <c r="F300" s="137">
        <v>-1882.4264455299301</v>
      </c>
      <c r="G300" s="137">
        <v>-1009.93609590568</v>
      </c>
      <c r="H300" s="137">
        <v>-1010.93808190458</v>
      </c>
      <c r="I300" s="137">
        <v>-671.57950978190297</v>
      </c>
      <c r="J300" s="137">
        <v>-376.73273286482703</v>
      </c>
      <c r="K300" s="137">
        <v>-124.751754269827</v>
      </c>
      <c r="L300" s="137">
        <v>-51.279282107762697</v>
      </c>
      <c r="M300" s="137">
        <v>-42.268784566020202</v>
      </c>
      <c r="N300" s="137">
        <v>-33.381164065419902</v>
      </c>
      <c r="O300" s="137">
        <v>-5.5537269681902002</v>
      </c>
      <c r="P300" s="137">
        <v>0.13849590226085801</v>
      </c>
      <c r="Q300" s="137">
        <v>10.9103011939069</v>
      </c>
      <c r="R300" s="137">
        <v>-15.072227436959601</v>
      </c>
    </row>
    <row r="301" spans="1:18" x14ac:dyDescent="0.25">
      <c r="A301" s="133" t="s">
        <v>32</v>
      </c>
      <c r="B301" s="136">
        <v>43908</v>
      </c>
      <c r="C301" s="137">
        <v>104.74</v>
      </c>
      <c r="D301" s="137">
        <v>104.74</v>
      </c>
      <c r="E301" s="133">
        <v>102594</v>
      </c>
      <c r="F301" s="137">
        <v>-1436.1643584334599</v>
      </c>
      <c r="G301" s="137">
        <v>-843.30349603107697</v>
      </c>
      <c r="H301" s="137">
        <v>-800.64189891246599</v>
      </c>
      <c r="I301" s="137">
        <v>-549.01696886170805</v>
      </c>
      <c r="J301" s="137">
        <v>-315.51058066616997</v>
      </c>
      <c r="K301" s="137">
        <v>-105.162729634412</v>
      </c>
      <c r="L301" s="137">
        <v>-46.199024724265399</v>
      </c>
      <c r="M301" s="137">
        <v>-36.183923332284301</v>
      </c>
      <c r="N301" s="137">
        <v>-27.174282286344599</v>
      </c>
      <c r="O301" s="137">
        <v>-6.6961252102108597</v>
      </c>
      <c r="P301" s="137">
        <v>-2.0857860326539801</v>
      </c>
      <c r="Q301" s="137">
        <v>60.741436852274703</v>
      </c>
      <c r="R301" s="137">
        <v>-12.5864996713696</v>
      </c>
    </row>
    <row r="302" spans="1:18" x14ac:dyDescent="0.25">
      <c r="A302" s="133" t="s">
        <v>13</v>
      </c>
      <c r="B302" s="136">
        <v>43908</v>
      </c>
      <c r="C302" s="137">
        <v>111.83</v>
      </c>
      <c r="D302" s="137">
        <v>111.83</v>
      </c>
      <c r="E302" s="133">
        <v>120323</v>
      </c>
      <c r="F302" s="137">
        <v>-1433.0326460481101</v>
      </c>
      <c r="G302" s="137">
        <v>-842.48536623951998</v>
      </c>
      <c r="H302" s="137">
        <v>-799.768556071077</v>
      </c>
      <c r="I302" s="137">
        <v>-548.416789396171</v>
      </c>
      <c r="J302" s="137">
        <v>-315.05595328634502</v>
      </c>
      <c r="K302" s="137">
        <v>-104.753168343285</v>
      </c>
      <c r="L302" s="137">
        <v>-45.792032284579903</v>
      </c>
      <c r="M302" s="137">
        <v>-35.781580442348201</v>
      </c>
      <c r="N302" s="137">
        <v>-26.758669732839699</v>
      </c>
      <c r="O302" s="137">
        <v>-6.0294032647779501</v>
      </c>
      <c r="P302" s="137">
        <v>-1.1910929435895501</v>
      </c>
      <c r="Q302" s="137">
        <v>12.847426621188999</v>
      </c>
      <c r="R302" s="137">
        <v>-12.0420375979837</v>
      </c>
    </row>
    <row r="303" spans="1:18" x14ac:dyDescent="0.25">
      <c r="A303" s="133" t="s">
        <v>14</v>
      </c>
      <c r="B303" s="136">
        <v>43908</v>
      </c>
      <c r="C303" s="137">
        <v>8.23</v>
      </c>
      <c r="D303" s="137">
        <v>8.23</v>
      </c>
      <c r="E303" s="133">
        <v>144455</v>
      </c>
      <c r="F303" s="137">
        <v>-1812.3556581986199</v>
      </c>
      <c r="G303" s="137">
        <v>-888.15368196371298</v>
      </c>
      <c r="H303" s="137">
        <v>-808.37488999706602</v>
      </c>
      <c r="I303" s="137">
        <v>-532.01851340149199</v>
      </c>
      <c r="J303" s="137">
        <v>-304.80408966787297</v>
      </c>
      <c r="K303" s="137">
        <v>-88.500041625041604</v>
      </c>
      <c r="L303" s="137">
        <v>-34.166186635944698</v>
      </c>
      <c r="M303" s="137">
        <v>-28.997599289500702</v>
      </c>
      <c r="N303" s="137">
        <v>-21.410805906644999</v>
      </c>
      <c r="O303" s="137"/>
      <c r="P303" s="137"/>
      <c r="Q303" s="137">
        <v>-11.2161458333333</v>
      </c>
      <c r="R303" s="137"/>
    </row>
    <row r="304" spans="1:18" x14ac:dyDescent="0.25">
      <c r="A304" s="133" t="s">
        <v>33</v>
      </c>
      <c r="B304" s="136">
        <v>43908</v>
      </c>
      <c r="C304" s="137">
        <v>8.02</v>
      </c>
      <c r="D304" s="137">
        <v>8.02</v>
      </c>
      <c r="E304" s="133">
        <v>144453</v>
      </c>
      <c r="F304" s="137">
        <v>-1816.3507109004699</v>
      </c>
      <c r="G304" s="137">
        <v>-880.48245614035102</v>
      </c>
      <c r="H304" s="137">
        <v>-807.69230769230796</v>
      </c>
      <c r="I304" s="137">
        <v>-530.74904241736397</v>
      </c>
      <c r="J304" s="137">
        <v>-304.543380483671</v>
      </c>
      <c r="K304" s="137">
        <v>-88.786941214125704</v>
      </c>
      <c r="L304" s="137">
        <v>-34.734337827121301</v>
      </c>
      <c r="M304" s="137">
        <v>-29.788865256746401</v>
      </c>
      <c r="N304" s="137">
        <v>-22.3758336768452</v>
      </c>
      <c r="O304" s="137"/>
      <c r="P304" s="137"/>
      <c r="Q304" s="137">
        <v>-12.546875</v>
      </c>
      <c r="R304" s="137"/>
    </row>
    <row r="305" spans="1:18" x14ac:dyDescent="0.25">
      <c r="A305" s="133" t="s">
        <v>15</v>
      </c>
      <c r="B305" s="136">
        <v>43908</v>
      </c>
      <c r="C305" s="137">
        <v>36.39</v>
      </c>
      <c r="D305" s="137">
        <v>36.39</v>
      </c>
      <c r="E305" s="133">
        <v>118481</v>
      </c>
      <c r="F305" s="137">
        <v>-2169.8113207547099</v>
      </c>
      <c r="G305" s="137">
        <v>-1022.89697542533</v>
      </c>
      <c r="H305" s="137">
        <v>-1034.81749528005</v>
      </c>
      <c r="I305" s="137">
        <v>-663.00497658079598</v>
      </c>
      <c r="J305" s="137">
        <v>-376.131154076141</v>
      </c>
      <c r="K305" s="137">
        <v>-109.29584210271901</v>
      </c>
      <c r="L305" s="137">
        <v>-46.3556093177897</v>
      </c>
      <c r="M305" s="137">
        <v>-42.006166269544302</v>
      </c>
      <c r="N305" s="137">
        <v>-32.844037713578999</v>
      </c>
      <c r="O305" s="137">
        <v>-5.8111862240268701</v>
      </c>
      <c r="P305" s="137">
        <v>-0.95885460167028602</v>
      </c>
      <c r="Q305" s="137">
        <v>9.1813067121213994</v>
      </c>
      <c r="R305" s="137">
        <v>-18.2623083757512</v>
      </c>
    </row>
    <row r="306" spans="1:18" x14ac:dyDescent="0.25">
      <c r="A306" s="133" t="s">
        <v>34</v>
      </c>
      <c r="B306" s="136">
        <v>43908</v>
      </c>
      <c r="C306" s="137">
        <v>34</v>
      </c>
      <c r="D306" s="137">
        <v>34</v>
      </c>
      <c r="E306" s="133">
        <v>108909</v>
      </c>
      <c r="F306" s="137">
        <v>-2170.8160442600301</v>
      </c>
      <c r="G306" s="137">
        <v>-1024.3994943109999</v>
      </c>
      <c r="H306" s="137">
        <v>-1034.99023371725</v>
      </c>
      <c r="I306" s="137">
        <v>-664.07277509864105</v>
      </c>
      <c r="J306" s="137">
        <v>-376.83409480094099</v>
      </c>
      <c r="K306" s="137">
        <v>-110.075370638751</v>
      </c>
      <c r="L306" s="137">
        <v>-47.1482960234366</v>
      </c>
      <c r="M306" s="137">
        <v>-42.718230674434999</v>
      </c>
      <c r="N306" s="137">
        <v>-33.579480160075398</v>
      </c>
      <c r="O306" s="137">
        <v>-6.7250973287582099</v>
      </c>
      <c r="P306" s="137">
        <v>-1.87948824213733</v>
      </c>
      <c r="Q306" s="137">
        <v>19.936276741010499</v>
      </c>
      <c r="R306" s="137">
        <v>-18.9605233667397</v>
      </c>
    </row>
    <row r="307" spans="1:18" x14ac:dyDescent="0.25">
      <c r="A307" s="133" t="s">
        <v>16</v>
      </c>
      <c r="B307" s="136">
        <v>43908</v>
      </c>
      <c r="C307" s="137">
        <v>9.4886999999999997</v>
      </c>
      <c r="D307" s="137">
        <v>9.4886999999999997</v>
      </c>
      <c r="E307" s="133">
        <v>135341</v>
      </c>
      <c r="F307" s="137">
        <v>-1730.64451360305</v>
      </c>
      <c r="G307" s="137">
        <v>-929.226411103038</v>
      </c>
      <c r="H307" s="137">
        <v>-865.21282153028596</v>
      </c>
      <c r="I307" s="137">
        <v>-581.14912809233294</v>
      </c>
      <c r="J307" s="137">
        <v>-335.74370943532102</v>
      </c>
      <c r="K307" s="137">
        <v>-103.632263909416</v>
      </c>
      <c r="L307" s="137">
        <v>-36.000990889574297</v>
      </c>
      <c r="M307" s="137">
        <v>-32.0548098045223</v>
      </c>
      <c r="N307" s="137">
        <v>-24.476681800659701</v>
      </c>
      <c r="O307" s="137">
        <v>-8.7838509464860994</v>
      </c>
      <c r="P307" s="137"/>
      <c r="Q307" s="137">
        <v>-1.12832224909311</v>
      </c>
      <c r="R307" s="137">
        <v>-16.312036325440001</v>
      </c>
    </row>
    <row r="308" spans="1:18" x14ac:dyDescent="0.25">
      <c r="A308" s="133" t="s">
        <v>35</v>
      </c>
      <c r="B308" s="136">
        <v>43908</v>
      </c>
      <c r="C308" s="137">
        <v>8.7199000000000009</v>
      </c>
      <c r="D308" s="137">
        <v>8.7199000000000009</v>
      </c>
      <c r="E308" s="133">
        <v>135343</v>
      </c>
      <c r="F308" s="137">
        <v>-1732.41829065804</v>
      </c>
      <c r="G308" s="137">
        <v>-930.20523750913003</v>
      </c>
      <c r="H308" s="137">
        <v>-866.68765725869196</v>
      </c>
      <c r="I308" s="137">
        <v>-582.507324979739</v>
      </c>
      <c r="J308" s="137">
        <v>-337.03712175854503</v>
      </c>
      <c r="K308" s="137">
        <v>-104.774858458213</v>
      </c>
      <c r="L308" s="137">
        <v>-37.187704634387899</v>
      </c>
      <c r="M308" s="137">
        <v>-33.177014543914602</v>
      </c>
      <c r="N308" s="137">
        <v>-25.555395689555901</v>
      </c>
      <c r="O308" s="137">
        <v>-9.9454397958986807</v>
      </c>
      <c r="P308" s="137"/>
      <c r="Q308" s="137">
        <v>-2.82488814993954</v>
      </c>
      <c r="R308" s="137">
        <v>-17.2255787554985</v>
      </c>
    </row>
    <row r="309" spans="1:18" x14ac:dyDescent="0.25">
      <c r="A309" s="133" t="s">
        <v>36</v>
      </c>
      <c r="B309" s="136">
        <v>43908</v>
      </c>
      <c r="C309" s="137">
        <v>25.292100000000001</v>
      </c>
      <c r="D309" s="137">
        <v>203.98425180617701</v>
      </c>
      <c r="E309" s="133">
        <v>100254</v>
      </c>
      <c r="F309" s="137">
        <v>-2122.42492626684</v>
      </c>
      <c r="G309" s="137">
        <v>-1003.7556011758101</v>
      </c>
      <c r="H309" s="137">
        <v>-919.31000247044904</v>
      </c>
      <c r="I309" s="137">
        <v>-572.02940896368898</v>
      </c>
      <c r="J309" s="137">
        <v>-334.39877227154699</v>
      </c>
      <c r="K309" s="137">
        <v>-97.513697664522198</v>
      </c>
      <c r="L309" s="137">
        <v>-29.767249635601701</v>
      </c>
      <c r="M309" s="137">
        <v>-26.6321380173721</v>
      </c>
      <c r="N309" s="137">
        <v>-19.967745151707302</v>
      </c>
      <c r="O309" s="137">
        <v>-2.4637679693904002</v>
      </c>
      <c r="P309" s="137">
        <v>3.2593072161040899</v>
      </c>
      <c r="Q309" s="137">
        <v>85.050152443549095</v>
      </c>
      <c r="R309" s="137">
        <v>-9.5269995207508007</v>
      </c>
    </row>
    <row r="310" spans="1:18" x14ac:dyDescent="0.25">
      <c r="A310" s="133" t="s">
        <v>17</v>
      </c>
      <c r="B310" s="136">
        <v>43908</v>
      </c>
      <c r="C310" s="137">
        <v>27.1389</v>
      </c>
      <c r="D310" s="137">
        <v>27.1389</v>
      </c>
      <c r="E310" s="133">
        <v>120486</v>
      </c>
      <c r="F310" s="137">
        <v>-2121.8057951197202</v>
      </c>
      <c r="G310" s="137">
        <v>-1003.19140821165</v>
      </c>
      <c r="H310" s="137">
        <v>-918.77614579679005</v>
      </c>
      <c r="I310" s="137">
        <v>-571.52012175474101</v>
      </c>
      <c r="J310" s="137">
        <v>-333.92332115550897</v>
      </c>
      <c r="K310" s="137">
        <v>-97.023485030736794</v>
      </c>
      <c r="L310" s="137">
        <v>-29.2145972605515</v>
      </c>
      <c r="M310" s="137">
        <v>-26.112183616288501</v>
      </c>
      <c r="N310" s="137">
        <v>-19.447389840460101</v>
      </c>
      <c r="O310" s="137">
        <v>-1.84989078592446</v>
      </c>
      <c r="P310" s="137">
        <v>4.62891968646555</v>
      </c>
      <c r="Q310" s="137">
        <v>12.109746256034301</v>
      </c>
      <c r="R310" s="137">
        <v>-8.9986419212849693</v>
      </c>
    </row>
    <row r="311" spans="1:18" x14ac:dyDescent="0.25">
      <c r="A311" s="133" t="s">
        <v>18</v>
      </c>
      <c r="B311" s="136">
        <v>43908</v>
      </c>
      <c r="C311" s="137">
        <v>27.603999999999999</v>
      </c>
      <c r="D311" s="137">
        <v>27.603999999999999</v>
      </c>
      <c r="E311" s="133">
        <v>119404</v>
      </c>
      <c r="F311" s="137">
        <v>-1990.27264008769</v>
      </c>
      <c r="G311" s="137">
        <v>-1089.2063492063501</v>
      </c>
      <c r="H311" s="137">
        <v>-988.48075092166596</v>
      </c>
      <c r="I311" s="137">
        <v>-639.79446785411596</v>
      </c>
      <c r="J311" s="137">
        <v>-366.44859995147499</v>
      </c>
      <c r="K311" s="137">
        <v>-110.48932956332099</v>
      </c>
      <c r="L311" s="137">
        <v>-41.1538951963933</v>
      </c>
      <c r="M311" s="137">
        <v>-35.456064665757999</v>
      </c>
      <c r="N311" s="137">
        <v>-25.641574290498401</v>
      </c>
      <c r="O311" s="137">
        <v>-4.9688392351742401</v>
      </c>
      <c r="P311" s="137">
        <v>2.48526013397142</v>
      </c>
      <c r="Q311" s="137">
        <v>17.3013299750295</v>
      </c>
      <c r="R311" s="137">
        <v>-13.8245882409181</v>
      </c>
    </row>
    <row r="312" spans="1:18" x14ac:dyDescent="0.25">
      <c r="A312" s="133" t="s">
        <v>37</v>
      </c>
      <c r="B312" s="136">
        <v>43908</v>
      </c>
      <c r="C312" s="137">
        <v>26.032</v>
      </c>
      <c r="D312" s="137">
        <v>26.032</v>
      </c>
      <c r="E312" s="133">
        <v>118102</v>
      </c>
      <c r="F312" s="137">
        <v>-1991.10191036536</v>
      </c>
      <c r="G312" s="137">
        <v>-1089.95457664782</v>
      </c>
      <c r="H312" s="137">
        <v>-989.23246579423699</v>
      </c>
      <c r="I312" s="137">
        <v>-640.54835518282005</v>
      </c>
      <c r="J312" s="137">
        <v>-367.16904376347497</v>
      </c>
      <c r="K312" s="137">
        <v>-111.204776122317</v>
      </c>
      <c r="L312" s="137">
        <v>-41.923317324386801</v>
      </c>
      <c r="M312" s="137">
        <v>-36.162355442503397</v>
      </c>
      <c r="N312" s="137">
        <v>-26.353664439298399</v>
      </c>
      <c r="O312" s="137">
        <v>-5.7346057947409497</v>
      </c>
      <c r="P312" s="137">
        <v>1.5212762130126101</v>
      </c>
      <c r="Q312" s="137">
        <v>15.721869962385799</v>
      </c>
      <c r="R312" s="137">
        <v>-14.497658355762599</v>
      </c>
    </row>
    <row r="313" spans="1:18" x14ac:dyDescent="0.25">
      <c r="A313" s="133" t="s">
        <v>38</v>
      </c>
      <c r="B313" s="136">
        <v>43908</v>
      </c>
      <c r="C313" s="137">
        <v>54.595399999999998</v>
      </c>
      <c r="D313" s="137">
        <v>54.595399999999998</v>
      </c>
      <c r="E313" s="133">
        <v>103085</v>
      </c>
      <c r="F313" s="137">
        <v>-1884.66575991134</v>
      </c>
      <c r="G313" s="137">
        <v>-975.82383230587402</v>
      </c>
      <c r="H313" s="137">
        <v>-942.16750927107898</v>
      </c>
      <c r="I313" s="137">
        <v>-608.42900633014494</v>
      </c>
      <c r="J313" s="137">
        <v>-351.73154238165102</v>
      </c>
      <c r="K313" s="137">
        <v>-108.240240109959</v>
      </c>
      <c r="L313" s="137">
        <v>-40.153018644901501</v>
      </c>
      <c r="M313" s="137">
        <v>-34.767312874907702</v>
      </c>
      <c r="N313" s="137">
        <v>-25.565614793491299</v>
      </c>
      <c r="O313" s="137">
        <v>-3.0724307604880701</v>
      </c>
      <c r="P313" s="137">
        <v>0.46004693376462302</v>
      </c>
      <c r="Q313" s="137">
        <v>30.159942560681898</v>
      </c>
      <c r="R313" s="137">
        <v>-11.3725050850174</v>
      </c>
    </row>
    <row r="314" spans="1:18" x14ac:dyDescent="0.25">
      <c r="A314" s="133" t="s">
        <v>19</v>
      </c>
      <c r="B314" s="136">
        <v>43908</v>
      </c>
      <c r="C314" s="137">
        <v>57.615600000000001</v>
      </c>
      <c r="D314" s="137">
        <v>57.615600000000001</v>
      </c>
      <c r="E314" s="133">
        <v>118784</v>
      </c>
      <c r="F314" s="137">
        <v>-1883.7325866777301</v>
      </c>
      <c r="G314" s="137">
        <v>-974.94710247907801</v>
      </c>
      <c r="H314" s="137">
        <v>-941.36113016537695</v>
      </c>
      <c r="I314" s="137">
        <v>-607.67130339108803</v>
      </c>
      <c r="J314" s="137">
        <v>-351.04637332039698</v>
      </c>
      <c r="K314" s="137">
        <v>-107.67107677104499</v>
      </c>
      <c r="L314" s="137">
        <v>-39.601028541966102</v>
      </c>
      <c r="M314" s="137">
        <v>-34.279354325230798</v>
      </c>
      <c r="N314" s="137">
        <v>-25.082302851920399</v>
      </c>
      <c r="O314" s="137">
        <v>-2.4155663624236601</v>
      </c>
      <c r="P314" s="137">
        <v>1.24117605431008</v>
      </c>
      <c r="Q314" s="137">
        <v>9.4044605032792905</v>
      </c>
      <c r="R314" s="137">
        <v>-10.8527260202622</v>
      </c>
    </row>
    <row r="315" spans="1:18" x14ac:dyDescent="0.25">
      <c r="A315" s="133" t="s">
        <v>20</v>
      </c>
      <c r="B315" s="136">
        <v>43908</v>
      </c>
      <c r="C315" s="137">
        <v>37.07</v>
      </c>
      <c r="D315" s="137">
        <v>37.07</v>
      </c>
      <c r="E315" s="133">
        <v>103490</v>
      </c>
      <c r="F315" s="137">
        <v>-1948.0337078651701</v>
      </c>
      <c r="G315" s="137">
        <v>-1002.32720502676</v>
      </c>
      <c r="H315" s="137">
        <v>-902.584366336318</v>
      </c>
      <c r="I315" s="137">
        <v>-632.74478330658098</v>
      </c>
      <c r="J315" s="137">
        <v>-359.81373597539499</v>
      </c>
      <c r="K315" s="137">
        <v>-121.873806944229</v>
      </c>
      <c r="L315" s="137">
        <v>-55.516907984719097</v>
      </c>
      <c r="M315" s="137">
        <v>-43.459644402698999</v>
      </c>
      <c r="N315" s="137">
        <v>-33.020323688159799</v>
      </c>
      <c r="O315" s="137">
        <v>-7.7518941205073499</v>
      </c>
      <c r="P315" s="137">
        <v>-0.62137862938194499</v>
      </c>
      <c r="Q315" s="137">
        <v>19.301719085758901</v>
      </c>
      <c r="R315" s="137">
        <v>-13.8966051716517</v>
      </c>
    </row>
    <row r="316" spans="1:18" x14ac:dyDescent="0.25">
      <c r="A316" s="133" t="s">
        <v>39</v>
      </c>
      <c r="B316" s="136">
        <v>43908</v>
      </c>
      <c r="C316" s="137">
        <v>36.75</v>
      </c>
      <c r="D316" s="137">
        <v>36.75</v>
      </c>
      <c r="E316" s="133">
        <v>141068</v>
      </c>
      <c r="F316" s="137">
        <v>-1955.1892866340399</v>
      </c>
      <c r="G316" s="137">
        <v>-1003.9427364468399</v>
      </c>
      <c r="H316" s="137">
        <v>-903.26209223847002</v>
      </c>
      <c r="I316" s="137">
        <v>-633.25534169168304</v>
      </c>
      <c r="J316" s="137">
        <v>-360.30431084710102</v>
      </c>
      <c r="K316" s="137">
        <v>-122.294576994785</v>
      </c>
      <c r="L316" s="137">
        <v>-55.922442941673701</v>
      </c>
      <c r="M316" s="137">
        <v>-43.8119491557053</v>
      </c>
      <c r="N316" s="137">
        <v>-33.368655072825099</v>
      </c>
      <c r="O316" s="137">
        <v>-7.9794705197388396</v>
      </c>
      <c r="P316" s="137">
        <v>-0.88826213147048105</v>
      </c>
      <c r="Q316" s="137">
        <v>18.3598260238997</v>
      </c>
      <c r="R316" s="137">
        <v>-14.151038657831</v>
      </c>
    </row>
    <row r="317" spans="1:18" x14ac:dyDescent="0.25">
      <c r="A317" s="133" t="s">
        <v>40</v>
      </c>
      <c r="B317" s="136">
        <v>43908</v>
      </c>
      <c r="C317" s="137">
        <v>98.603099999999998</v>
      </c>
      <c r="D317" s="137">
        <v>98.603099999999998</v>
      </c>
      <c r="E317" s="133">
        <v>101672</v>
      </c>
      <c r="F317" s="137">
        <v>-1877.1924170652601</v>
      </c>
      <c r="G317" s="137">
        <v>-998.26339551876197</v>
      </c>
      <c r="H317" s="137">
        <v>-893.06266735072802</v>
      </c>
      <c r="I317" s="137">
        <v>-594.79531329939402</v>
      </c>
      <c r="J317" s="137">
        <v>-346.99692115965001</v>
      </c>
      <c r="K317" s="137">
        <v>-115.96470962702401</v>
      </c>
      <c r="L317" s="137">
        <v>-42.501658266157897</v>
      </c>
      <c r="M317" s="137">
        <v>-34.193453195259998</v>
      </c>
      <c r="N317" s="137">
        <v>-26.5420052126074</v>
      </c>
      <c r="O317" s="137">
        <v>-4.5825724717974801</v>
      </c>
      <c r="P317" s="137">
        <v>1.52790380618093</v>
      </c>
      <c r="Q317" s="137">
        <v>56.331878592579699</v>
      </c>
      <c r="R317" s="137">
        <v>-13.451329140335901</v>
      </c>
    </row>
    <row r="318" spans="1:18" x14ac:dyDescent="0.25">
      <c r="A318" s="133" t="s">
        <v>21</v>
      </c>
      <c r="B318" s="136">
        <v>43908</v>
      </c>
      <c r="C318" s="137">
        <v>105.00069999999999</v>
      </c>
      <c r="D318" s="137">
        <v>105.00069999999999</v>
      </c>
      <c r="E318" s="133">
        <v>119231</v>
      </c>
      <c r="F318" s="137">
        <v>-1875.63861532388</v>
      </c>
      <c r="G318" s="137">
        <v>-996.88242399921705</v>
      </c>
      <c r="H318" s="137">
        <v>-891.78382739792698</v>
      </c>
      <c r="I318" s="137">
        <v>-593.62072105099901</v>
      </c>
      <c r="J318" s="137">
        <v>-345.89033543480201</v>
      </c>
      <c r="K318" s="137">
        <v>-114.797991907401</v>
      </c>
      <c r="L318" s="137">
        <v>-41.260314095052401</v>
      </c>
      <c r="M318" s="137">
        <v>-33.042170676674303</v>
      </c>
      <c r="N318" s="137">
        <v>-25.396291813115699</v>
      </c>
      <c r="O318" s="137">
        <v>-3.4905173943113001</v>
      </c>
      <c r="P318" s="137">
        <v>2.6434270266841602</v>
      </c>
      <c r="Q318" s="137">
        <v>14.829652418163301</v>
      </c>
      <c r="R318" s="137">
        <v>-12.4191175670893</v>
      </c>
    </row>
    <row r="319" spans="1:18" x14ac:dyDescent="0.25">
      <c r="A319" s="133" t="s">
        <v>22</v>
      </c>
      <c r="B319" s="136">
        <v>43908</v>
      </c>
      <c r="C319" s="137">
        <v>7.9276999999999997</v>
      </c>
      <c r="D319" s="137">
        <v>7.9276999999999997</v>
      </c>
      <c r="E319" s="133">
        <v>143835</v>
      </c>
      <c r="F319" s="137">
        <v>-1968.8055658317101</v>
      </c>
      <c r="G319" s="137">
        <v>-947.67628205128199</v>
      </c>
      <c r="H319" s="137">
        <v>-904.14225685895099</v>
      </c>
      <c r="I319" s="137">
        <v>-582.41284582131595</v>
      </c>
      <c r="J319" s="137">
        <v>-330.60171241586499</v>
      </c>
      <c r="K319" s="137">
        <v>-104.777832200509</v>
      </c>
      <c r="L319" s="137">
        <v>-33.206081662527403</v>
      </c>
      <c r="M319" s="137">
        <v>-26.881346642166001</v>
      </c>
      <c r="N319" s="137">
        <v>-19.099797591798801</v>
      </c>
      <c r="O319" s="137"/>
      <c r="P319" s="137"/>
      <c r="Q319" s="137">
        <v>-12.3190472312704</v>
      </c>
      <c r="R319" s="137"/>
    </row>
    <row r="320" spans="1:18" x14ac:dyDescent="0.25">
      <c r="A320" s="133" t="s">
        <v>41</v>
      </c>
      <c r="B320" s="136">
        <v>43908</v>
      </c>
      <c r="C320" s="137">
        <v>7.7119</v>
      </c>
      <c r="D320" s="137">
        <v>7.7119</v>
      </c>
      <c r="E320" s="133">
        <v>143837</v>
      </c>
      <c r="F320" s="137">
        <v>-1969.6692754974399</v>
      </c>
      <c r="G320" s="137">
        <v>-948.74716546892398</v>
      </c>
      <c r="H320" s="137">
        <v>-905.19003173446504</v>
      </c>
      <c r="I320" s="137">
        <v>-583.42667629093705</v>
      </c>
      <c r="J320" s="137">
        <v>-331.48615248406799</v>
      </c>
      <c r="K320" s="137">
        <v>-105.61304232674</v>
      </c>
      <c r="L320" s="137">
        <v>-34.151685404550001</v>
      </c>
      <c r="M320" s="137">
        <v>-27.820080286279701</v>
      </c>
      <c r="N320" s="137">
        <v>-20.286729320267501</v>
      </c>
      <c r="O320" s="137"/>
      <c r="P320" s="137"/>
      <c r="Q320" s="137">
        <v>-13.601897394136801</v>
      </c>
      <c r="R320" s="137"/>
    </row>
    <row r="321" spans="1:18" x14ac:dyDescent="0.25">
      <c r="A321" s="133" t="s">
        <v>23</v>
      </c>
      <c r="B321" s="136">
        <v>43908</v>
      </c>
      <c r="C321" s="137">
        <v>7.7759</v>
      </c>
      <c r="D321" s="137">
        <v>7.7759</v>
      </c>
      <c r="E321" s="133">
        <v>144213</v>
      </c>
      <c r="F321" s="137">
        <v>-1849.73141252595</v>
      </c>
      <c r="G321" s="137">
        <v>-905.92164548977098</v>
      </c>
      <c r="H321" s="137">
        <v>-875.24155032502301</v>
      </c>
      <c r="I321" s="137">
        <v>-563.29951175953795</v>
      </c>
      <c r="J321" s="137">
        <v>-321.41971474546</v>
      </c>
      <c r="K321" s="137">
        <v>-99.705923986240606</v>
      </c>
      <c r="L321" s="137">
        <v>-32.205684961122998</v>
      </c>
      <c r="M321" s="137">
        <v>-25.554955651113801</v>
      </c>
      <c r="N321" s="137">
        <v>-18.057570762241902</v>
      </c>
      <c r="O321" s="137"/>
      <c r="P321" s="137"/>
      <c r="Q321" s="137">
        <v>-13.6896543001686</v>
      </c>
      <c r="R321" s="137"/>
    </row>
    <row r="322" spans="1:18" x14ac:dyDescent="0.25">
      <c r="A322" s="133" t="s">
        <v>42</v>
      </c>
      <c r="B322" s="136">
        <v>43908</v>
      </c>
      <c r="C322" s="137">
        <v>7.5542999999999996</v>
      </c>
      <c r="D322" s="137">
        <v>7.5542999999999996</v>
      </c>
      <c r="E322" s="133">
        <v>144212</v>
      </c>
      <c r="F322" s="137">
        <v>-1851.1667651013499</v>
      </c>
      <c r="G322" s="137">
        <v>-907.03098735233698</v>
      </c>
      <c r="H322" s="137">
        <v>-876.29263350329802</v>
      </c>
      <c r="I322" s="137">
        <v>-564.35409569841602</v>
      </c>
      <c r="J322" s="137">
        <v>-322.33331635511598</v>
      </c>
      <c r="K322" s="137">
        <v>-100.56116765599</v>
      </c>
      <c r="L322" s="137">
        <v>-33.143101939442197</v>
      </c>
      <c r="M322" s="137">
        <v>-26.551125836668</v>
      </c>
      <c r="N322" s="137">
        <v>-19.3574504312508</v>
      </c>
      <c r="O322" s="137"/>
      <c r="P322" s="137"/>
      <c r="Q322" s="137">
        <v>-15.053634064080899</v>
      </c>
      <c r="R322" s="137"/>
    </row>
    <row r="323" spans="1:18" x14ac:dyDescent="0.25">
      <c r="A323" s="133" t="s">
        <v>43</v>
      </c>
      <c r="B323" s="136">
        <v>43908</v>
      </c>
      <c r="C323" s="137">
        <v>165.68629999999999</v>
      </c>
      <c r="D323" s="137">
        <v>165.68629999999999</v>
      </c>
      <c r="E323" s="133">
        <v>100496</v>
      </c>
      <c r="F323" s="137">
        <v>-1676.88126782169</v>
      </c>
      <c r="G323" s="137">
        <v>-988.25623537208799</v>
      </c>
      <c r="H323" s="137">
        <v>-923.99140430051796</v>
      </c>
      <c r="I323" s="137">
        <v>-643.52944152211103</v>
      </c>
      <c r="J323" s="137">
        <v>-372.65126464333503</v>
      </c>
      <c r="K323" s="137">
        <v>-124.631981453797</v>
      </c>
      <c r="L323" s="137">
        <v>-53.167155390200598</v>
      </c>
      <c r="M323" s="137">
        <v>-44.569048301149998</v>
      </c>
      <c r="N323" s="137">
        <v>-34.878524073140802</v>
      </c>
      <c r="O323" s="137">
        <v>-9.0544174903259496</v>
      </c>
      <c r="P323" s="137">
        <v>-2.3283705243185699</v>
      </c>
      <c r="Q323" s="137">
        <v>42.591979637616902</v>
      </c>
      <c r="R323" s="137">
        <v>-18.171912547739399</v>
      </c>
    </row>
    <row r="324" spans="1:18" x14ac:dyDescent="0.25">
      <c r="A324" s="133" t="s">
        <v>24</v>
      </c>
      <c r="B324" s="136">
        <v>43908</v>
      </c>
      <c r="C324" s="137">
        <v>174.49709999999999</v>
      </c>
      <c r="D324" s="137">
        <v>174.49709999999999</v>
      </c>
      <c r="E324" s="133">
        <v>118494</v>
      </c>
      <c r="F324" s="137">
        <v>-1675.7812307778099</v>
      </c>
      <c r="G324" s="137">
        <v>-987.32587637290601</v>
      </c>
      <c r="H324" s="137">
        <v>-923.20102417768396</v>
      </c>
      <c r="I324" s="137">
        <v>-642.77282088934601</v>
      </c>
      <c r="J324" s="137">
        <v>-371.943952773901</v>
      </c>
      <c r="K324" s="137">
        <v>-123.943769773292</v>
      </c>
      <c r="L324" s="137">
        <v>-52.457626665832002</v>
      </c>
      <c r="M324" s="137">
        <v>-43.9656338788715</v>
      </c>
      <c r="N324" s="137">
        <v>-34.3058198741006</v>
      </c>
      <c r="O324" s="137">
        <v>-8.4617610480099206</v>
      </c>
      <c r="P324" s="137">
        <v>-1.63776213522648</v>
      </c>
      <c r="Q324" s="137">
        <v>5.34677791895606</v>
      </c>
      <c r="R324" s="137">
        <v>-17.646095169054199</v>
      </c>
    </row>
    <row r="325" spans="1:18" x14ac:dyDescent="0.25">
      <c r="A325" s="133" t="s">
        <v>25</v>
      </c>
      <c r="B325" s="136">
        <v>43908</v>
      </c>
      <c r="C325" s="137">
        <v>7.76</v>
      </c>
      <c r="D325" s="137">
        <v>7.76</v>
      </c>
      <c r="E325" s="133">
        <v>145473</v>
      </c>
      <c r="F325" s="137">
        <v>-1703.9312039312099</v>
      </c>
      <c r="G325" s="137">
        <v>-963.534675615212</v>
      </c>
      <c r="H325" s="137">
        <v>-886.70741023682206</v>
      </c>
      <c r="I325" s="137">
        <v>-592.06033010813906</v>
      </c>
      <c r="J325" s="137">
        <v>-349.22622487638898</v>
      </c>
      <c r="K325" s="137">
        <v>-113.965370422935</v>
      </c>
      <c r="L325" s="137">
        <v>-42.0704550032452</v>
      </c>
      <c r="M325" s="137">
        <v>-35.690676215397303</v>
      </c>
      <c r="N325" s="137">
        <v>-26.6503093443139</v>
      </c>
      <c r="O325" s="137"/>
      <c r="P325" s="137"/>
      <c r="Q325" s="137">
        <v>-17.432835820895502</v>
      </c>
      <c r="R325" s="137"/>
    </row>
    <row r="326" spans="1:18" x14ac:dyDescent="0.25">
      <c r="A326" s="133" t="s">
        <v>44</v>
      </c>
      <c r="B326" s="136">
        <v>43908</v>
      </c>
      <c r="C326" s="137">
        <v>7.67</v>
      </c>
      <c r="D326" s="137">
        <v>7.67</v>
      </c>
      <c r="E326" s="133">
        <v>145471</v>
      </c>
      <c r="F326" s="137">
        <v>-1679.7263681592001</v>
      </c>
      <c r="G326" s="137">
        <v>-959.003397508494</v>
      </c>
      <c r="H326" s="137">
        <v>-885.97711811997499</v>
      </c>
      <c r="I326" s="137">
        <v>-591.33784562211997</v>
      </c>
      <c r="J326" s="137">
        <v>-348.76011570086803</v>
      </c>
      <c r="K326" s="137">
        <v>-114.386079903321</v>
      </c>
      <c r="L326" s="137">
        <v>-42.783882783882802</v>
      </c>
      <c r="M326" s="137">
        <v>-36.364894316255601</v>
      </c>
      <c r="N326" s="137">
        <v>-27.292649859248201</v>
      </c>
      <c r="O326" s="137"/>
      <c r="P326" s="137"/>
      <c r="Q326" s="137">
        <v>-18.1332622601279</v>
      </c>
      <c r="R326" s="137"/>
    </row>
    <row r="327" spans="1:18" x14ac:dyDescent="0.25">
      <c r="A327" s="133" t="s">
        <v>26</v>
      </c>
      <c r="B327" s="136">
        <v>43908</v>
      </c>
      <c r="C327" s="137">
        <v>50.440100000000001</v>
      </c>
      <c r="D327" s="137">
        <v>50.440100000000001</v>
      </c>
      <c r="E327" s="133">
        <v>120751</v>
      </c>
      <c r="F327" s="137">
        <v>-1940.5075433198899</v>
      </c>
      <c r="G327" s="137">
        <v>-1031.78108636292</v>
      </c>
      <c r="H327" s="137">
        <v>-946.23038958973598</v>
      </c>
      <c r="I327" s="137">
        <v>-613.36888070084899</v>
      </c>
      <c r="J327" s="137">
        <v>-344.37489872756402</v>
      </c>
      <c r="K327" s="137">
        <v>-100.762978582042</v>
      </c>
      <c r="L327" s="137">
        <v>-32.9993905793417</v>
      </c>
      <c r="M327" s="137">
        <v>-27.2975990930893</v>
      </c>
      <c r="N327" s="137">
        <v>-20.895547797848899</v>
      </c>
      <c r="O327" s="137">
        <v>-1.5934965186522001</v>
      </c>
      <c r="P327" s="137">
        <v>-0.30980246481839702</v>
      </c>
      <c r="Q327" s="137">
        <v>7.7519093939659003</v>
      </c>
      <c r="R327" s="137">
        <v>-7.6904713295393199</v>
      </c>
    </row>
    <row r="328" spans="1:18" x14ac:dyDescent="0.25">
      <c r="A328" s="133" t="s">
        <v>45</v>
      </c>
      <c r="B328" s="136">
        <v>43908</v>
      </c>
      <c r="C328" s="137">
        <v>47.845399999999998</v>
      </c>
      <c r="D328" s="137">
        <v>47.845399999999998</v>
      </c>
      <c r="E328" s="133">
        <v>103098</v>
      </c>
      <c r="F328" s="137">
        <v>-1941.32261824428</v>
      </c>
      <c r="G328" s="137">
        <v>-1032.33236251007</v>
      </c>
      <c r="H328" s="137">
        <v>-946.79594402569796</v>
      </c>
      <c r="I328" s="137">
        <v>-613.87987259422096</v>
      </c>
      <c r="J328" s="137">
        <v>-344.87794689142697</v>
      </c>
      <c r="K328" s="137">
        <v>-101.25018899827</v>
      </c>
      <c r="L328" s="137">
        <v>-33.5174801472022</v>
      </c>
      <c r="M328" s="137">
        <v>-27.7916893782381</v>
      </c>
      <c r="N328" s="137">
        <v>-21.395949100540999</v>
      </c>
      <c r="O328" s="137">
        <v>-2.2704657816098899</v>
      </c>
      <c r="P328" s="137">
        <v>-1.00836730180214</v>
      </c>
      <c r="Q328" s="137">
        <v>25.7956507936508</v>
      </c>
      <c r="R328" s="137">
        <v>-8.2687914271835208</v>
      </c>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3" t="s">
        <v>349</v>
      </c>
      <c r="C2" s="124"/>
      <c r="D2" s="124"/>
      <c r="E2" s="125"/>
    </row>
    <row r="3" spans="2:15" ht="15.75" customHeight="1" thickBot="1" x14ac:dyDescent="0.3">
      <c r="B3" s="126"/>
      <c r="C3" s="127"/>
      <c r="D3" s="127"/>
      <c r="E3" s="128"/>
    </row>
    <row r="5" spans="2:15" x14ac:dyDescent="0.25">
      <c r="B5" s="129" t="s">
        <v>401</v>
      </c>
      <c r="C5" s="129"/>
      <c r="D5" s="129"/>
      <c r="E5" s="129"/>
      <c r="F5" s="129"/>
      <c r="G5" s="129"/>
      <c r="H5" s="129"/>
      <c r="I5" s="129"/>
      <c r="J5" s="129"/>
      <c r="K5" s="129"/>
      <c r="L5" s="129"/>
      <c r="M5" s="129"/>
      <c r="N5" s="129"/>
    </row>
    <row r="7" spans="2:15" ht="15" customHeight="1" x14ac:dyDescent="0.25">
      <c r="B7" s="130" t="s">
        <v>402</v>
      </c>
      <c r="C7" s="130"/>
      <c r="D7" s="130"/>
      <c r="E7" s="130"/>
      <c r="F7" s="130"/>
      <c r="G7" s="130"/>
      <c r="H7" s="130"/>
      <c r="I7" s="130"/>
      <c r="J7" s="130"/>
      <c r="K7" s="130"/>
      <c r="L7" s="130"/>
      <c r="M7" s="130"/>
      <c r="N7" s="130"/>
      <c r="O7" s="130"/>
    </row>
    <row r="8" spans="2:15" x14ac:dyDescent="0.25">
      <c r="B8" s="130"/>
      <c r="C8" s="130"/>
      <c r="D8" s="130"/>
      <c r="E8" s="130"/>
      <c r="F8" s="130"/>
      <c r="G8" s="130"/>
      <c r="H8" s="130"/>
      <c r="I8" s="130"/>
      <c r="J8" s="130"/>
      <c r="K8" s="130"/>
      <c r="L8" s="130"/>
      <c r="M8" s="130"/>
      <c r="N8" s="130"/>
      <c r="O8" s="130"/>
    </row>
    <row r="9" spans="2:15" x14ac:dyDescent="0.25">
      <c r="B9" s="130"/>
      <c r="C9" s="130"/>
      <c r="D9" s="130"/>
      <c r="E9" s="130"/>
      <c r="F9" s="130"/>
      <c r="G9" s="130"/>
      <c r="H9" s="130"/>
      <c r="I9" s="130"/>
      <c r="J9" s="130"/>
      <c r="K9" s="130"/>
      <c r="L9" s="130"/>
      <c r="M9" s="130"/>
      <c r="N9" s="130"/>
      <c r="O9" s="130"/>
    </row>
    <row r="10" spans="2:15" x14ac:dyDescent="0.25">
      <c r="B10" s="130"/>
      <c r="C10" s="130"/>
      <c r="D10" s="130"/>
      <c r="E10" s="130"/>
      <c r="F10" s="130"/>
      <c r="G10" s="130"/>
      <c r="H10" s="130"/>
      <c r="I10" s="130"/>
      <c r="J10" s="130"/>
      <c r="K10" s="130"/>
      <c r="L10" s="130"/>
      <c r="M10" s="130"/>
      <c r="N10" s="130"/>
      <c r="O10" s="130"/>
    </row>
    <row r="11" spans="2:15" x14ac:dyDescent="0.25">
      <c r="B11" s="130"/>
      <c r="C11" s="130"/>
      <c r="D11" s="130"/>
      <c r="E11" s="130"/>
      <c r="F11" s="130"/>
      <c r="G11" s="130"/>
      <c r="H11" s="130"/>
      <c r="I11" s="130"/>
      <c r="J11" s="130"/>
      <c r="K11" s="130"/>
      <c r="L11" s="130"/>
      <c r="M11" s="130"/>
      <c r="N11" s="130"/>
      <c r="O11" s="130"/>
    </row>
    <row r="12" spans="2:15" x14ac:dyDescent="0.25">
      <c r="B12" s="130"/>
      <c r="C12" s="130"/>
      <c r="D12" s="130"/>
      <c r="E12" s="130"/>
      <c r="F12" s="130"/>
      <c r="G12" s="130"/>
      <c r="H12" s="130"/>
      <c r="I12" s="130"/>
      <c r="J12" s="130"/>
      <c r="K12" s="130"/>
      <c r="L12" s="130"/>
      <c r="M12" s="130"/>
      <c r="N12" s="130"/>
      <c r="O12" s="130"/>
    </row>
    <row r="13" spans="2:15" x14ac:dyDescent="0.25">
      <c r="B13" s="130"/>
      <c r="C13" s="130"/>
      <c r="D13" s="130"/>
      <c r="E13" s="130"/>
      <c r="F13" s="130"/>
      <c r="G13" s="130"/>
      <c r="H13" s="130"/>
      <c r="I13" s="130"/>
      <c r="J13" s="130"/>
      <c r="K13" s="130"/>
      <c r="L13" s="130"/>
      <c r="M13" s="130"/>
      <c r="N13" s="130"/>
      <c r="O13" s="130"/>
    </row>
    <row r="14" spans="2:15" x14ac:dyDescent="0.25">
      <c r="B14" s="130"/>
      <c r="C14" s="130"/>
      <c r="D14" s="130"/>
      <c r="E14" s="130"/>
      <c r="F14" s="130"/>
      <c r="G14" s="130"/>
      <c r="H14" s="130"/>
      <c r="I14" s="130"/>
      <c r="J14" s="130"/>
      <c r="K14" s="130"/>
      <c r="L14" s="130"/>
      <c r="M14" s="130"/>
      <c r="N14" s="130"/>
      <c r="O14" s="130"/>
    </row>
    <row r="15" spans="2:15" x14ac:dyDescent="0.25">
      <c r="B15" s="130"/>
      <c r="C15" s="130"/>
      <c r="D15" s="130"/>
      <c r="E15" s="130"/>
      <c r="F15" s="130"/>
      <c r="G15" s="130"/>
      <c r="H15" s="130"/>
      <c r="I15" s="130"/>
      <c r="J15" s="130"/>
      <c r="K15" s="130"/>
      <c r="L15" s="130"/>
      <c r="M15" s="130"/>
      <c r="N15" s="130"/>
      <c r="O15" s="130"/>
    </row>
    <row r="16" spans="2:15" x14ac:dyDescent="0.25">
      <c r="B16" s="130"/>
      <c r="C16" s="130"/>
      <c r="D16" s="130"/>
      <c r="E16" s="130"/>
      <c r="F16" s="130"/>
      <c r="G16" s="130"/>
      <c r="H16" s="130"/>
      <c r="I16" s="130"/>
      <c r="J16" s="130"/>
      <c r="K16" s="130"/>
      <c r="L16" s="130"/>
      <c r="M16" s="130"/>
      <c r="N16" s="130"/>
      <c r="O16" s="130"/>
    </row>
    <row r="17" spans="2:15" x14ac:dyDescent="0.25">
      <c r="B17" s="130"/>
      <c r="C17" s="130"/>
      <c r="D17" s="130"/>
      <c r="E17" s="130"/>
      <c r="F17" s="130"/>
      <c r="G17" s="130"/>
      <c r="H17" s="130"/>
      <c r="I17" s="130"/>
      <c r="J17" s="130"/>
      <c r="K17" s="130"/>
      <c r="L17" s="130"/>
      <c r="M17" s="130"/>
      <c r="N17" s="130"/>
      <c r="O17" s="130"/>
    </row>
    <row r="18" spans="2:15" x14ac:dyDescent="0.25">
      <c r="B18" s="130"/>
      <c r="C18" s="130"/>
      <c r="D18" s="130"/>
      <c r="E18" s="130"/>
      <c r="F18" s="130"/>
      <c r="G18" s="130"/>
      <c r="H18" s="130"/>
      <c r="I18" s="130"/>
      <c r="J18" s="130"/>
      <c r="K18" s="130"/>
      <c r="L18" s="130"/>
      <c r="M18" s="130"/>
      <c r="N18" s="130"/>
      <c r="O18" s="130"/>
    </row>
    <row r="19" spans="2:15" x14ac:dyDescent="0.25">
      <c r="B19" s="130"/>
      <c r="C19" s="130"/>
      <c r="D19" s="130"/>
      <c r="E19" s="130"/>
      <c r="F19" s="130"/>
      <c r="G19" s="130"/>
      <c r="H19" s="130"/>
      <c r="I19" s="130"/>
      <c r="J19" s="130"/>
      <c r="K19" s="130"/>
      <c r="L19" s="130"/>
      <c r="M19" s="130"/>
      <c r="N19" s="130"/>
      <c r="O19" s="130"/>
    </row>
    <row r="20" spans="2:15" x14ac:dyDescent="0.25">
      <c r="B20" s="130"/>
      <c r="C20" s="130"/>
      <c r="D20" s="130"/>
      <c r="E20" s="130"/>
      <c r="F20" s="130"/>
      <c r="G20" s="130"/>
      <c r="H20" s="130"/>
      <c r="I20" s="130"/>
      <c r="J20" s="130"/>
      <c r="K20" s="130"/>
      <c r="L20" s="130"/>
      <c r="M20" s="130"/>
      <c r="N20" s="130"/>
      <c r="O20" s="130"/>
    </row>
    <row r="21" spans="2:15" x14ac:dyDescent="0.25">
      <c r="B21" s="102"/>
      <c r="C21" s="102"/>
      <c r="D21" s="102"/>
      <c r="E21" s="102"/>
      <c r="F21" s="102"/>
      <c r="G21" s="102"/>
      <c r="H21" s="102"/>
      <c r="I21" s="102"/>
      <c r="J21" s="102"/>
      <c r="K21" s="102"/>
      <c r="L21" s="102"/>
      <c r="M21" s="102"/>
      <c r="N21" s="102"/>
      <c r="O21" s="102"/>
    </row>
    <row r="22" spans="2:15" ht="15" customHeight="1" x14ac:dyDescent="0.25">
      <c r="B22" s="131" t="s">
        <v>403</v>
      </c>
      <c r="C22" s="131"/>
      <c r="D22" s="131"/>
      <c r="E22" s="131"/>
      <c r="F22" s="131"/>
      <c r="G22" s="131"/>
      <c r="H22" s="131"/>
      <c r="I22" s="131"/>
      <c r="J22" s="131"/>
      <c r="K22" s="131"/>
      <c r="L22" s="131"/>
      <c r="M22" s="131"/>
      <c r="N22" s="131"/>
      <c r="O22" s="131"/>
    </row>
    <row r="23" spans="2:15" x14ac:dyDescent="0.25">
      <c r="B23" s="131"/>
      <c r="C23" s="131"/>
      <c r="D23" s="131"/>
      <c r="E23" s="131"/>
      <c r="F23" s="131"/>
      <c r="G23" s="131"/>
      <c r="H23" s="131"/>
      <c r="I23" s="131"/>
      <c r="J23" s="131"/>
      <c r="K23" s="131"/>
      <c r="L23" s="131"/>
      <c r="M23" s="131"/>
      <c r="N23" s="131"/>
      <c r="O23" s="131"/>
    </row>
    <row r="24" spans="2:15" x14ac:dyDescent="0.25">
      <c r="B24" s="131"/>
      <c r="C24" s="131"/>
      <c r="D24" s="131"/>
      <c r="E24" s="131"/>
      <c r="F24" s="131"/>
      <c r="G24" s="131"/>
      <c r="H24" s="131"/>
      <c r="I24" s="131"/>
      <c r="J24" s="131"/>
      <c r="K24" s="131"/>
      <c r="L24" s="131"/>
      <c r="M24" s="131"/>
      <c r="N24" s="131"/>
      <c r="O24" s="131"/>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4" t="s">
        <v>349</v>
      </c>
    </row>
    <row r="3" spans="1:19" ht="15.75" thickBot="1" x14ac:dyDescent="0.3">
      <c r="A3" s="11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row>
    <row r="6" spans="1:19" s="13"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43908</v>
      </c>
      <c r="C8" s="69">
        <f>VLOOKUP($A8,'Return Data'!$A$7:$R$328,3,0)</f>
        <v>35.671399999999998</v>
      </c>
      <c r="D8" s="69">
        <f>VLOOKUP($A8,'Return Data'!$A$7:$R$328,11,0)</f>
        <v>-110.40836047083501</v>
      </c>
      <c r="E8" s="70">
        <f>RANK(D8,D$8:D$23,0)</f>
        <v>10</v>
      </c>
      <c r="F8" s="69">
        <f>VLOOKUP($A8,'Return Data'!$A$7:$R$328,12,0)</f>
        <v>-51.130205546439299</v>
      </c>
      <c r="G8" s="70">
        <f>RANK(F8,F$8:F$23,0)</f>
        <v>13</v>
      </c>
      <c r="H8" s="69">
        <f>VLOOKUP($A8,'Return Data'!$A$7:$R$328,13,0)</f>
        <v>-43.429847384565498</v>
      </c>
      <c r="I8" s="70">
        <f>RANK(H8,H$8:H$23,0)</f>
        <v>14</v>
      </c>
      <c r="J8" s="69">
        <f>VLOOKUP($A8,'Return Data'!$A$7:$R$328,14,0)</f>
        <v>-34.688470022182003</v>
      </c>
      <c r="K8" s="70">
        <f>RANK(J8,J$8:J$23,0)</f>
        <v>16</v>
      </c>
      <c r="L8" s="69">
        <f>VLOOKUP($A8,'Return Data'!$A$7:$R$328,18,0)</f>
        <v>-22.4990346118487</v>
      </c>
      <c r="M8" s="70">
        <f>RANK(L8,L$8:L$23,0)</f>
        <v>12</v>
      </c>
      <c r="N8" s="69">
        <f>VLOOKUP($A8,'Return Data'!$A$7:$R$328,15,0)</f>
        <v>-10.483379118488299</v>
      </c>
      <c r="O8" s="70">
        <f>RANK(N8,N$8:N$23,0)</f>
        <v>12</v>
      </c>
      <c r="P8" s="69">
        <f>VLOOKUP($A8,'Return Data'!$A$7:$R$328,16,0)</f>
        <v>-1.6706972094742001</v>
      </c>
      <c r="Q8" s="70">
        <f>RANK(P8,P$8:P$23,0)</f>
        <v>11</v>
      </c>
      <c r="R8" s="69">
        <f>VLOOKUP($A8,'Return Data'!$A$7:$R$328,17,0)</f>
        <v>12.9571329250919</v>
      </c>
      <c r="S8" s="71">
        <f>RANK(R8,R$8:R$23,0)</f>
        <v>4</v>
      </c>
    </row>
    <row r="9" spans="1:19" s="72" customFormat="1" x14ac:dyDescent="0.25">
      <c r="A9" s="67" t="s">
        <v>12</v>
      </c>
      <c r="B9" s="68">
        <f>VLOOKUP($A9,'Return Data'!$A$7:$R$328,2,0)</f>
        <v>43908</v>
      </c>
      <c r="C9" s="69">
        <f>VLOOKUP($A9,'Return Data'!$A$7:$R$328,3,0)</f>
        <v>208.72499999999999</v>
      </c>
      <c r="D9" s="69">
        <f>VLOOKUP($A9,'Return Data'!$A$7:$R$328,11,0)</f>
        <v>-124.751754269827</v>
      </c>
      <c r="E9" s="70">
        <f t="shared" ref="E9:E23" si="0">RANK(D9,D$8:D$23,0)</f>
        <v>16</v>
      </c>
      <c r="F9" s="69">
        <f>VLOOKUP($A9,'Return Data'!$A$7:$R$328,12,0)</f>
        <v>-51.279282107762697</v>
      </c>
      <c r="G9" s="70">
        <f t="shared" ref="G9:I9" si="1">RANK(F9,F$8:F$23,0)</f>
        <v>14</v>
      </c>
      <c r="H9" s="69">
        <f>VLOOKUP($A9,'Return Data'!$A$7:$R$328,13,0)</f>
        <v>-42.268784566020202</v>
      </c>
      <c r="I9" s="70">
        <f t="shared" si="1"/>
        <v>13</v>
      </c>
      <c r="J9" s="69">
        <f>VLOOKUP($A9,'Return Data'!$A$7:$R$328,14,0)</f>
        <v>-33.381164065419902</v>
      </c>
      <c r="K9" s="70">
        <f t="shared" ref="K9" si="2">RANK(J9,J$8:J$23,0)</f>
        <v>14</v>
      </c>
      <c r="L9" s="69">
        <f>VLOOKUP($A9,'Return Data'!$A$7:$R$328,18,0)</f>
        <v>-15.072227436959601</v>
      </c>
      <c r="M9" s="70">
        <f t="shared" ref="M9" si="3">RANK(L9,L$8:L$23,0)</f>
        <v>8</v>
      </c>
      <c r="N9" s="69">
        <f>VLOOKUP($A9,'Return Data'!$A$7:$R$328,15,0)</f>
        <v>-5.5537269681902002</v>
      </c>
      <c r="O9" s="70">
        <f t="shared" ref="O9:O23" si="4">RANK(N9,N$8:N$23,0)</f>
        <v>6</v>
      </c>
      <c r="P9" s="69">
        <f>VLOOKUP($A9,'Return Data'!$A$7:$R$328,16,0)</f>
        <v>0.13849590226085801</v>
      </c>
      <c r="Q9" s="70">
        <f t="shared" ref="Q9:S23" si="5">RANK(P9,P$8:P$23,0)</f>
        <v>5</v>
      </c>
      <c r="R9" s="69">
        <f>VLOOKUP($A9,'Return Data'!$A$7:$R$328,17,0)</f>
        <v>10.9103011939069</v>
      </c>
      <c r="S9" s="71">
        <f t="shared" si="5"/>
        <v>7</v>
      </c>
    </row>
    <row r="10" spans="1:19" s="72" customFormat="1" x14ac:dyDescent="0.25">
      <c r="A10" s="67" t="s">
        <v>13</v>
      </c>
      <c r="B10" s="68">
        <f>VLOOKUP($A10,'Return Data'!$A$7:$R$328,2,0)</f>
        <v>43908</v>
      </c>
      <c r="C10" s="69">
        <f>VLOOKUP($A10,'Return Data'!$A$7:$R$328,3,0)</f>
        <v>111.83</v>
      </c>
      <c r="D10" s="69">
        <f>VLOOKUP($A10,'Return Data'!$A$7:$R$328,11,0)</f>
        <v>-104.753168343285</v>
      </c>
      <c r="E10" s="70">
        <f t="shared" si="0"/>
        <v>6</v>
      </c>
      <c r="F10" s="69">
        <f>VLOOKUP($A10,'Return Data'!$A$7:$R$328,12,0)</f>
        <v>-45.792032284579903</v>
      </c>
      <c r="G10" s="70">
        <f t="shared" ref="G10:I10" si="6">RANK(F10,F$8:F$23,0)</f>
        <v>11</v>
      </c>
      <c r="H10" s="69">
        <f>VLOOKUP($A10,'Return Data'!$A$7:$R$328,13,0)</f>
        <v>-35.781580442348201</v>
      </c>
      <c r="I10" s="70">
        <f t="shared" si="6"/>
        <v>11</v>
      </c>
      <c r="J10" s="69">
        <f>VLOOKUP($A10,'Return Data'!$A$7:$R$328,14,0)</f>
        <v>-26.758669732839699</v>
      </c>
      <c r="K10" s="70">
        <f t="shared" ref="K10" si="7">RANK(J10,J$8:J$23,0)</f>
        <v>11</v>
      </c>
      <c r="L10" s="69">
        <f>VLOOKUP($A10,'Return Data'!$A$7:$R$328,18,0)</f>
        <v>-12.0420375979837</v>
      </c>
      <c r="M10" s="70">
        <f t="shared" ref="M10" si="8">RANK(L10,L$8:L$23,0)</f>
        <v>4</v>
      </c>
      <c r="N10" s="69">
        <f>VLOOKUP($A10,'Return Data'!$A$7:$R$328,15,0)</f>
        <v>-6.0294032647779501</v>
      </c>
      <c r="O10" s="70">
        <f t="shared" si="4"/>
        <v>8</v>
      </c>
      <c r="P10" s="69">
        <f>VLOOKUP($A10,'Return Data'!$A$7:$R$328,16,0)</f>
        <v>-1.1910929435895501</v>
      </c>
      <c r="Q10" s="70">
        <f t="shared" si="5"/>
        <v>9</v>
      </c>
      <c r="R10" s="69">
        <f>VLOOKUP($A10,'Return Data'!$A$7:$R$328,17,0)</f>
        <v>12.847426621188999</v>
      </c>
      <c r="S10" s="71">
        <f t="shared" si="5"/>
        <v>5</v>
      </c>
    </row>
    <row r="11" spans="1:19" s="72" customFormat="1" x14ac:dyDescent="0.25">
      <c r="A11" s="67" t="s">
        <v>14</v>
      </c>
      <c r="B11" s="68">
        <f>VLOOKUP($A11,'Return Data'!$A$7:$R$328,2,0)</f>
        <v>43908</v>
      </c>
      <c r="C11" s="69">
        <f>VLOOKUP($A11,'Return Data'!$A$7:$R$328,3,0)</f>
        <v>8.23</v>
      </c>
      <c r="D11" s="69">
        <f>VLOOKUP($A11,'Return Data'!$A$7:$R$328,11,0)</f>
        <v>-88.500041625041604</v>
      </c>
      <c r="E11" s="70">
        <f t="shared" si="0"/>
        <v>1</v>
      </c>
      <c r="F11" s="69">
        <f>VLOOKUP($A11,'Return Data'!$A$7:$R$328,12,0)</f>
        <v>-34.166186635944698</v>
      </c>
      <c r="G11" s="70">
        <f t="shared" ref="G11:I11" si="9">RANK(F11,F$8:F$23,0)</f>
        <v>5</v>
      </c>
      <c r="H11" s="69">
        <f>VLOOKUP($A11,'Return Data'!$A$7:$R$328,13,0)</f>
        <v>-28.997599289500702</v>
      </c>
      <c r="I11" s="70">
        <f t="shared" si="9"/>
        <v>5</v>
      </c>
      <c r="J11" s="69">
        <f>VLOOKUP($A11,'Return Data'!$A$7:$R$328,14,0)</f>
        <v>-21.410805906644999</v>
      </c>
      <c r="K11" s="70">
        <f t="shared" ref="K11" si="10">RANK(J11,J$8:J$23,0)</f>
        <v>5</v>
      </c>
      <c r="L11" s="69"/>
      <c r="M11" s="70"/>
      <c r="N11" s="69"/>
      <c r="O11" s="70"/>
      <c r="P11" s="69"/>
      <c r="Q11" s="70"/>
      <c r="R11" s="69">
        <f>VLOOKUP($A11,'Return Data'!$A$7:$R$328,17,0)</f>
        <v>-11.2161458333333</v>
      </c>
      <c r="S11" s="71">
        <f t="shared" si="5"/>
        <v>13</v>
      </c>
    </row>
    <row r="12" spans="1:19" s="72" customFormat="1" x14ac:dyDescent="0.25">
      <c r="A12" s="67" t="s">
        <v>15</v>
      </c>
      <c r="B12" s="68">
        <f>VLOOKUP($A12,'Return Data'!$A$7:$R$328,2,0)</f>
        <v>43908</v>
      </c>
      <c r="C12" s="69">
        <f>VLOOKUP($A12,'Return Data'!$A$7:$R$328,3,0)</f>
        <v>36.39</v>
      </c>
      <c r="D12" s="69">
        <f>VLOOKUP($A12,'Return Data'!$A$7:$R$328,11,0)</f>
        <v>-109.29584210271901</v>
      </c>
      <c r="E12" s="70">
        <f t="shared" si="0"/>
        <v>9</v>
      </c>
      <c r="F12" s="69">
        <f>VLOOKUP($A12,'Return Data'!$A$7:$R$328,12,0)</f>
        <v>-46.3556093177897</v>
      </c>
      <c r="G12" s="70">
        <f t="shared" ref="G12:I12" si="11">RANK(F12,F$8:F$23,0)</f>
        <v>12</v>
      </c>
      <c r="H12" s="69">
        <f>VLOOKUP($A12,'Return Data'!$A$7:$R$328,13,0)</f>
        <v>-42.006166269544302</v>
      </c>
      <c r="I12" s="70">
        <f t="shared" si="11"/>
        <v>12</v>
      </c>
      <c r="J12" s="69">
        <f>VLOOKUP($A12,'Return Data'!$A$7:$R$328,14,0)</f>
        <v>-32.844037713578999</v>
      </c>
      <c r="K12" s="70">
        <f t="shared" ref="K12" si="12">RANK(J12,J$8:J$23,0)</f>
        <v>12</v>
      </c>
      <c r="L12" s="69">
        <f>VLOOKUP($A12,'Return Data'!$A$7:$R$328,18,0)</f>
        <v>-18.2623083757512</v>
      </c>
      <c r="M12" s="70">
        <f t="shared" ref="M12" si="13">RANK(L12,L$8:L$23,0)</f>
        <v>11</v>
      </c>
      <c r="N12" s="69">
        <f>VLOOKUP($A12,'Return Data'!$A$7:$R$328,15,0)</f>
        <v>-5.8111862240268701</v>
      </c>
      <c r="O12" s="70">
        <f t="shared" si="4"/>
        <v>7</v>
      </c>
      <c r="P12" s="69">
        <f>VLOOKUP($A12,'Return Data'!$A$7:$R$328,16,0)</f>
        <v>-0.95885460167028602</v>
      </c>
      <c r="Q12" s="70">
        <f t="shared" si="5"/>
        <v>8</v>
      </c>
      <c r="R12" s="69">
        <f>VLOOKUP($A12,'Return Data'!$A$7:$R$328,17,0)</f>
        <v>9.1813067121213994</v>
      </c>
      <c r="S12" s="71">
        <f t="shared" si="5"/>
        <v>9</v>
      </c>
    </row>
    <row r="13" spans="1:19" s="72" customFormat="1" x14ac:dyDescent="0.25">
      <c r="A13" s="67" t="s">
        <v>16</v>
      </c>
      <c r="B13" s="68">
        <f>VLOOKUP($A13,'Return Data'!$A$7:$R$328,2,0)</f>
        <v>43908</v>
      </c>
      <c r="C13" s="69">
        <f>VLOOKUP($A13,'Return Data'!$A$7:$R$328,3,0)</f>
        <v>9.4886999999999997</v>
      </c>
      <c r="D13" s="69">
        <f>VLOOKUP($A13,'Return Data'!$A$7:$R$328,11,0)</f>
        <v>-103.632263909416</v>
      </c>
      <c r="E13" s="70">
        <f t="shared" si="0"/>
        <v>5</v>
      </c>
      <c r="F13" s="69">
        <f>VLOOKUP($A13,'Return Data'!$A$7:$R$328,12,0)</f>
        <v>-36.000990889574297</v>
      </c>
      <c r="G13" s="70">
        <f t="shared" ref="G13:I13" si="14">RANK(F13,F$8:F$23,0)</f>
        <v>6</v>
      </c>
      <c r="H13" s="69">
        <f>VLOOKUP($A13,'Return Data'!$A$7:$R$328,13,0)</f>
        <v>-32.0548098045223</v>
      </c>
      <c r="I13" s="70">
        <f t="shared" si="14"/>
        <v>6</v>
      </c>
      <c r="J13" s="69">
        <f>VLOOKUP($A13,'Return Data'!$A$7:$R$328,14,0)</f>
        <v>-24.476681800659701</v>
      </c>
      <c r="K13" s="70">
        <f t="shared" ref="K13" si="15">RANK(J13,J$8:J$23,0)</f>
        <v>6</v>
      </c>
      <c r="L13" s="69">
        <f>VLOOKUP($A13,'Return Data'!$A$7:$R$328,18,0)</f>
        <v>-16.312036325440001</v>
      </c>
      <c r="M13" s="70">
        <f t="shared" ref="M13" si="16">RANK(L13,L$8:L$23,0)</f>
        <v>9</v>
      </c>
      <c r="N13" s="69">
        <f>VLOOKUP($A13,'Return Data'!$A$7:$R$328,15,0)</f>
        <v>-8.7838509464860994</v>
      </c>
      <c r="O13" s="70">
        <f t="shared" si="4"/>
        <v>11</v>
      </c>
      <c r="P13" s="69"/>
      <c r="Q13" s="70"/>
      <c r="R13" s="69">
        <f>VLOOKUP($A13,'Return Data'!$A$7:$R$328,17,0)</f>
        <v>-1.12832224909311</v>
      </c>
      <c r="S13" s="71">
        <f t="shared" si="5"/>
        <v>12</v>
      </c>
    </row>
    <row r="14" spans="1:19" s="72" customFormat="1" x14ac:dyDescent="0.25">
      <c r="A14" s="67" t="s">
        <v>17</v>
      </c>
      <c r="B14" s="68">
        <f>VLOOKUP($A14,'Return Data'!$A$7:$R$328,2,0)</f>
        <v>43908</v>
      </c>
      <c r="C14" s="69">
        <f>VLOOKUP($A14,'Return Data'!$A$7:$R$328,3,0)</f>
        <v>27.1389</v>
      </c>
      <c r="D14" s="69">
        <f>VLOOKUP($A14,'Return Data'!$A$7:$R$328,11,0)</f>
        <v>-97.023485030736794</v>
      </c>
      <c r="E14" s="70">
        <f t="shared" si="0"/>
        <v>2</v>
      </c>
      <c r="F14" s="69">
        <f>VLOOKUP($A14,'Return Data'!$A$7:$R$328,12,0)</f>
        <v>-29.2145972605515</v>
      </c>
      <c r="G14" s="70">
        <f t="shared" ref="G14:I14" si="17">RANK(F14,F$8:F$23,0)</f>
        <v>1</v>
      </c>
      <c r="H14" s="69">
        <f>VLOOKUP($A14,'Return Data'!$A$7:$R$328,13,0)</f>
        <v>-26.112183616288501</v>
      </c>
      <c r="I14" s="70">
        <f t="shared" si="17"/>
        <v>2</v>
      </c>
      <c r="J14" s="69">
        <f>VLOOKUP($A14,'Return Data'!$A$7:$R$328,14,0)</f>
        <v>-19.447389840460101</v>
      </c>
      <c r="K14" s="70">
        <f t="shared" ref="K14" si="18">RANK(J14,J$8:J$23,0)</f>
        <v>3</v>
      </c>
      <c r="L14" s="69">
        <f>VLOOKUP($A14,'Return Data'!$A$7:$R$328,18,0)</f>
        <v>-8.9986419212849693</v>
      </c>
      <c r="M14" s="70">
        <f t="shared" ref="M14" si="19">RANK(L14,L$8:L$23,0)</f>
        <v>2</v>
      </c>
      <c r="N14" s="69">
        <f>VLOOKUP($A14,'Return Data'!$A$7:$R$328,15,0)</f>
        <v>-1.84989078592446</v>
      </c>
      <c r="O14" s="70">
        <f t="shared" si="4"/>
        <v>2</v>
      </c>
      <c r="P14" s="69">
        <f>VLOOKUP($A14,'Return Data'!$A$7:$R$328,16,0)</f>
        <v>4.62891968646555</v>
      </c>
      <c r="Q14" s="70">
        <f t="shared" si="5"/>
        <v>1</v>
      </c>
      <c r="R14" s="69">
        <f>VLOOKUP($A14,'Return Data'!$A$7:$R$328,17,0)</f>
        <v>12.109746256034301</v>
      </c>
      <c r="S14" s="71">
        <f t="shared" si="5"/>
        <v>6</v>
      </c>
    </row>
    <row r="15" spans="1:19" s="72" customFormat="1" x14ac:dyDescent="0.25">
      <c r="A15" s="67" t="s">
        <v>18</v>
      </c>
      <c r="B15" s="68">
        <f>VLOOKUP($A15,'Return Data'!$A$7:$R$328,2,0)</f>
        <v>43908</v>
      </c>
      <c r="C15" s="69">
        <f>VLOOKUP($A15,'Return Data'!$A$7:$R$328,3,0)</f>
        <v>27.603999999999999</v>
      </c>
      <c r="D15" s="69">
        <f>VLOOKUP($A15,'Return Data'!$A$7:$R$328,11,0)</f>
        <v>-110.48932956332099</v>
      </c>
      <c r="E15" s="70">
        <f t="shared" si="0"/>
        <v>11</v>
      </c>
      <c r="F15" s="69">
        <f>VLOOKUP($A15,'Return Data'!$A$7:$R$328,12,0)</f>
        <v>-41.1538951963933</v>
      </c>
      <c r="G15" s="70">
        <f t="shared" ref="G15:I15" si="20">RANK(F15,F$8:F$23,0)</f>
        <v>8</v>
      </c>
      <c r="H15" s="69">
        <f>VLOOKUP($A15,'Return Data'!$A$7:$R$328,13,0)</f>
        <v>-35.456064665757999</v>
      </c>
      <c r="I15" s="70">
        <f t="shared" si="20"/>
        <v>9</v>
      </c>
      <c r="J15" s="69">
        <f>VLOOKUP($A15,'Return Data'!$A$7:$R$328,14,0)</f>
        <v>-25.641574290498401</v>
      </c>
      <c r="K15" s="70">
        <f t="shared" ref="K15" si="21">RANK(J15,J$8:J$23,0)</f>
        <v>9</v>
      </c>
      <c r="L15" s="69">
        <f>VLOOKUP($A15,'Return Data'!$A$7:$R$328,18,0)</f>
        <v>-13.8245882409181</v>
      </c>
      <c r="M15" s="70">
        <f t="shared" ref="M15" si="22">RANK(L15,L$8:L$23,0)</f>
        <v>6</v>
      </c>
      <c r="N15" s="69">
        <f>VLOOKUP($A15,'Return Data'!$A$7:$R$328,15,0)</f>
        <v>-4.9688392351742401</v>
      </c>
      <c r="O15" s="70">
        <f t="shared" si="4"/>
        <v>5</v>
      </c>
      <c r="P15" s="69">
        <f>VLOOKUP($A15,'Return Data'!$A$7:$R$328,16,0)</f>
        <v>2.48526013397142</v>
      </c>
      <c r="Q15" s="70">
        <f t="shared" si="5"/>
        <v>3</v>
      </c>
      <c r="R15" s="69">
        <f>VLOOKUP($A15,'Return Data'!$A$7:$R$328,17,0)</f>
        <v>17.3013299750295</v>
      </c>
      <c r="S15" s="71">
        <f t="shared" si="5"/>
        <v>2</v>
      </c>
    </row>
    <row r="16" spans="1:19" s="72" customFormat="1" x14ac:dyDescent="0.25">
      <c r="A16" s="67" t="s">
        <v>19</v>
      </c>
      <c r="B16" s="68">
        <f>VLOOKUP($A16,'Return Data'!$A$7:$R$328,2,0)</f>
        <v>43908</v>
      </c>
      <c r="C16" s="69">
        <f>VLOOKUP($A16,'Return Data'!$A$7:$R$328,3,0)</f>
        <v>57.615600000000001</v>
      </c>
      <c r="D16" s="69">
        <f>VLOOKUP($A16,'Return Data'!$A$7:$R$328,11,0)</f>
        <v>-107.67107677104499</v>
      </c>
      <c r="E16" s="70">
        <f t="shared" si="0"/>
        <v>8</v>
      </c>
      <c r="F16" s="69">
        <f>VLOOKUP($A16,'Return Data'!$A$7:$R$328,12,0)</f>
        <v>-39.601028541966102</v>
      </c>
      <c r="G16" s="70">
        <f t="shared" ref="G16:I16" si="23">RANK(F16,F$8:F$23,0)</f>
        <v>7</v>
      </c>
      <c r="H16" s="69">
        <f>VLOOKUP($A16,'Return Data'!$A$7:$R$328,13,0)</f>
        <v>-34.279354325230798</v>
      </c>
      <c r="I16" s="70">
        <f t="shared" si="23"/>
        <v>8</v>
      </c>
      <c r="J16" s="69">
        <f>VLOOKUP($A16,'Return Data'!$A$7:$R$328,14,0)</f>
        <v>-25.082302851920399</v>
      </c>
      <c r="K16" s="70">
        <f t="shared" ref="K16" si="24">RANK(J16,J$8:J$23,0)</f>
        <v>7</v>
      </c>
      <c r="L16" s="69">
        <f>VLOOKUP($A16,'Return Data'!$A$7:$R$328,18,0)</f>
        <v>-10.8527260202622</v>
      </c>
      <c r="M16" s="70">
        <f t="shared" ref="M16" si="25">RANK(L16,L$8:L$23,0)</f>
        <v>3</v>
      </c>
      <c r="N16" s="69">
        <f>VLOOKUP($A16,'Return Data'!$A$7:$R$328,15,0)</f>
        <v>-2.4155663624236601</v>
      </c>
      <c r="O16" s="70">
        <f t="shared" si="4"/>
        <v>3</v>
      </c>
      <c r="P16" s="69">
        <f>VLOOKUP($A16,'Return Data'!$A$7:$R$328,16,0)</f>
        <v>1.24117605431008</v>
      </c>
      <c r="Q16" s="70">
        <f t="shared" si="5"/>
        <v>4</v>
      </c>
      <c r="R16" s="69">
        <f>VLOOKUP($A16,'Return Data'!$A$7:$R$328,17,0)</f>
        <v>9.4044605032792905</v>
      </c>
      <c r="S16" s="71">
        <f t="shared" si="5"/>
        <v>8</v>
      </c>
    </row>
    <row r="17" spans="1:19" s="72" customFormat="1" x14ac:dyDescent="0.25">
      <c r="A17" s="67" t="s">
        <v>20</v>
      </c>
      <c r="B17" s="68">
        <f>VLOOKUP($A17,'Return Data'!$A$7:$R$328,2,0)</f>
        <v>43908</v>
      </c>
      <c r="C17" s="69">
        <f>VLOOKUP($A17,'Return Data'!$A$7:$R$328,3,0)</f>
        <v>37.07</v>
      </c>
      <c r="D17" s="69">
        <f>VLOOKUP($A17,'Return Data'!$A$7:$R$328,11,0)</f>
        <v>-121.873806944229</v>
      </c>
      <c r="E17" s="70">
        <f t="shared" si="0"/>
        <v>14</v>
      </c>
      <c r="F17" s="69">
        <f>VLOOKUP($A17,'Return Data'!$A$7:$R$328,12,0)</f>
        <v>-55.516907984719097</v>
      </c>
      <c r="G17" s="70">
        <f t="shared" ref="G17:I17" si="26">RANK(F17,F$8:F$23,0)</f>
        <v>16</v>
      </c>
      <c r="H17" s="69">
        <f>VLOOKUP($A17,'Return Data'!$A$7:$R$328,13,0)</f>
        <v>-43.459644402698999</v>
      </c>
      <c r="I17" s="70">
        <f t="shared" si="26"/>
        <v>15</v>
      </c>
      <c r="J17" s="69">
        <f>VLOOKUP($A17,'Return Data'!$A$7:$R$328,14,0)</f>
        <v>-33.020323688159799</v>
      </c>
      <c r="K17" s="70">
        <f t="shared" ref="K17" si="27">RANK(J17,J$8:J$23,0)</f>
        <v>13</v>
      </c>
      <c r="L17" s="69">
        <f>VLOOKUP($A17,'Return Data'!$A$7:$R$328,18,0)</f>
        <v>-13.8966051716517</v>
      </c>
      <c r="M17" s="70">
        <f t="shared" ref="M17" si="28">RANK(L17,L$8:L$23,0)</f>
        <v>7</v>
      </c>
      <c r="N17" s="69">
        <f>VLOOKUP($A17,'Return Data'!$A$7:$R$328,15,0)</f>
        <v>-7.7518941205073499</v>
      </c>
      <c r="O17" s="70">
        <f t="shared" si="4"/>
        <v>9</v>
      </c>
      <c r="P17" s="69">
        <f>VLOOKUP($A17,'Return Data'!$A$7:$R$328,16,0)</f>
        <v>-0.62137862938194499</v>
      </c>
      <c r="Q17" s="70">
        <f t="shared" si="5"/>
        <v>7</v>
      </c>
      <c r="R17" s="69">
        <f>VLOOKUP($A17,'Return Data'!$A$7:$R$328,17,0)</f>
        <v>19.301719085758901</v>
      </c>
      <c r="S17" s="71">
        <f t="shared" si="5"/>
        <v>1</v>
      </c>
    </row>
    <row r="18" spans="1:19" s="72" customFormat="1" x14ac:dyDescent="0.25">
      <c r="A18" s="67" t="s">
        <v>21</v>
      </c>
      <c r="B18" s="68">
        <f>VLOOKUP($A18,'Return Data'!$A$7:$R$328,2,0)</f>
        <v>43908</v>
      </c>
      <c r="C18" s="69">
        <f>VLOOKUP($A18,'Return Data'!$A$7:$R$328,3,0)</f>
        <v>105.00069999999999</v>
      </c>
      <c r="D18" s="69">
        <f>VLOOKUP($A18,'Return Data'!$A$7:$R$328,11,0)</f>
        <v>-114.797991907401</v>
      </c>
      <c r="E18" s="70">
        <f t="shared" si="0"/>
        <v>13</v>
      </c>
      <c r="F18" s="69">
        <f>VLOOKUP($A18,'Return Data'!$A$7:$R$328,12,0)</f>
        <v>-41.260314095052401</v>
      </c>
      <c r="G18" s="70">
        <f t="shared" ref="G18:I18" si="29">RANK(F18,F$8:F$23,0)</f>
        <v>9</v>
      </c>
      <c r="H18" s="69">
        <f>VLOOKUP($A18,'Return Data'!$A$7:$R$328,13,0)</f>
        <v>-33.042170676674303</v>
      </c>
      <c r="I18" s="70">
        <f t="shared" si="29"/>
        <v>7</v>
      </c>
      <c r="J18" s="69">
        <f>VLOOKUP($A18,'Return Data'!$A$7:$R$328,14,0)</f>
        <v>-25.396291813115699</v>
      </c>
      <c r="K18" s="70">
        <f t="shared" ref="K18" si="30">RANK(J18,J$8:J$23,0)</f>
        <v>8</v>
      </c>
      <c r="L18" s="69">
        <f>VLOOKUP($A18,'Return Data'!$A$7:$R$328,18,0)</f>
        <v>-12.4191175670893</v>
      </c>
      <c r="M18" s="70">
        <f t="shared" ref="M18" si="31">RANK(L18,L$8:L$23,0)</f>
        <v>5</v>
      </c>
      <c r="N18" s="69">
        <f>VLOOKUP($A18,'Return Data'!$A$7:$R$328,15,0)</f>
        <v>-3.4905173943113001</v>
      </c>
      <c r="O18" s="70">
        <f t="shared" si="4"/>
        <v>4</v>
      </c>
      <c r="P18" s="69">
        <f>VLOOKUP($A18,'Return Data'!$A$7:$R$328,16,0)</f>
        <v>2.6434270266841602</v>
      </c>
      <c r="Q18" s="70">
        <f t="shared" si="5"/>
        <v>2</v>
      </c>
      <c r="R18" s="69">
        <f>VLOOKUP($A18,'Return Data'!$A$7:$R$328,17,0)</f>
        <v>14.829652418163301</v>
      </c>
      <c r="S18" s="71">
        <f t="shared" si="5"/>
        <v>3</v>
      </c>
    </row>
    <row r="19" spans="1:19" s="72" customFormat="1" x14ac:dyDescent="0.25">
      <c r="A19" s="67" t="s">
        <v>22</v>
      </c>
      <c r="B19" s="68">
        <f>VLOOKUP($A19,'Return Data'!$A$7:$R$328,2,0)</f>
        <v>43908</v>
      </c>
      <c r="C19" s="69">
        <f>VLOOKUP($A19,'Return Data'!$A$7:$R$328,3,0)</f>
        <v>7.9276999999999997</v>
      </c>
      <c r="D19" s="69">
        <f>VLOOKUP($A19,'Return Data'!$A$7:$R$328,11,0)</f>
        <v>-104.777832200509</v>
      </c>
      <c r="E19" s="70">
        <f t="shared" si="0"/>
        <v>7</v>
      </c>
      <c r="F19" s="69">
        <f>VLOOKUP($A19,'Return Data'!$A$7:$R$328,12,0)</f>
        <v>-33.206081662527403</v>
      </c>
      <c r="G19" s="70">
        <f t="shared" ref="G19:I19" si="32">RANK(F19,F$8:F$23,0)</f>
        <v>4</v>
      </c>
      <c r="H19" s="69">
        <f>VLOOKUP($A19,'Return Data'!$A$7:$R$328,13,0)</f>
        <v>-26.881346642166001</v>
      </c>
      <c r="I19" s="70">
        <f t="shared" si="32"/>
        <v>3</v>
      </c>
      <c r="J19" s="69">
        <f>VLOOKUP($A19,'Return Data'!$A$7:$R$328,14,0)</f>
        <v>-19.099797591798801</v>
      </c>
      <c r="K19" s="70">
        <f t="shared" ref="K19" si="33">RANK(J19,J$8:J$23,0)</f>
        <v>2</v>
      </c>
      <c r="L19" s="69"/>
      <c r="M19" s="70"/>
      <c r="N19" s="69"/>
      <c r="O19" s="70"/>
      <c r="P19" s="69"/>
      <c r="Q19" s="70"/>
      <c r="R19" s="69">
        <f>VLOOKUP($A19,'Return Data'!$A$7:$R$328,17,0)</f>
        <v>-12.3190472312704</v>
      </c>
      <c r="S19" s="71">
        <f t="shared" si="5"/>
        <v>14</v>
      </c>
    </row>
    <row r="20" spans="1:19" s="72" customFormat="1" x14ac:dyDescent="0.25">
      <c r="A20" s="67" t="s">
        <v>23</v>
      </c>
      <c r="B20" s="68">
        <f>VLOOKUP($A20,'Return Data'!$A$7:$R$328,2,0)</f>
        <v>43908</v>
      </c>
      <c r="C20" s="69">
        <f>VLOOKUP($A20,'Return Data'!$A$7:$R$328,3,0)</f>
        <v>7.7759</v>
      </c>
      <c r="D20" s="69">
        <f>VLOOKUP($A20,'Return Data'!$A$7:$R$328,11,0)</f>
        <v>-99.705923986240606</v>
      </c>
      <c r="E20" s="70">
        <f t="shared" si="0"/>
        <v>3</v>
      </c>
      <c r="F20" s="69">
        <f>VLOOKUP($A20,'Return Data'!$A$7:$R$328,12,0)</f>
        <v>-32.205684961122998</v>
      </c>
      <c r="G20" s="70">
        <f t="shared" ref="G20:I20" si="34">RANK(F20,F$8:F$23,0)</f>
        <v>2</v>
      </c>
      <c r="H20" s="69">
        <f>VLOOKUP($A20,'Return Data'!$A$7:$R$328,13,0)</f>
        <v>-25.554955651113801</v>
      </c>
      <c r="I20" s="70">
        <f t="shared" si="34"/>
        <v>1</v>
      </c>
      <c r="J20" s="69">
        <f>VLOOKUP($A20,'Return Data'!$A$7:$R$328,14,0)</f>
        <v>-18.057570762241902</v>
      </c>
      <c r="K20" s="70">
        <f t="shared" ref="K20" si="35">RANK(J20,J$8:J$23,0)</f>
        <v>1</v>
      </c>
      <c r="L20" s="69"/>
      <c r="M20" s="70"/>
      <c r="N20" s="69"/>
      <c r="O20" s="70"/>
      <c r="P20" s="69"/>
      <c r="Q20" s="70"/>
      <c r="R20" s="69">
        <f>VLOOKUP($A20,'Return Data'!$A$7:$R$328,17,0)</f>
        <v>-13.6896543001686</v>
      </c>
      <c r="S20" s="71">
        <f t="shared" si="5"/>
        <v>15</v>
      </c>
    </row>
    <row r="21" spans="1:19" s="72" customFormat="1" x14ac:dyDescent="0.25">
      <c r="A21" s="67" t="s">
        <v>24</v>
      </c>
      <c r="B21" s="68">
        <f>VLOOKUP($A21,'Return Data'!$A$7:$R$328,2,0)</f>
        <v>43908</v>
      </c>
      <c r="C21" s="69">
        <f>VLOOKUP($A21,'Return Data'!$A$7:$R$328,3,0)</f>
        <v>174.49709999999999</v>
      </c>
      <c r="D21" s="69">
        <f>VLOOKUP($A21,'Return Data'!$A$7:$R$328,11,0)</f>
        <v>-123.943769773292</v>
      </c>
      <c r="E21" s="70">
        <f t="shared" si="0"/>
        <v>15</v>
      </c>
      <c r="F21" s="69">
        <f>VLOOKUP($A21,'Return Data'!$A$7:$R$328,12,0)</f>
        <v>-52.457626665832002</v>
      </c>
      <c r="G21" s="70">
        <f t="shared" ref="G21:I21" si="36">RANK(F21,F$8:F$23,0)</f>
        <v>15</v>
      </c>
      <c r="H21" s="69">
        <f>VLOOKUP($A21,'Return Data'!$A$7:$R$328,13,0)</f>
        <v>-43.9656338788715</v>
      </c>
      <c r="I21" s="70">
        <f t="shared" si="36"/>
        <v>16</v>
      </c>
      <c r="J21" s="69">
        <f>VLOOKUP($A21,'Return Data'!$A$7:$R$328,14,0)</f>
        <v>-34.3058198741006</v>
      </c>
      <c r="K21" s="70">
        <f t="shared" ref="K21" si="37">RANK(J21,J$8:J$23,0)</f>
        <v>15</v>
      </c>
      <c r="L21" s="69">
        <f>VLOOKUP($A21,'Return Data'!$A$7:$R$328,18,0)</f>
        <v>-17.646095169054199</v>
      </c>
      <c r="M21" s="70">
        <f t="shared" ref="M21" si="38">RANK(L21,L$8:L$23,0)</f>
        <v>10</v>
      </c>
      <c r="N21" s="69">
        <f>VLOOKUP($A21,'Return Data'!$A$7:$R$328,15,0)</f>
        <v>-8.4617610480099206</v>
      </c>
      <c r="O21" s="70">
        <f t="shared" si="4"/>
        <v>10</v>
      </c>
      <c r="P21" s="69">
        <f>VLOOKUP($A21,'Return Data'!$A$7:$R$328,16,0)</f>
        <v>-1.63776213522648</v>
      </c>
      <c r="Q21" s="70">
        <f t="shared" si="5"/>
        <v>10</v>
      </c>
      <c r="R21" s="69">
        <f>VLOOKUP($A21,'Return Data'!$A$7:$R$328,17,0)</f>
        <v>5.34677791895606</v>
      </c>
      <c r="S21" s="71">
        <f t="shared" si="5"/>
        <v>11</v>
      </c>
    </row>
    <row r="22" spans="1:19" s="72" customFormat="1" x14ac:dyDescent="0.25">
      <c r="A22" s="67" t="s">
        <v>25</v>
      </c>
      <c r="B22" s="68">
        <f>VLOOKUP($A22,'Return Data'!$A$7:$R$328,2,0)</f>
        <v>43908</v>
      </c>
      <c r="C22" s="69">
        <f>VLOOKUP($A22,'Return Data'!$A$7:$R$328,3,0)</f>
        <v>7.76</v>
      </c>
      <c r="D22" s="69">
        <f>VLOOKUP($A22,'Return Data'!$A$7:$R$328,11,0)</f>
        <v>-113.965370422935</v>
      </c>
      <c r="E22" s="70">
        <f t="shared" si="0"/>
        <v>12</v>
      </c>
      <c r="F22" s="69">
        <f>VLOOKUP($A22,'Return Data'!$A$7:$R$328,12,0)</f>
        <v>-42.0704550032452</v>
      </c>
      <c r="G22" s="70">
        <f t="shared" ref="G22:I22" si="39">RANK(F22,F$8:F$23,0)</f>
        <v>10</v>
      </c>
      <c r="H22" s="69">
        <f>VLOOKUP($A22,'Return Data'!$A$7:$R$328,13,0)</f>
        <v>-35.690676215397303</v>
      </c>
      <c r="I22" s="70">
        <f t="shared" si="39"/>
        <v>10</v>
      </c>
      <c r="J22" s="69">
        <f>VLOOKUP($A22,'Return Data'!$A$7:$R$328,14,0)</f>
        <v>-26.6503093443139</v>
      </c>
      <c r="K22" s="70">
        <f t="shared" ref="K22" si="40">RANK(J22,J$8:J$23,0)</f>
        <v>10</v>
      </c>
      <c r="L22" s="69"/>
      <c r="M22" s="70"/>
      <c r="N22" s="69"/>
      <c r="O22" s="70"/>
      <c r="P22" s="69"/>
      <c r="Q22" s="70"/>
      <c r="R22" s="69">
        <f>VLOOKUP($A22,'Return Data'!$A$7:$R$328,17,0)</f>
        <v>-17.432835820895502</v>
      </c>
      <c r="S22" s="71">
        <f t="shared" si="5"/>
        <v>16</v>
      </c>
    </row>
    <row r="23" spans="1:19" s="72" customFormat="1" x14ac:dyDescent="0.25">
      <c r="A23" s="67" t="s">
        <v>26</v>
      </c>
      <c r="B23" s="68">
        <f>VLOOKUP($A23,'Return Data'!$A$7:$R$328,2,0)</f>
        <v>43908</v>
      </c>
      <c r="C23" s="69">
        <f>VLOOKUP($A23,'Return Data'!$A$7:$R$328,3,0)</f>
        <v>50.440100000000001</v>
      </c>
      <c r="D23" s="69">
        <f>VLOOKUP($A23,'Return Data'!$A$7:$R$328,11,0)</f>
        <v>-100.762978582042</v>
      </c>
      <c r="E23" s="70">
        <f t="shared" si="0"/>
        <v>4</v>
      </c>
      <c r="F23" s="69">
        <f>VLOOKUP($A23,'Return Data'!$A$7:$R$328,12,0)</f>
        <v>-32.9993905793417</v>
      </c>
      <c r="G23" s="70">
        <f t="shared" ref="G23:I23" si="41">RANK(F23,F$8:F$23,0)</f>
        <v>3</v>
      </c>
      <c r="H23" s="69">
        <f>VLOOKUP($A23,'Return Data'!$A$7:$R$328,13,0)</f>
        <v>-27.2975990930893</v>
      </c>
      <c r="I23" s="70">
        <f t="shared" si="41"/>
        <v>4</v>
      </c>
      <c r="J23" s="69">
        <f>VLOOKUP($A23,'Return Data'!$A$7:$R$328,14,0)</f>
        <v>-20.895547797848899</v>
      </c>
      <c r="K23" s="70">
        <f t="shared" ref="K23" si="42">RANK(J23,J$8:J$23,0)</f>
        <v>4</v>
      </c>
      <c r="L23" s="69">
        <f>VLOOKUP($A23,'Return Data'!$A$7:$R$328,18,0)</f>
        <v>-7.6904713295393199</v>
      </c>
      <c r="M23" s="70">
        <f t="shared" ref="M23" si="43">RANK(L23,L$8:L$23,0)</f>
        <v>1</v>
      </c>
      <c r="N23" s="69">
        <f>VLOOKUP($A23,'Return Data'!$A$7:$R$328,15,0)</f>
        <v>-1.5934965186522001</v>
      </c>
      <c r="O23" s="70">
        <f t="shared" si="4"/>
        <v>1</v>
      </c>
      <c r="P23" s="69">
        <f>VLOOKUP($A23,'Return Data'!$A$7:$R$328,16,0)</f>
        <v>-0.30980246481839702</v>
      </c>
      <c r="Q23" s="70">
        <f t="shared" si="5"/>
        <v>6</v>
      </c>
      <c r="R23" s="69">
        <f>VLOOKUP($A23,'Return Data'!$A$7:$R$328,17,0)</f>
        <v>7.7519093939659003</v>
      </c>
      <c r="S23" s="71">
        <f t="shared" si="5"/>
        <v>10</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-108.52206224392968</v>
      </c>
      <c r="E25" s="78"/>
      <c r="F25" s="79">
        <f>AVERAGE(F8:F23)</f>
        <v>-41.525643045802653</v>
      </c>
      <c r="G25" s="78"/>
      <c r="H25" s="79">
        <f>AVERAGE(H8:H23)</f>
        <v>-34.767401057736855</v>
      </c>
      <c r="I25" s="78"/>
      <c r="J25" s="79">
        <f>AVERAGE(J8:J23)</f>
        <v>-26.322297318486484</v>
      </c>
      <c r="K25" s="78"/>
      <c r="L25" s="79">
        <f>AVERAGE(L8:L23)</f>
        <v>-14.12632414731525</v>
      </c>
      <c r="M25" s="78"/>
      <c r="N25" s="79">
        <f>AVERAGE(N8:N23)</f>
        <v>-5.5994593322477124</v>
      </c>
      <c r="O25" s="78"/>
      <c r="P25" s="79">
        <f>AVERAGE(P8:P23)</f>
        <v>0.43160825632101907</v>
      </c>
      <c r="Q25" s="78"/>
      <c r="R25" s="79">
        <f>AVERAGE(R8:R23)</f>
        <v>4.759734848045972</v>
      </c>
      <c r="S25" s="80"/>
    </row>
    <row r="26" spans="1:19" s="72" customFormat="1" x14ac:dyDescent="0.25">
      <c r="A26" s="77" t="s">
        <v>28</v>
      </c>
      <c r="B26" s="78"/>
      <c r="C26" s="78"/>
      <c r="D26" s="79">
        <f>MIN(D8:D23)</f>
        <v>-124.751754269827</v>
      </c>
      <c r="E26" s="78"/>
      <c r="F26" s="79">
        <f>MIN(F8:F23)</f>
        <v>-55.516907984719097</v>
      </c>
      <c r="G26" s="78"/>
      <c r="H26" s="79">
        <f>MIN(H8:H23)</f>
        <v>-43.9656338788715</v>
      </c>
      <c r="I26" s="78"/>
      <c r="J26" s="79">
        <f>MIN(J8:J23)</f>
        <v>-34.688470022182003</v>
      </c>
      <c r="K26" s="78"/>
      <c r="L26" s="79">
        <f>MIN(L8:L23)</f>
        <v>-22.4990346118487</v>
      </c>
      <c r="M26" s="78"/>
      <c r="N26" s="79">
        <f>MIN(N8:N23)</f>
        <v>-10.483379118488299</v>
      </c>
      <c r="O26" s="78"/>
      <c r="P26" s="79">
        <f>MIN(P8:P23)</f>
        <v>-1.6706972094742001</v>
      </c>
      <c r="Q26" s="78"/>
      <c r="R26" s="79">
        <f>MIN(R8:R23)</f>
        <v>-17.432835820895502</v>
      </c>
      <c r="S26" s="80"/>
    </row>
    <row r="27" spans="1:19" s="72" customFormat="1" ht="15.75" thickBot="1" x14ac:dyDescent="0.3">
      <c r="A27" s="81" t="s">
        <v>29</v>
      </c>
      <c r="B27" s="82"/>
      <c r="C27" s="82"/>
      <c r="D27" s="83">
        <f>MAX(D8:D23)</f>
        <v>-88.500041625041604</v>
      </c>
      <c r="E27" s="82"/>
      <c r="F27" s="83">
        <f>MAX(F8:F23)</f>
        <v>-29.2145972605515</v>
      </c>
      <c r="G27" s="82"/>
      <c r="H27" s="83">
        <f>MAX(H8:H23)</f>
        <v>-25.554955651113801</v>
      </c>
      <c r="I27" s="82"/>
      <c r="J27" s="83">
        <f>MAX(J8:J23)</f>
        <v>-18.057570762241902</v>
      </c>
      <c r="K27" s="82"/>
      <c r="L27" s="83">
        <f>MAX(L8:L23)</f>
        <v>-7.6904713295393199</v>
      </c>
      <c r="M27" s="82"/>
      <c r="N27" s="83">
        <f>MAX(N8:N23)</f>
        <v>-1.5934965186522001</v>
      </c>
      <c r="O27" s="82"/>
      <c r="P27" s="83">
        <f>MAX(P8:P23)</f>
        <v>4.62891968646555</v>
      </c>
      <c r="Q27" s="82"/>
      <c r="R27" s="83">
        <f>MAX(R8:R23)</f>
        <v>19.301719085758901</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344</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43908</v>
      </c>
      <c r="C8" s="69">
        <f>VLOOKUP($A8,'Return Data'!$A$7:$R$328,3,0)</f>
        <v>33.268500000000003</v>
      </c>
      <c r="D8" s="69">
        <f>VLOOKUP($A8,'Return Data'!$A$7:$R$328,11,0)</f>
        <v>-111.099209893699</v>
      </c>
      <c r="E8" s="70">
        <f>RANK(D8,D$8:D$23,0)</f>
        <v>10</v>
      </c>
      <c r="F8" s="69">
        <f>VLOOKUP($A8,'Return Data'!$A$7:$R$328,12,0)</f>
        <v>-51.9248914323706</v>
      </c>
      <c r="G8" s="70">
        <f>RANK(F8,F$8:F$23,0)</f>
        <v>14</v>
      </c>
      <c r="H8" s="69">
        <f>VLOOKUP($A8,'Return Data'!$A$7:$R$328,13,0)</f>
        <v>-44.1764999938923</v>
      </c>
      <c r="I8" s="70">
        <f>RANK(H8,H$8:H$23,0)</f>
        <v>15</v>
      </c>
      <c r="J8" s="69">
        <f>VLOOKUP($A8,'Return Data'!$A$7:$R$328,14,0)</f>
        <v>-35.434579052499998</v>
      </c>
      <c r="K8" s="70">
        <f>RANK(J8,J$8:J$23,0)</f>
        <v>16</v>
      </c>
      <c r="L8" s="69">
        <f>VLOOKUP($A8,'Return Data'!$A$7:$R$328,18,0)</f>
        <v>-23.1302671565659</v>
      </c>
      <c r="M8" s="70">
        <f>RANK(L8,L$8:L$23,0)</f>
        <v>12</v>
      </c>
      <c r="N8" s="69">
        <f>VLOOKUP($A8,'Return Data'!$A$7:$R$328,15,0)</f>
        <v>-11.283435366684699</v>
      </c>
      <c r="O8" s="70">
        <f>RANK(N8,N$8:N$23,0)</f>
        <v>12</v>
      </c>
      <c r="P8" s="69">
        <f>VLOOKUP($A8,'Return Data'!$A$7:$R$328,16,0)</f>
        <v>-2.6380306924156698</v>
      </c>
      <c r="Q8" s="70">
        <f>RANK(P8,P$8:P$23,0)</f>
        <v>11</v>
      </c>
      <c r="R8" s="69">
        <f>VLOOKUP($A8,'Return Data'!$A$7:$R$328,17,0)</f>
        <v>19.417015317786898</v>
      </c>
      <c r="S8" s="71">
        <f>RANK(R8,R$8:R$23,0)</f>
        <v>9</v>
      </c>
    </row>
    <row r="9" spans="1:20" x14ac:dyDescent="0.25">
      <c r="A9" s="67" t="s">
        <v>31</v>
      </c>
      <c r="B9" s="68">
        <f>VLOOKUP($A9,'Return Data'!$A$7:$R$328,2,0)</f>
        <v>43908</v>
      </c>
      <c r="C9" s="69">
        <f>VLOOKUP($A9,'Return Data'!$A$7:$R$328,3,0)</f>
        <v>196.01300000000001</v>
      </c>
      <c r="D9" s="69">
        <f>VLOOKUP($A9,'Return Data'!$A$7:$R$328,11,0)</f>
        <v>-125.315531105465</v>
      </c>
      <c r="E9" s="70">
        <f t="shared" ref="E9:E23" si="0">RANK(D9,D$8:D$23,0)</f>
        <v>16</v>
      </c>
      <c r="F9" s="69">
        <f>VLOOKUP($A9,'Return Data'!$A$7:$R$328,12,0)</f>
        <v>-51.884439882601903</v>
      </c>
      <c r="G9" s="70">
        <f t="shared" ref="G9:G23" si="1">RANK(F9,F$8:F$23,0)</f>
        <v>13</v>
      </c>
      <c r="H9" s="69">
        <f>VLOOKUP($A9,'Return Data'!$A$7:$R$328,13,0)</f>
        <v>-42.831098488819201</v>
      </c>
      <c r="I9" s="70">
        <f t="shared" ref="I9:I23" si="2">RANK(H9,H$8:H$23,0)</f>
        <v>13</v>
      </c>
      <c r="J9" s="69">
        <f>VLOOKUP($A9,'Return Data'!$A$7:$R$328,14,0)</f>
        <v>-33.975648184178901</v>
      </c>
      <c r="K9" s="70">
        <f t="shared" ref="K9:K23" si="3">RANK(J9,J$8:J$23,0)</f>
        <v>14</v>
      </c>
      <c r="L9" s="69">
        <f>VLOOKUP($A9,'Return Data'!$A$7:$R$328,18,0)</f>
        <v>-15.8578219363029</v>
      </c>
      <c r="M9" s="70">
        <f t="shared" ref="M9:M23" si="4">RANK(L9,L$8:L$23,0)</f>
        <v>8</v>
      </c>
      <c r="N9" s="69">
        <f>VLOOKUP($A9,'Return Data'!$A$7:$R$328,15,0)</f>
        <v>-6.4587020361466996</v>
      </c>
      <c r="O9" s="70">
        <f t="shared" ref="O9:O23" si="5">RANK(N9,N$8:N$23,0)</f>
        <v>6</v>
      </c>
      <c r="P9" s="69">
        <f>VLOOKUP($A9,'Return Data'!$A$7:$R$328,16,0)</f>
        <v>-0.90503504693645098</v>
      </c>
      <c r="Q9" s="70">
        <f t="shared" ref="Q9:Q23" si="6">RANK(P9,P$8:P$23,0)</f>
        <v>6</v>
      </c>
      <c r="R9" s="69">
        <f>VLOOKUP($A9,'Return Data'!$A$7:$R$328,17,0)</f>
        <v>71.153578914273794</v>
      </c>
      <c r="S9" s="71">
        <f t="shared" ref="S9:S23" si="7">RANK(R9,R$8:R$23,0)</f>
        <v>2</v>
      </c>
    </row>
    <row r="10" spans="1:20" x14ac:dyDescent="0.25">
      <c r="A10" s="67" t="s">
        <v>32</v>
      </c>
      <c r="B10" s="68">
        <f>VLOOKUP($A10,'Return Data'!$A$7:$R$328,2,0)</f>
        <v>43908</v>
      </c>
      <c r="C10" s="69">
        <f>VLOOKUP($A10,'Return Data'!$A$7:$R$328,3,0)</f>
        <v>104.74</v>
      </c>
      <c r="D10" s="69">
        <f>VLOOKUP($A10,'Return Data'!$A$7:$R$328,11,0)</f>
        <v>-105.162729634412</v>
      </c>
      <c r="E10" s="70">
        <f t="shared" si="0"/>
        <v>6</v>
      </c>
      <c r="F10" s="69">
        <f>VLOOKUP($A10,'Return Data'!$A$7:$R$328,12,0)</f>
        <v>-46.199024724265399</v>
      </c>
      <c r="G10" s="70">
        <f t="shared" si="1"/>
        <v>11</v>
      </c>
      <c r="H10" s="69">
        <f>VLOOKUP($A10,'Return Data'!$A$7:$R$328,13,0)</f>
        <v>-36.183923332284301</v>
      </c>
      <c r="I10" s="70">
        <f t="shared" si="2"/>
        <v>10</v>
      </c>
      <c r="J10" s="69">
        <f>VLOOKUP($A10,'Return Data'!$A$7:$R$328,14,0)</f>
        <v>-27.174282286344599</v>
      </c>
      <c r="K10" s="70">
        <f t="shared" si="3"/>
        <v>10</v>
      </c>
      <c r="L10" s="69">
        <f>VLOOKUP($A10,'Return Data'!$A$7:$R$328,18,0)</f>
        <v>-12.5864996713696</v>
      </c>
      <c r="M10" s="70">
        <f t="shared" si="4"/>
        <v>4</v>
      </c>
      <c r="N10" s="69">
        <f>VLOOKUP($A10,'Return Data'!$A$7:$R$328,15,0)</f>
        <v>-6.6961252102108597</v>
      </c>
      <c r="O10" s="70">
        <f t="shared" si="5"/>
        <v>7</v>
      </c>
      <c r="P10" s="69">
        <f>VLOOKUP($A10,'Return Data'!$A$7:$R$328,16,0)</f>
        <v>-2.0857860326539801</v>
      </c>
      <c r="Q10" s="70">
        <f t="shared" si="6"/>
        <v>9</v>
      </c>
      <c r="R10" s="69">
        <f>VLOOKUP($A10,'Return Data'!$A$7:$R$328,17,0)</f>
        <v>60.741436852274703</v>
      </c>
      <c r="S10" s="71">
        <f t="shared" si="7"/>
        <v>3</v>
      </c>
    </row>
    <row r="11" spans="1:20" x14ac:dyDescent="0.25">
      <c r="A11" s="67" t="s">
        <v>33</v>
      </c>
      <c r="B11" s="68">
        <f>VLOOKUP($A11,'Return Data'!$A$7:$R$328,2,0)</f>
        <v>43908</v>
      </c>
      <c r="C11" s="69">
        <f>VLOOKUP($A11,'Return Data'!$A$7:$R$328,3,0)</f>
        <v>8.02</v>
      </c>
      <c r="D11" s="69">
        <f>VLOOKUP($A11,'Return Data'!$A$7:$R$328,11,0)</f>
        <v>-88.786941214125704</v>
      </c>
      <c r="E11" s="70">
        <f t="shared" si="0"/>
        <v>1</v>
      </c>
      <c r="F11" s="69">
        <f>VLOOKUP($A11,'Return Data'!$A$7:$R$328,12,0)</f>
        <v>-34.734337827121301</v>
      </c>
      <c r="G11" s="70">
        <f t="shared" si="1"/>
        <v>5</v>
      </c>
      <c r="H11" s="69">
        <f>VLOOKUP($A11,'Return Data'!$A$7:$R$328,13,0)</f>
        <v>-29.788865256746401</v>
      </c>
      <c r="I11" s="70">
        <f t="shared" si="2"/>
        <v>5</v>
      </c>
      <c r="J11" s="69">
        <f>VLOOKUP($A11,'Return Data'!$A$7:$R$328,14,0)</f>
        <v>-22.3758336768452</v>
      </c>
      <c r="K11" s="70">
        <f t="shared" si="3"/>
        <v>5</v>
      </c>
      <c r="L11" s="69"/>
      <c r="M11" s="70"/>
      <c r="N11" s="69"/>
      <c r="O11" s="70"/>
      <c r="P11" s="69"/>
      <c r="Q11" s="70"/>
      <c r="R11" s="69">
        <f>VLOOKUP($A11,'Return Data'!$A$7:$R$328,17,0)</f>
        <v>-12.546875</v>
      </c>
      <c r="S11" s="71">
        <f t="shared" si="7"/>
        <v>13</v>
      </c>
    </row>
    <row r="12" spans="1:20" x14ac:dyDescent="0.25">
      <c r="A12" s="67" t="s">
        <v>34</v>
      </c>
      <c r="B12" s="68">
        <f>VLOOKUP($A12,'Return Data'!$A$7:$R$328,2,0)</f>
        <v>43908</v>
      </c>
      <c r="C12" s="69">
        <f>VLOOKUP($A12,'Return Data'!$A$7:$R$328,3,0)</f>
        <v>34</v>
      </c>
      <c r="D12" s="69">
        <f>VLOOKUP($A12,'Return Data'!$A$7:$R$328,11,0)</f>
        <v>-110.075370638751</v>
      </c>
      <c r="E12" s="70">
        <f t="shared" si="0"/>
        <v>9</v>
      </c>
      <c r="F12" s="69">
        <f>VLOOKUP($A12,'Return Data'!$A$7:$R$328,12,0)</f>
        <v>-47.1482960234366</v>
      </c>
      <c r="G12" s="70">
        <f t="shared" si="1"/>
        <v>12</v>
      </c>
      <c r="H12" s="69">
        <f>VLOOKUP($A12,'Return Data'!$A$7:$R$328,13,0)</f>
        <v>-42.718230674434999</v>
      </c>
      <c r="I12" s="70">
        <f t="shared" si="2"/>
        <v>12</v>
      </c>
      <c r="J12" s="69">
        <f>VLOOKUP($A12,'Return Data'!$A$7:$R$328,14,0)</f>
        <v>-33.579480160075398</v>
      </c>
      <c r="K12" s="70">
        <f t="shared" si="3"/>
        <v>13</v>
      </c>
      <c r="L12" s="69">
        <f>VLOOKUP($A12,'Return Data'!$A$7:$R$328,18,0)</f>
        <v>-18.9605233667397</v>
      </c>
      <c r="M12" s="70">
        <f t="shared" si="4"/>
        <v>11</v>
      </c>
      <c r="N12" s="69">
        <f>VLOOKUP($A12,'Return Data'!$A$7:$R$328,15,0)</f>
        <v>-6.7250973287582099</v>
      </c>
      <c r="O12" s="70">
        <f t="shared" si="5"/>
        <v>8</v>
      </c>
      <c r="P12" s="69">
        <f>VLOOKUP($A12,'Return Data'!$A$7:$R$328,16,0)</f>
        <v>-1.87948824213733</v>
      </c>
      <c r="Q12" s="70">
        <f t="shared" si="6"/>
        <v>8</v>
      </c>
      <c r="R12" s="69">
        <f>VLOOKUP($A12,'Return Data'!$A$7:$R$328,17,0)</f>
        <v>19.936276741010499</v>
      </c>
      <c r="S12" s="71">
        <f t="shared" si="7"/>
        <v>8</v>
      </c>
    </row>
    <row r="13" spans="1:20" x14ac:dyDescent="0.25">
      <c r="A13" s="67" t="s">
        <v>35</v>
      </c>
      <c r="B13" s="68">
        <f>VLOOKUP($A13,'Return Data'!$A$7:$R$328,2,0)</f>
        <v>43908</v>
      </c>
      <c r="C13" s="69">
        <f>VLOOKUP($A13,'Return Data'!$A$7:$R$328,3,0)</f>
        <v>8.7199000000000009</v>
      </c>
      <c r="D13" s="69">
        <f>VLOOKUP($A13,'Return Data'!$A$7:$R$328,11,0)</f>
        <v>-104.774858458213</v>
      </c>
      <c r="E13" s="70">
        <f t="shared" si="0"/>
        <v>5</v>
      </c>
      <c r="F13" s="69">
        <f>VLOOKUP($A13,'Return Data'!$A$7:$R$328,12,0)</f>
        <v>-37.187704634387899</v>
      </c>
      <c r="G13" s="70">
        <f t="shared" si="1"/>
        <v>6</v>
      </c>
      <c r="H13" s="69">
        <f>VLOOKUP($A13,'Return Data'!$A$7:$R$328,13,0)</f>
        <v>-33.177014543914602</v>
      </c>
      <c r="I13" s="70">
        <f t="shared" si="2"/>
        <v>6</v>
      </c>
      <c r="J13" s="69">
        <f>VLOOKUP($A13,'Return Data'!$A$7:$R$328,14,0)</f>
        <v>-25.555395689555901</v>
      </c>
      <c r="K13" s="70">
        <f t="shared" si="3"/>
        <v>6</v>
      </c>
      <c r="L13" s="69">
        <f>VLOOKUP($A13,'Return Data'!$A$7:$R$328,18,0)</f>
        <v>-17.2255787554985</v>
      </c>
      <c r="M13" s="70">
        <f t="shared" si="4"/>
        <v>9</v>
      </c>
      <c r="N13" s="69">
        <f>VLOOKUP($A13,'Return Data'!$A$7:$R$328,15,0)</f>
        <v>-9.9454397958986807</v>
      </c>
      <c r="O13" s="70">
        <f t="shared" si="5"/>
        <v>11</v>
      </c>
      <c r="P13" s="69"/>
      <c r="Q13" s="70"/>
      <c r="R13" s="69">
        <f>VLOOKUP($A13,'Return Data'!$A$7:$R$328,17,0)</f>
        <v>-2.82488814993954</v>
      </c>
      <c r="S13" s="71">
        <f t="shared" si="7"/>
        <v>12</v>
      </c>
    </row>
    <row r="14" spans="1:20" x14ac:dyDescent="0.25">
      <c r="A14" s="67" t="s">
        <v>36</v>
      </c>
      <c r="B14" s="68">
        <f>VLOOKUP($A14,'Return Data'!$A$7:$R$328,2,0)</f>
        <v>43908</v>
      </c>
      <c r="C14" s="69">
        <f>VLOOKUP($A14,'Return Data'!$A$7:$R$328,3,0)</f>
        <v>25.292100000000001</v>
      </c>
      <c r="D14" s="69">
        <f>VLOOKUP($A14,'Return Data'!$A$7:$R$328,11,0)</f>
        <v>-97.513697664522198</v>
      </c>
      <c r="E14" s="70">
        <f t="shared" si="0"/>
        <v>2</v>
      </c>
      <c r="F14" s="69">
        <f>VLOOKUP($A14,'Return Data'!$A$7:$R$328,12,0)</f>
        <v>-29.767249635601701</v>
      </c>
      <c r="G14" s="70">
        <f t="shared" si="1"/>
        <v>1</v>
      </c>
      <c r="H14" s="69">
        <f>VLOOKUP($A14,'Return Data'!$A$7:$R$328,13,0)</f>
        <v>-26.6321380173721</v>
      </c>
      <c r="I14" s="70">
        <f t="shared" si="2"/>
        <v>2</v>
      </c>
      <c r="J14" s="69">
        <f>VLOOKUP($A14,'Return Data'!$A$7:$R$328,14,0)</f>
        <v>-19.967745151707302</v>
      </c>
      <c r="K14" s="70">
        <f t="shared" si="3"/>
        <v>2</v>
      </c>
      <c r="L14" s="69">
        <f>VLOOKUP($A14,'Return Data'!$A$7:$R$328,18,0)</f>
        <v>-9.5269995207508007</v>
      </c>
      <c r="M14" s="70">
        <f t="shared" si="4"/>
        <v>2</v>
      </c>
      <c r="N14" s="69">
        <f>VLOOKUP($A14,'Return Data'!$A$7:$R$328,15,0)</f>
        <v>-2.4637679693904002</v>
      </c>
      <c r="O14" s="70">
        <f t="shared" si="5"/>
        <v>2</v>
      </c>
      <c r="P14" s="69">
        <f>VLOOKUP($A14,'Return Data'!$A$7:$R$328,16,0)</f>
        <v>3.2593072161040899</v>
      </c>
      <c r="Q14" s="70">
        <f t="shared" si="6"/>
        <v>1</v>
      </c>
      <c r="R14" s="69">
        <f>VLOOKUP($A14,'Return Data'!$A$7:$R$328,17,0)</f>
        <v>85.050152443549095</v>
      </c>
      <c r="S14" s="71">
        <f t="shared" si="7"/>
        <v>1</v>
      </c>
    </row>
    <row r="15" spans="1:20" x14ac:dyDescent="0.25">
      <c r="A15" s="67" t="s">
        <v>37</v>
      </c>
      <c r="B15" s="68">
        <f>VLOOKUP($A15,'Return Data'!$A$7:$R$328,2,0)</f>
        <v>43908</v>
      </c>
      <c r="C15" s="69">
        <f>VLOOKUP($A15,'Return Data'!$A$7:$R$328,3,0)</f>
        <v>26.032</v>
      </c>
      <c r="D15" s="69">
        <f>VLOOKUP($A15,'Return Data'!$A$7:$R$328,11,0)</f>
        <v>-111.204776122317</v>
      </c>
      <c r="E15" s="70">
        <f t="shared" si="0"/>
        <v>11</v>
      </c>
      <c r="F15" s="69">
        <f>VLOOKUP($A15,'Return Data'!$A$7:$R$328,12,0)</f>
        <v>-41.923317324386801</v>
      </c>
      <c r="G15" s="70">
        <f t="shared" si="1"/>
        <v>8</v>
      </c>
      <c r="H15" s="69">
        <f>VLOOKUP($A15,'Return Data'!$A$7:$R$328,13,0)</f>
        <v>-36.162355442503397</v>
      </c>
      <c r="I15" s="70">
        <f t="shared" si="2"/>
        <v>9</v>
      </c>
      <c r="J15" s="69">
        <f>VLOOKUP($A15,'Return Data'!$A$7:$R$328,14,0)</f>
        <v>-26.353664439298399</v>
      </c>
      <c r="K15" s="70">
        <f t="shared" si="3"/>
        <v>8</v>
      </c>
      <c r="L15" s="69">
        <f>VLOOKUP($A15,'Return Data'!$A$7:$R$328,18,0)</f>
        <v>-14.497658355762599</v>
      </c>
      <c r="M15" s="70">
        <f t="shared" si="4"/>
        <v>7</v>
      </c>
      <c r="N15" s="69">
        <f>VLOOKUP($A15,'Return Data'!$A$7:$R$328,15,0)</f>
        <v>-5.7346057947409497</v>
      </c>
      <c r="O15" s="70">
        <f t="shared" si="5"/>
        <v>5</v>
      </c>
      <c r="P15" s="69">
        <f>VLOOKUP($A15,'Return Data'!$A$7:$R$328,16,0)</f>
        <v>1.5212762130126101</v>
      </c>
      <c r="Q15" s="70">
        <f t="shared" si="6"/>
        <v>3</v>
      </c>
      <c r="R15" s="69">
        <f>VLOOKUP($A15,'Return Data'!$A$7:$R$328,17,0)</f>
        <v>15.721869962385799</v>
      </c>
      <c r="S15" s="71">
        <f t="shared" si="7"/>
        <v>11</v>
      </c>
    </row>
    <row r="16" spans="1:20" x14ac:dyDescent="0.25">
      <c r="A16" s="67" t="s">
        <v>38</v>
      </c>
      <c r="B16" s="68">
        <f>VLOOKUP($A16,'Return Data'!$A$7:$R$328,2,0)</f>
        <v>43908</v>
      </c>
      <c r="C16" s="69">
        <f>VLOOKUP($A16,'Return Data'!$A$7:$R$328,3,0)</f>
        <v>54.595399999999998</v>
      </c>
      <c r="D16" s="69">
        <f>VLOOKUP($A16,'Return Data'!$A$7:$R$328,11,0)</f>
        <v>-108.240240109959</v>
      </c>
      <c r="E16" s="70">
        <f t="shared" si="0"/>
        <v>8</v>
      </c>
      <c r="F16" s="69">
        <f>VLOOKUP($A16,'Return Data'!$A$7:$R$328,12,0)</f>
        <v>-40.153018644901501</v>
      </c>
      <c r="G16" s="70">
        <f t="shared" si="1"/>
        <v>7</v>
      </c>
      <c r="H16" s="69">
        <f>VLOOKUP($A16,'Return Data'!$A$7:$R$328,13,0)</f>
        <v>-34.767312874907702</v>
      </c>
      <c r="I16" s="70">
        <f t="shared" si="2"/>
        <v>8</v>
      </c>
      <c r="J16" s="69">
        <f>VLOOKUP($A16,'Return Data'!$A$7:$R$328,14,0)</f>
        <v>-25.565614793491299</v>
      </c>
      <c r="K16" s="70">
        <f t="shared" si="3"/>
        <v>7</v>
      </c>
      <c r="L16" s="69">
        <f>VLOOKUP($A16,'Return Data'!$A$7:$R$328,18,0)</f>
        <v>-11.3725050850174</v>
      </c>
      <c r="M16" s="70">
        <f t="shared" si="4"/>
        <v>3</v>
      </c>
      <c r="N16" s="69">
        <f>VLOOKUP($A16,'Return Data'!$A$7:$R$328,15,0)</f>
        <v>-3.0724307604880701</v>
      </c>
      <c r="O16" s="70">
        <f t="shared" si="5"/>
        <v>3</v>
      </c>
      <c r="P16" s="69">
        <f>VLOOKUP($A16,'Return Data'!$A$7:$R$328,16,0)</f>
        <v>0.46004693376462302</v>
      </c>
      <c r="Q16" s="70">
        <f t="shared" si="6"/>
        <v>4</v>
      </c>
      <c r="R16" s="69">
        <f>VLOOKUP($A16,'Return Data'!$A$7:$R$328,17,0)</f>
        <v>30.159942560681898</v>
      </c>
      <c r="S16" s="71">
        <f t="shared" si="7"/>
        <v>6</v>
      </c>
    </row>
    <row r="17" spans="1:19" x14ac:dyDescent="0.25">
      <c r="A17" s="67" t="s">
        <v>39</v>
      </c>
      <c r="B17" s="68">
        <f>VLOOKUP($A17,'Return Data'!$A$7:$R$328,2,0)</f>
        <v>43908</v>
      </c>
      <c r="C17" s="69">
        <f>VLOOKUP($A17,'Return Data'!$A$7:$R$328,3,0)</f>
        <v>36.75</v>
      </c>
      <c r="D17" s="69">
        <f>VLOOKUP($A17,'Return Data'!$A$7:$R$328,11,0)</f>
        <v>-122.294576994785</v>
      </c>
      <c r="E17" s="70">
        <f t="shared" si="0"/>
        <v>14</v>
      </c>
      <c r="F17" s="69">
        <f>VLOOKUP($A17,'Return Data'!$A$7:$R$328,12,0)</f>
        <v>-55.922442941673701</v>
      </c>
      <c r="G17" s="70">
        <f t="shared" si="1"/>
        <v>16</v>
      </c>
      <c r="H17" s="69">
        <f>VLOOKUP($A17,'Return Data'!$A$7:$R$328,13,0)</f>
        <v>-43.8119491557053</v>
      </c>
      <c r="I17" s="70">
        <f t="shared" si="2"/>
        <v>14</v>
      </c>
      <c r="J17" s="69">
        <f>VLOOKUP($A17,'Return Data'!$A$7:$R$328,14,0)</f>
        <v>-33.368655072825099</v>
      </c>
      <c r="K17" s="70">
        <f t="shared" si="3"/>
        <v>12</v>
      </c>
      <c r="L17" s="69">
        <f>VLOOKUP($A17,'Return Data'!$A$7:$R$328,18,0)</f>
        <v>-14.151038657831</v>
      </c>
      <c r="M17" s="70">
        <f t="shared" si="4"/>
        <v>6</v>
      </c>
      <c r="N17" s="69">
        <f>VLOOKUP($A17,'Return Data'!$A$7:$R$328,15,0)</f>
        <v>-7.9794705197388396</v>
      </c>
      <c r="O17" s="70">
        <f t="shared" si="5"/>
        <v>9</v>
      </c>
      <c r="P17" s="69">
        <f>VLOOKUP($A17,'Return Data'!$A$7:$R$328,16,0)</f>
        <v>-0.88826213147048105</v>
      </c>
      <c r="Q17" s="70">
        <f t="shared" si="6"/>
        <v>5</v>
      </c>
      <c r="R17" s="69">
        <f>VLOOKUP($A17,'Return Data'!$A$7:$R$328,17,0)</f>
        <v>18.3598260238997</v>
      </c>
      <c r="S17" s="71">
        <f t="shared" si="7"/>
        <v>10</v>
      </c>
    </row>
    <row r="18" spans="1:19" x14ac:dyDescent="0.25">
      <c r="A18" s="67" t="s">
        <v>40</v>
      </c>
      <c r="B18" s="68">
        <f>VLOOKUP($A18,'Return Data'!$A$7:$R$328,2,0)</f>
        <v>43908</v>
      </c>
      <c r="C18" s="69">
        <f>VLOOKUP($A18,'Return Data'!$A$7:$R$328,3,0)</f>
        <v>98.603099999999998</v>
      </c>
      <c r="D18" s="69">
        <f>VLOOKUP($A18,'Return Data'!$A$7:$R$328,11,0)</f>
        <v>-115.96470962702401</v>
      </c>
      <c r="E18" s="70">
        <f t="shared" si="0"/>
        <v>13</v>
      </c>
      <c r="F18" s="69">
        <f>VLOOKUP($A18,'Return Data'!$A$7:$R$328,12,0)</f>
        <v>-42.501658266157897</v>
      </c>
      <c r="G18" s="70">
        <f t="shared" si="1"/>
        <v>9</v>
      </c>
      <c r="H18" s="69">
        <f>VLOOKUP($A18,'Return Data'!$A$7:$R$328,13,0)</f>
        <v>-34.193453195259998</v>
      </c>
      <c r="I18" s="70">
        <f t="shared" si="2"/>
        <v>7</v>
      </c>
      <c r="J18" s="69">
        <f>VLOOKUP($A18,'Return Data'!$A$7:$R$328,14,0)</f>
        <v>-26.5420052126074</v>
      </c>
      <c r="K18" s="70">
        <f t="shared" si="3"/>
        <v>9</v>
      </c>
      <c r="L18" s="69">
        <f>VLOOKUP($A18,'Return Data'!$A$7:$R$328,18,0)</f>
        <v>-13.451329140335901</v>
      </c>
      <c r="M18" s="70">
        <f t="shared" si="4"/>
        <v>5</v>
      </c>
      <c r="N18" s="69">
        <f>VLOOKUP($A18,'Return Data'!$A$7:$R$328,15,0)</f>
        <v>-4.5825724717974801</v>
      </c>
      <c r="O18" s="70">
        <f t="shared" si="5"/>
        <v>4</v>
      </c>
      <c r="P18" s="69">
        <f>VLOOKUP($A18,'Return Data'!$A$7:$R$328,16,0)</f>
        <v>1.52790380618093</v>
      </c>
      <c r="Q18" s="70">
        <f t="shared" si="6"/>
        <v>2</v>
      </c>
      <c r="R18" s="69">
        <f>VLOOKUP($A18,'Return Data'!$A$7:$R$328,17,0)</f>
        <v>56.331878592579699</v>
      </c>
      <c r="S18" s="71">
        <f t="shared" si="7"/>
        <v>4</v>
      </c>
    </row>
    <row r="19" spans="1:19" x14ac:dyDescent="0.25">
      <c r="A19" s="67" t="s">
        <v>41</v>
      </c>
      <c r="B19" s="68">
        <f>VLOOKUP($A19,'Return Data'!$A$7:$R$328,2,0)</f>
        <v>43908</v>
      </c>
      <c r="C19" s="69">
        <f>VLOOKUP($A19,'Return Data'!$A$7:$R$328,3,0)</f>
        <v>7.7119</v>
      </c>
      <c r="D19" s="69">
        <f>VLOOKUP($A19,'Return Data'!$A$7:$R$328,11,0)</f>
        <v>-105.61304232674</v>
      </c>
      <c r="E19" s="70">
        <f t="shared" si="0"/>
        <v>7</v>
      </c>
      <c r="F19" s="69">
        <f>VLOOKUP($A19,'Return Data'!$A$7:$R$328,12,0)</f>
        <v>-34.151685404550001</v>
      </c>
      <c r="G19" s="70">
        <f t="shared" si="1"/>
        <v>4</v>
      </c>
      <c r="H19" s="69">
        <f>VLOOKUP($A19,'Return Data'!$A$7:$R$328,13,0)</f>
        <v>-27.820080286279701</v>
      </c>
      <c r="I19" s="70">
        <f t="shared" si="2"/>
        <v>4</v>
      </c>
      <c r="J19" s="69">
        <f>VLOOKUP($A19,'Return Data'!$A$7:$R$328,14,0)</f>
        <v>-20.286729320267501</v>
      </c>
      <c r="K19" s="70">
        <f t="shared" si="3"/>
        <v>3</v>
      </c>
      <c r="L19" s="69"/>
      <c r="M19" s="70"/>
      <c r="N19" s="69"/>
      <c r="O19" s="70"/>
      <c r="P19" s="69"/>
      <c r="Q19" s="70"/>
      <c r="R19" s="69">
        <f>VLOOKUP($A19,'Return Data'!$A$7:$R$328,17,0)</f>
        <v>-13.601897394136801</v>
      </c>
      <c r="S19" s="71">
        <f t="shared" si="7"/>
        <v>14</v>
      </c>
    </row>
    <row r="20" spans="1:19" x14ac:dyDescent="0.25">
      <c r="A20" s="67" t="s">
        <v>42</v>
      </c>
      <c r="B20" s="68">
        <f>VLOOKUP($A20,'Return Data'!$A$7:$R$328,2,0)</f>
        <v>43908</v>
      </c>
      <c r="C20" s="69">
        <f>VLOOKUP($A20,'Return Data'!$A$7:$R$328,3,0)</f>
        <v>7.5542999999999996</v>
      </c>
      <c r="D20" s="69">
        <f>VLOOKUP($A20,'Return Data'!$A$7:$R$328,11,0)</f>
        <v>-100.56116765599</v>
      </c>
      <c r="E20" s="70">
        <f t="shared" si="0"/>
        <v>3</v>
      </c>
      <c r="F20" s="69">
        <f>VLOOKUP($A20,'Return Data'!$A$7:$R$328,12,0)</f>
        <v>-33.143101939442197</v>
      </c>
      <c r="G20" s="70">
        <f t="shared" si="1"/>
        <v>2</v>
      </c>
      <c r="H20" s="69">
        <f>VLOOKUP($A20,'Return Data'!$A$7:$R$328,13,0)</f>
        <v>-26.551125836668</v>
      </c>
      <c r="I20" s="70">
        <f t="shared" si="2"/>
        <v>1</v>
      </c>
      <c r="J20" s="69">
        <f>VLOOKUP($A20,'Return Data'!$A$7:$R$328,14,0)</f>
        <v>-19.3574504312508</v>
      </c>
      <c r="K20" s="70">
        <f t="shared" si="3"/>
        <v>1</v>
      </c>
      <c r="L20" s="69"/>
      <c r="M20" s="70"/>
      <c r="N20" s="69"/>
      <c r="O20" s="70"/>
      <c r="P20" s="69"/>
      <c r="Q20" s="70"/>
      <c r="R20" s="69">
        <f>VLOOKUP($A20,'Return Data'!$A$7:$R$328,17,0)</f>
        <v>-15.053634064080899</v>
      </c>
      <c r="S20" s="71">
        <f t="shared" si="7"/>
        <v>15</v>
      </c>
    </row>
    <row r="21" spans="1:19" x14ac:dyDescent="0.25">
      <c r="A21" s="67" t="s">
        <v>43</v>
      </c>
      <c r="B21" s="68">
        <f>VLOOKUP($A21,'Return Data'!$A$7:$R$328,2,0)</f>
        <v>43908</v>
      </c>
      <c r="C21" s="69">
        <f>VLOOKUP($A21,'Return Data'!$A$7:$R$328,3,0)</f>
        <v>165.68629999999999</v>
      </c>
      <c r="D21" s="69">
        <f>VLOOKUP($A21,'Return Data'!$A$7:$R$328,11,0)</f>
        <v>-124.631981453797</v>
      </c>
      <c r="E21" s="70">
        <f t="shared" si="0"/>
        <v>15</v>
      </c>
      <c r="F21" s="69">
        <f>VLOOKUP($A21,'Return Data'!$A$7:$R$328,12,0)</f>
        <v>-53.167155390200598</v>
      </c>
      <c r="G21" s="70">
        <f t="shared" si="1"/>
        <v>15</v>
      </c>
      <c r="H21" s="69">
        <f>VLOOKUP($A21,'Return Data'!$A$7:$R$328,13,0)</f>
        <v>-44.569048301149998</v>
      </c>
      <c r="I21" s="70">
        <f t="shared" si="2"/>
        <v>16</v>
      </c>
      <c r="J21" s="69">
        <f>VLOOKUP($A21,'Return Data'!$A$7:$R$328,14,0)</f>
        <v>-34.878524073140802</v>
      </c>
      <c r="K21" s="70">
        <f t="shared" si="3"/>
        <v>15</v>
      </c>
      <c r="L21" s="69">
        <f>VLOOKUP($A21,'Return Data'!$A$7:$R$328,18,0)</f>
        <v>-18.171912547739399</v>
      </c>
      <c r="M21" s="70">
        <f t="shared" si="4"/>
        <v>10</v>
      </c>
      <c r="N21" s="69">
        <f>VLOOKUP($A21,'Return Data'!$A$7:$R$328,15,0)</f>
        <v>-9.0544174903259496</v>
      </c>
      <c r="O21" s="70">
        <f t="shared" si="5"/>
        <v>10</v>
      </c>
      <c r="P21" s="69">
        <f>VLOOKUP($A21,'Return Data'!$A$7:$R$328,16,0)</f>
        <v>-2.3283705243185699</v>
      </c>
      <c r="Q21" s="70">
        <f t="shared" si="6"/>
        <v>10</v>
      </c>
      <c r="R21" s="69">
        <f>VLOOKUP($A21,'Return Data'!$A$7:$R$328,17,0)</f>
        <v>42.591979637616902</v>
      </c>
      <c r="S21" s="71">
        <f t="shared" si="7"/>
        <v>5</v>
      </c>
    </row>
    <row r="22" spans="1:19" x14ac:dyDescent="0.25">
      <c r="A22" s="67" t="s">
        <v>44</v>
      </c>
      <c r="B22" s="68">
        <f>VLOOKUP($A22,'Return Data'!$A$7:$R$328,2,0)</f>
        <v>43908</v>
      </c>
      <c r="C22" s="69">
        <f>VLOOKUP($A22,'Return Data'!$A$7:$R$328,3,0)</f>
        <v>7.67</v>
      </c>
      <c r="D22" s="69">
        <f>VLOOKUP($A22,'Return Data'!$A$7:$R$328,11,0)</f>
        <v>-114.386079903321</v>
      </c>
      <c r="E22" s="70">
        <f t="shared" si="0"/>
        <v>12</v>
      </c>
      <c r="F22" s="69">
        <f>VLOOKUP($A22,'Return Data'!$A$7:$R$328,12,0)</f>
        <v>-42.783882783882802</v>
      </c>
      <c r="G22" s="70">
        <f t="shared" si="1"/>
        <v>10</v>
      </c>
      <c r="H22" s="69">
        <f>VLOOKUP($A22,'Return Data'!$A$7:$R$328,13,0)</f>
        <v>-36.364894316255601</v>
      </c>
      <c r="I22" s="70">
        <f t="shared" si="2"/>
        <v>11</v>
      </c>
      <c r="J22" s="69">
        <f>VLOOKUP($A22,'Return Data'!$A$7:$R$328,14,0)</f>
        <v>-27.292649859248201</v>
      </c>
      <c r="K22" s="70">
        <f t="shared" si="3"/>
        <v>11</v>
      </c>
      <c r="L22" s="69"/>
      <c r="M22" s="70"/>
      <c r="N22" s="69"/>
      <c r="O22" s="70"/>
      <c r="P22" s="69"/>
      <c r="Q22" s="70"/>
      <c r="R22" s="69">
        <f>VLOOKUP($A22,'Return Data'!$A$7:$R$328,17,0)</f>
        <v>-18.1332622601279</v>
      </c>
      <c r="S22" s="71">
        <f t="shared" si="7"/>
        <v>16</v>
      </c>
    </row>
    <row r="23" spans="1:19" x14ac:dyDescent="0.25">
      <c r="A23" s="67" t="s">
        <v>45</v>
      </c>
      <c r="B23" s="68">
        <f>VLOOKUP($A23,'Return Data'!$A$7:$R$328,2,0)</f>
        <v>43908</v>
      </c>
      <c r="C23" s="69">
        <f>VLOOKUP($A23,'Return Data'!$A$7:$R$328,3,0)</f>
        <v>47.845399999999998</v>
      </c>
      <c r="D23" s="69">
        <f>VLOOKUP($A23,'Return Data'!$A$7:$R$328,11,0)</f>
        <v>-101.25018899827</v>
      </c>
      <c r="E23" s="70">
        <f t="shared" si="0"/>
        <v>4</v>
      </c>
      <c r="F23" s="69">
        <f>VLOOKUP($A23,'Return Data'!$A$7:$R$328,12,0)</f>
        <v>-33.5174801472022</v>
      </c>
      <c r="G23" s="70">
        <f t="shared" si="1"/>
        <v>3</v>
      </c>
      <c r="H23" s="69">
        <f>VLOOKUP($A23,'Return Data'!$A$7:$R$328,13,0)</f>
        <v>-27.7916893782381</v>
      </c>
      <c r="I23" s="70">
        <f t="shared" si="2"/>
        <v>3</v>
      </c>
      <c r="J23" s="69">
        <f>VLOOKUP($A23,'Return Data'!$A$7:$R$328,14,0)</f>
        <v>-21.395949100540999</v>
      </c>
      <c r="K23" s="70">
        <f t="shared" si="3"/>
        <v>4</v>
      </c>
      <c r="L23" s="69">
        <f>VLOOKUP($A23,'Return Data'!$A$7:$R$328,18,0)</f>
        <v>-8.2687914271835208</v>
      </c>
      <c r="M23" s="70">
        <f t="shared" si="4"/>
        <v>1</v>
      </c>
      <c r="N23" s="69">
        <f>VLOOKUP($A23,'Return Data'!$A$7:$R$328,15,0)</f>
        <v>-2.2704657816098899</v>
      </c>
      <c r="O23" s="70">
        <f t="shared" si="5"/>
        <v>1</v>
      </c>
      <c r="P23" s="69">
        <f>VLOOKUP($A23,'Return Data'!$A$7:$R$328,16,0)</f>
        <v>-1.00836730180214</v>
      </c>
      <c r="Q23" s="70">
        <f t="shared" si="6"/>
        <v>7</v>
      </c>
      <c r="R23" s="69">
        <f>VLOOKUP($A23,'Return Data'!$A$7:$R$328,17,0)</f>
        <v>25.7956507936508</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-109.17969386258692</v>
      </c>
      <c r="E25" s="78"/>
      <c r="F25" s="79">
        <f>AVERAGE(F8:F23)</f>
        <v>-42.256855437636446</v>
      </c>
      <c r="G25" s="78"/>
      <c r="H25" s="79">
        <f>AVERAGE(H8:H23)</f>
        <v>-35.47122994340198</v>
      </c>
      <c r="I25" s="78"/>
      <c r="J25" s="79">
        <f>AVERAGE(J8:J23)</f>
        <v>-27.069012906492361</v>
      </c>
      <c r="K25" s="78"/>
      <c r="L25" s="79">
        <f>AVERAGE(L8:L23)</f>
        <v>-14.766743801758102</v>
      </c>
      <c r="M25" s="78"/>
      <c r="N25" s="79">
        <f>AVERAGE(N8:N23)</f>
        <v>-6.3555442104825604</v>
      </c>
      <c r="O25" s="78"/>
      <c r="P25" s="79">
        <f>AVERAGE(P8:P23)</f>
        <v>-0.45134598206112453</v>
      </c>
      <c r="Q25" s="78"/>
      <c r="R25" s="79">
        <f>AVERAGE(R8:R23)</f>
        <v>23.943690685714042</v>
      </c>
      <c r="S25" s="80"/>
    </row>
    <row r="26" spans="1:19" x14ac:dyDescent="0.25">
      <c r="A26" s="77" t="s">
        <v>28</v>
      </c>
      <c r="B26" s="78"/>
      <c r="C26" s="78"/>
      <c r="D26" s="79">
        <f>MIN(D8:D23)</f>
        <v>-125.315531105465</v>
      </c>
      <c r="E26" s="78"/>
      <c r="F26" s="79">
        <f>MIN(F8:F23)</f>
        <v>-55.922442941673701</v>
      </c>
      <c r="G26" s="78"/>
      <c r="H26" s="79">
        <f>MIN(H8:H23)</f>
        <v>-44.569048301149998</v>
      </c>
      <c r="I26" s="78"/>
      <c r="J26" s="79">
        <f>MIN(J8:J23)</f>
        <v>-35.434579052499998</v>
      </c>
      <c r="K26" s="78"/>
      <c r="L26" s="79">
        <f>MIN(L8:L23)</f>
        <v>-23.1302671565659</v>
      </c>
      <c r="M26" s="78"/>
      <c r="N26" s="79">
        <f>MIN(N8:N23)</f>
        <v>-11.283435366684699</v>
      </c>
      <c r="O26" s="78"/>
      <c r="P26" s="79">
        <f>MIN(P8:P23)</f>
        <v>-2.6380306924156698</v>
      </c>
      <c r="Q26" s="78"/>
      <c r="R26" s="79">
        <f>MIN(R8:R23)</f>
        <v>-18.1332622601279</v>
      </c>
      <c r="S26" s="80"/>
    </row>
    <row r="27" spans="1:19" ht="15.75" thickBot="1" x14ac:dyDescent="0.3">
      <c r="A27" s="81" t="s">
        <v>29</v>
      </c>
      <c r="B27" s="82"/>
      <c r="C27" s="82"/>
      <c r="D27" s="83">
        <f>MAX(D8:D23)</f>
        <v>-88.786941214125704</v>
      </c>
      <c r="E27" s="82"/>
      <c r="F27" s="83">
        <f>MAX(F8:F23)</f>
        <v>-29.767249635601701</v>
      </c>
      <c r="G27" s="82"/>
      <c r="H27" s="83">
        <f>MAX(H8:H23)</f>
        <v>-26.551125836668</v>
      </c>
      <c r="I27" s="82"/>
      <c r="J27" s="83">
        <f>MAX(J8:J23)</f>
        <v>-19.3574504312508</v>
      </c>
      <c r="K27" s="82"/>
      <c r="L27" s="83">
        <f>MAX(L8:L23)</f>
        <v>-8.2687914271835208</v>
      </c>
      <c r="M27" s="82"/>
      <c r="N27" s="83">
        <f>MAX(N8:N23)</f>
        <v>-2.2704657816098899</v>
      </c>
      <c r="O27" s="82"/>
      <c r="P27" s="83">
        <f>MAX(P8:P23)</f>
        <v>3.2593072161040899</v>
      </c>
      <c r="Q27" s="82"/>
      <c r="R27" s="83">
        <f>MAX(R8:R23)</f>
        <v>85.050152443549095</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345</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43908</v>
      </c>
      <c r="C8" s="69">
        <f>VLOOKUP($A8,'Return Data'!$A$7:$R$328,3,0)</f>
        <v>33.049999999999997</v>
      </c>
      <c r="D8" s="69">
        <f>VLOOKUP($A8,'Return Data'!$A$7:$R$328,11,0)</f>
        <v>-91.516493781790402</v>
      </c>
      <c r="E8" s="70">
        <f t="shared" ref="E8:E39" si="0">RANK(D8,D$8:D$72,0)</f>
        <v>16</v>
      </c>
      <c r="F8" s="69">
        <f>VLOOKUP($A8,'Return Data'!$A$7:$R$328,12,0)</f>
        <v>-27.8511873743766</v>
      </c>
      <c r="G8" s="70">
        <f t="shared" ref="G8:G29" si="1">RANK(F8,F$8:F$72,0)</f>
        <v>15</v>
      </c>
      <c r="H8" s="69">
        <f>VLOOKUP($A8,'Return Data'!$A$7:$R$328,13,0)</f>
        <v>-24.0190700671996</v>
      </c>
      <c r="I8" s="70">
        <f t="shared" ref="I8:I29" si="2">RANK(H8,H$8:H$72,0)</f>
        <v>16</v>
      </c>
      <c r="J8" s="69">
        <f>VLOOKUP($A8,'Return Data'!$A$7:$R$328,14,0)</f>
        <v>-20.036980372261201</v>
      </c>
      <c r="K8" s="70">
        <f t="shared" ref="K8:K29" si="3">RANK(J8,J$8:J$72,0)</f>
        <v>27</v>
      </c>
      <c r="L8" s="69">
        <f>VLOOKUP($A8,'Return Data'!$A$7:$R$328,18,0)</f>
        <v>-8.7750051346642195</v>
      </c>
      <c r="M8" s="70">
        <f t="shared" ref="M8:M13" si="4">RANK(L8,L$8:L$72,0)</f>
        <v>20</v>
      </c>
      <c r="N8" s="69">
        <f>VLOOKUP($A8,'Return Data'!$A$7:$R$328,15,0)</f>
        <v>0.42827078894295301</v>
      </c>
      <c r="O8" s="70">
        <f>RANK(N8,N$8:N$72,0)</f>
        <v>12</v>
      </c>
      <c r="P8" s="69">
        <f>VLOOKUP($A8,'Return Data'!$A$7:$R$328,16,0)</f>
        <v>3.1813609989446601</v>
      </c>
      <c r="Q8" s="70">
        <f>RANK(P8,P$8:P$72,0)</f>
        <v>12</v>
      </c>
      <c r="R8" s="69">
        <f>VLOOKUP($A8,'Return Data'!$A$7:$R$328,17,0)</f>
        <v>15.734132767272101</v>
      </c>
      <c r="S8" s="71">
        <f t="shared" ref="S8:S39" si="5">RANK(R8,R$8:R$72,0)</f>
        <v>9</v>
      </c>
    </row>
    <row r="9" spans="1:20" x14ac:dyDescent="0.25">
      <c r="A9" s="67" t="s">
        <v>164</v>
      </c>
      <c r="B9" s="68">
        <f>VLOOKUP($A9,'Return Data'!$A$7:$R$328,2,0)</f>
        <v>43908</v>
      </c>
      <c r="C9" s="69">
        <f>VLOOKUP($A9,'Return Data'!$A$7:$R$328,3,0)</f>
        <v>26.82</v>
      </c>
      <c r="D9" s="69">
        <f>VLOOKUP($A9,'Return Data'!$A$7:$R$328,11,0)</f>
        <v>-89.739348928929203</v>
      </c>
      <c r="E9" s="70">
        <f t="shared" si="0"/>
        <v>14</v>
      </c>
      <c r="F9" s="69">
        <f>VLOOKUP($A9,'Return Data'!$A$7:$R$328,12,0)</f>
        <v>-26.705356698892601</v>
      </c>
      <c r="G9" s="70">
        <f t="shared" si="1"/>
        <v>12</v>
      </c>
      <c r="H9" s="69">
        <f>VLOOKUP($A9,'Return Data'!$A$7:$R$328,13,0)</f>
        <v>-22.737429411047799</v>
      </c>
      <c r="I9" s="70">
        <f t="shared" si="2"/>
        <v>13</v>
      </c>
      <c r="J9" s="69">
        <f>VLOOKUP($A9,'Return Data'!$A$7:$R$328,14,0)</f>
        <v>-18.798723576630898</v>
      </c>
      <c r="K9" s="70">
        <f t="shared" si="3"/>
        <v>18</v>
      </c>
      <c r="L9" s="69">
        <f>VLOOKUP($A9,'Return Data'!$A$7:$R$328,18,0)</f>
        <v>-7.8903851809298597</v>
      </c>
      <c r="M9" s="70">
        <f t="shared" si="4"/>
        <v>17</v>
      </c>
      <c r="N9" s="69">
        <f>VLOOKUP($A9,'Return Data'!$A$7:$R$328,15,0)</f>
        <v>1.26188507356116</v>
      </c>
      <c r="O9" s="70">
        <f>RANK(N9,N$8:N$72,0)</f>
        <v>11</v>
      </c>
      <c r="P9" s="69">
        <f>VLOOKUP($A9,'Return Data'!$A$7:$R$328,16,0)</f>
        <v>3.91011529880348</v>
      </c>
      <c r="Q9" s="70">
        <f>RANK(P9,P$8:P$72,0)</f>
        <v>9</v>
      </c>
      <c r="R9" s="69">
        <f>VLOOKUP($A9,'Return Data'!$A$7:$R$328,17,0)</f>
        <v>17.1978560148948</v>
      </c>
      <c r="S9" s="71">
        <f t="shared" si="5"/>
        <v>6</v>
      </c>
    </row>
    <row r="10" spans="1:20" x14ac:dyDescent="0.25">
      <c r="A10" s="67" t="s">
        <v>165</v>
      </c>
      <c r="B10" s="68">
        <f>VLOOKUP($A10,'Return Data'!$A$7:$R$328,2,0)</f>
        <v>43908</v>
      </c>
      <c r="C10" s="69">
        <f>VLOOKUP($A10,'Return Data'!$A$7:$R$328,3,0)</f>
        <v>42.345799999999997</v>
      </c>
      <c r="D10" s="69">
        <f>VLOOKUP($A10,'Return Data'!$A$7:$R$328,11,0)</f>
        <v>-81.955309746125593</v>
      </c>
      <c r="E10" s="70">
        <f t="shared" si="0"/>
        <v>10</v>
      </c>
      <c r="F10" s="69">
        <f>VLOOKUP($A10,'Return Data'!$A$7:$R$328,12,0)</f>
        <v>-20.214430682658101</v>
      </c>
      <c r="G10" s="70">
        <f t="shared" si="1"/>
        <v>7</v>
      </c>
      <c r="H10" s="69">
        <f>VLOOKUP($A10,'Return Data'!$A$7:$R$328,13,0)</f>
        <v>-16.783777409851201</v>
      </c>
      <c r="I10" s="70">
        <f t="shared" si="2"/>
        <v>7</v>
      </c>
      <c r="J10" s="69">
        <f>VLOOKUP($A10,'Return Data'!$A$7:$R$328,14,0)</f>
        <v>-8.93180892039803</v>
      </c>
      <c r="K10" s="70">
        <f t="shared" si="3"/>
        <v>5</v>
      </c>
      <c r="L10" s="69">
        <f>VLOOKUP($A10,'Return Data'!$A$7:$R$328,18,0)</f>
        <v>-0.27539806534409</v>
      </c>
      <c r="M10" s="70">
        <f t="shared" si="4"/>
        <v>2</v>
      </c>
      <c r="N10" s="69">
        <f>VLOOKUP($A10,'Return Data'!$A$7:$R$328,15,0)</f>
        <v>6.0341564327479302</v>
      </c>
      <c r="O10" s="70">
        <f>RANK(N10,N$8:N$72,0)</f>
        <v>2</v>
      </c>
      <c r="P10" s="69">
        <f>VLOOKUP($A10,'Return Data'!$A$7:$R$328,16,0)</f>
        <v>6.0081046282562003</v>
      </c>
      <c r="Q10" s="70">
        <f>RANK(P10,P$8:P$72,0)</f>
        <v>3</v>
      </c>
      <c r="R10" s="69">
        <f>VLOOKUP($A10,'Return Data'!$A$7:$R$328,17,0)</f>
        <v>25.4953933267644</v>
      </c>
      <c r="S10" s="71">
        <f t="shared" si="5"/>
        <v>1</v>
      </c>
    </row>
    <row r="11" spans="1:20" x14ac:dyDescent="0.25">
      <c r="A11" s="67" t="s">
        <v>166</v>
      </c>
      <c r="B11" s="68">
        <f>VLOOKUP($A11,'Return Data'!$A$7:$R$328,2,0)</f>
        <v>43908</v>
      </c>
      <c r="C11" s="69">
        <f>VLOOKUP($A11,'Return Data'!$A$7:$R$328,3,0)</f>
        <v>36.43</v>
      </c>
      <c r="D11" s="69">
        <f>VLOOKUP($A11,'Return Data'!$A$7:$R$328,11,0)</f>
        <v>-98.885189267815903</v>
      </c>
      <c r="E11" s="70">
        <f t="shared" si="0"/>
        <v>30</v>
      </c>
      <c r="F11" s="69">
        <f>VLOOKUP($A11,'Return Data'!$A$7:$R$328,12,0)</f>
        <v>-35.0677634935846</v>
      </c>
      <c r="G11" s="70">
        <f t="shared" si="1"/>
        <v>33</v>
      </c>
      <c r="H11" s="69">
        <f>VLOOKUP($A11,'Return Data'!$A$7:$R$328,13,0)</f>
        <v>-30.526501941426702</v>
      </c>
      <c r="I11" s="70">
        <f t="shared" si="2"/>
        <v>34</v>
      </c>
      <c r="J11" s="69">
        <f>VLOOKUP($A11,'Return Data'!$A$7:$R$328,14,0)</f>
        <v>-21.948003785711901</v>
      </c>
      <c r="K11" s="70">
        <f t="shared" si="3"/>
        <v>34</v>
      </c>
      <c r="L11" s="69">
        <f>VLOOKUP($A11,'Return Data'!$A$7:$R$328,18,0)</f>
        <v>-12.3614981259069</v>
      </c>
      <c r="M11" s="70">
        <f t="shared" si="4"/>
        <v>38</v>
      </c>
      <c r="N11" s="69">
        <f>VLOOKUP($A11,'Return Data'!$A$7:$R$328,15,0)</f>
        <v>-5.1295520912194998</v>
      </c>
      <c r="O11" s="70">
        <f>RANK(N11,N$8:N$72,0)</f>
        <v>39</v>
      </c>
      <c r="P11" s="69">
        <f>VLOOKUP($A11,'Return Data'!$A$7:$R$328,16,0)</f>
        <v>-1.4353696673046601</v>
      </c>
      <c r="Q11" s="70">
        <f>RANK(P11,P$8:P$72,0)</f>
        <v>32</v>
      </c>
      <c r="R11" s="69">
        <f>VLOOKUP($A11,'Return Data'!$A$7:$R$328,17,0)</f>
        <v>-1.83246470054429</v>
      </c>
      <c r="S11" s="71">
        <f t="shared" si="5"/>
        <v>46</v>
      </c>
    </row>
    <row r="12" spans="1:20" x14ac:dyDescent="0.25">
      <c r="A12" s="67" t="s">
        <v>167</v>
      </c>
      <c r="B12" s="68">
        <f>VLOOKUP($A12,'Return Data'!$A$7:$R$328,2,0)</f>
        <v>43908</v>
      </c>
      <c r="C12" s="69">
        <f>VLOOKUP($A12,'Return Data'!$A$7:$R$328,3,0)</f>
        <v>34.137</v>
      </c>
      <c r="D12" s="69">
        <f>VLOOKUP($A12,'Return Data'!$A$7:$R$328,11,0)</f>
        <v>-85.469635134234807</v>
      </c>
      <c r="E12" s="70">
        <f t="shared" si="0"/>
        <v>11</v>
      </c>
      <c r="F12" s="69">
        <f>VLOOKUP($A12,'Return Data'!$A$7:$R$328,12,0)</f>
        <v>-24.288370932381099</v>
      </c>
      <c r="G12" s="70">
        <f t="shared" si="1"/>
        <v>10</v>
      </c>
      <c r="H12" s="69">
        <f>VLOOKUP($A12,'Return Data'!$A$7:$R$328,13,0)</f>
        <v>-20.136109897066799</v>
      </c>
      <c r="I12" s="70">
        <f t="shared" si="2"/>
        <v>9</v>
      </c>
      <c r="J12" s="69">
        <f>VLOOKUP($A12,'Return Data'!$A$7:$R$328,14,0)</f>
        <v>-12.0552518951044</v>
      </c>
      <c r="K12" s="70">
        <f t="shared" si="3"/>
        <v>8</v>
      </c>
      <c r="L12" s="69">
        <f>VLOOKUP($A12,'Return Data'!$A$7:$R$328,18,0)</f>
        <v>-4.1209585271821796</v>
      </c>
      <c r="M12" s="70">
        <f t="shared" si="4"/>
        <v>4</v>
      </c>
      <c r="N12" s="69">
        <f>VLOOKUP($A12,'Return Data'!$A$7:$R$328,15,0)</f>
        <v>1.8227738102601601</v>
      </c>
      <c r="O12" s="70">
        <f>RANK(N12,N$8:N$72,0)</f>
        <v>8</v>
      </c>
      <c r="P12" s="69">
        <f>VLOOKUP($A12,'Return Data'!$A$7:$R$328,16,0)</f>
        <v>2.3332953538279799</v>
      </c>
      <c r="Q12" s="70">
        <f>RANK(P12,P$8:P$72,0)</f>
        <v>17</v>
      </c>
      <c r="R12" s="69">
        <f>VLOOKUP($A12,'Return Data'!$A$7:$R$328,17,0)</f>
        <v>13.927219155503501</v>
      </c>
      <c r="S12" s="71">
        <f t="shared" si="5"/>
        <v>11</v>
      </c>
    </row>
    <row r="13" spans="1:20" x14ac:dyDescent="0.25">
      <c r="A13" s="67" t="s">
        <v>168</v>
      </c>
      <c r="B13" s="68">
        <f>VLOOKUP($A13,'Return Data'!$A$7:$R$328,2,0)</f>
        <v>43908</v>
      </c>
      <c r="C13" s="69">
        <f>VLOOKUP($A13,'Return Data'!$A$7:$R$328,3,0)</f>
        <v>7.84</v>
      </c>
      <c r="D13" s="69">
        <f>VLOOKUP($A13,'Return Data'!$A$7:$R$328,11,0)</f>
        <v>-54.775620854915999</v>
      </c>
      <c r="E13" s="70">
        <f t="shared" si="0"/>
        <v>1</v>
      </c>
      <c r="F13" s="69">
        <f>VLOOKUP($A13,'Return Data'!$A$7:$R$328,12,0)</f>
        <v>-7.3912573912574198</v>
      </c>
      <c r="G13" s="70">
        <f t="shared" si="1"/>
        <v>2</v>
      </c>
      <c r="H13" s="69">
        <f>VLOOKUP($A13,'Return Data'!$A$7:$R$328,13,0)</f>
        <v>-10.3434950622585</v>
      </c>
      <c r="I13" s="70">
        <f t="shared" si="2"/>
        <v>2</v>
      </c>
      <c r="J13" s="69">
        <f>VLOOKUP($A13,'Return Data'!$A$7:$R$328,14,0)</f>
        <v>-7.6351477469475499</v>
      </c>
      <c r="K13" s="70">
        <f t="shared" si="3"/>
        <v>4</v>
      </c>
      <c r="L13" s="69">
        <f>VLOOKUP($A13,'Return Data'!$A$7:$R$328,18,0)</f>
        <v>-10.440962901025401</v>
      </c>
      <c r="M13" s="70">
        <f t="shared" si="4"/>
        <v>30</v>
      </c>
      <c r="N13" s="69"/>
      <c r="O13" s="70"/>
      <c r="P13" s="69"/>
      <c r="Q13" s="70"/>
      <c r="R13" s="69">
        <f>VLOOKUP($A13,'Return Data'!$A$7:$R$328,17,0)</f>
        <v>-10.401055408971001</v>
      </c>
      <c r="S13" s="71">
        <f t="shared" si="5"/>
        <v>55</v>
      </c>
    </row>
    <row r="14" spans="1:20" x14ac:dyDescent="0.25">
      <c r="A14" s="67" t="s">
        <v>169</v>
      </c>
      <c r="B14" s="68">
        <f>VLOOKUP($A14,'Return Data'!$A$7:$R$328,2,0)</f>
        <v>43908</v>
      </c>
      <c r="C14" s="69">
        <f>VLOOKUP($A14,'Return Data'!$A$7:$R$328,3,0)</f>
        <v>9.57</v>
      </c>
      <c r="D14" s="69">
        <f>VLOOKUP($A14,'Return Data'!$A$7:$R$328,11,0)</f>
        <v>-68.183334445259803</v>
      </c>
      <c r="E14" s="70">
        <f t="shared" si="0"/>
        <v>4</v>
      </c>
      <c r="F14" s="69">
        <f>VLOOKUP($A14,'Return Data'!$A$7:$R$328,12,0)</f>
        <v>-14.9345335515548</v>
      </c>
      <c r="G14" s="70">
        <f t="shared" si="1"/>
        <v>5</v>
      </c>
      <c r="H14" s="69">
        <f>VLOOKUP($A14,'Return Data'!$A$7:$R$328,13,0)</f>
        <v>-12.830586629722299</v>
      </c>
      <c r="I14" s="70">
        <f t="shared" si="2"/>
        <v>5</v>
      </c>
      <c r="J14" s="69">
        <f>VLOOKUP($A14,'Return Data'!$A$7:$R$328,14,0)</f>
        <v>-10.531893161738401</v>
      </c>
      <c r="K14" s="70">
        <f t="shared" si="3"/>
        <v>6</v>
      </c>
      <c r="L14" s="69"/>
      <c r="M14" s="70"/>
      <c r="N14" s="69"/>
      <c r="O14" s="70"/>
      <c r="P14" s="69"/>
      <c r="Q14" s="70"/>
      <c r="R14" s="69">
        <f>VLOOKUP($A14,'Return Data'!$A$7:$R$328,17,0)</f>
        <v>-3.0416666666666599</v>
      </c>
      <c r="S14" s="71">
        <f t="shared" si="5"/>
        <v>47</v>
      </c>
    </row>
    <row r="15" spans="1:20" x14ac:dyDescent="0.25">
      <c r="A15" s="67" t="s">
        <v>170</v>
      </c>
      <c r="B15" s="68">
        <f>VLOOKUP($A15,'Return Data'!$A$7:$R$328,2,0)</f>
        <v>43908</v>
      </c>
      <c r="C15" s="69">
        <f>VLOOKUP($A15,'Return Data'!$A$7:$R$328,3,0)</f>
        <v>50.35</v>
      </c>
      <c r="D15" s="69">
        <f>VLOOKUP($A15,'Return Data'!$A$7:$R$328,11,0)</f>
        <v>-66.905128629437698</v>
      </c>
      <c r="E15" s="70">
        <f t="shared" si="0"/>
        <v>3</v>
      </c>
      <c r="F15" s="69">
        <f>VLOOKUP($A15,'Return Data'!$A$7:$R$328,12,0)</f>
        <v>-11.3483106737744</v>
      </c>
      <c r="G15" s="70">
        <f t="shared" si="1"/>
        <v>3</v>
      </c>
      <c r="H15" s="69">
        <f>VLOOKUP($A15,'Return Data'!$A$7:$R$328,13,0)</f>
        <v>-11.8801298234865</v>
      </c>
      <c r="I15" s="70">
        <f t="shared" si="2"/>
        <v>3</v>
      </c>
      <c r="J15" s="69">
        <f>VLOOKUP($A15,'Return Data'!$A$7:$R$328,14,0)</f>
        <v>-5.9418829902978398</v>
      </c>
      <c r="K15" s="70">
        <f t="shared" si="3"/>
        <v>2</v>
      </c>
      <c r="L15" s="69">
        <f>VLOOKUP($A15,'Return Data'!$A$7:$R$328,18,0)</f>
        <v>-7.4798095797284203</v>
      </c>
      <c r="M15" s="70">
        <f t="shared" ref="M15:M24" si="6">RANK(L15,L$8:L$72,0)</f>
        <v>14</v>
      </c>
      <c r="N15" s="69">
        <f>VLOOKUP($A15,'Return Data'!$A$7:$R$328,15,0)</f>
        <v>4.6209800453087402</v>
      </c>
      <c r="O15" s="70">
        <f t="shared" ref="O15:O24" si="7">RANK(N15,N$8:N$72,0)</f>
        <v>3</v>
      </c>
      <c r="P15" s="69">
        <f>VLOOKUP($A15,'Return Data'!$A$7:$R$328,16,0)</f>
        <v>4.8527416652783701</v>
      </c>
      <c r="Q15" s="70">
        <f>RANK(P15,P$8:P$72,0)</f>
        <v>5</v>
      </c>
      <c r="R15" s="69">
        <f>VLOOKUP($A15,'Return Data'!$A$7:$R$328,17,0)</f>
        <v>15.9911038971376</v>
      </c>
      <c r="S15" s="71">
        <f t="shared" si="5"/>
        <v>7</v>
      </c>
    </row>
    <row r="16" spans="1:20" x14ac:dyDescent="0.25">
      <c r="A16" s="67" t="s">
        <v>171</v>
      </c>
      <c r="B16" s="68">
        <f>VLOOKUP($A16,'Return Data'!$A$7:$R$328,2,0)</f>
        <v>43908</v>
      </c>
      <c r="C16" s="69">
        <f>VLOOKUP($A16,'Return Data'!$A$7:$R$328,3,0)</f>
        <v>56.74</v>
      </c>
      <c r="D16" s="69">
        <f>VLOOKUP($A16,'Return Data'!$A$7:$R$328,11,0)</f>
        <v>-81.9074333800841</v>
      </c>
      <c r="E16" s="70">
        <f t="shared" si="0"/>
        <v>9</v>
      </c>
      <c r="F16" s="69">
        <f>VLOOKUP($A16,'Return Data'!$A$7:$R$328,12,0)</f>
        <v>-22.220413969356201</v>
      </c>
      <c r="G16" s="70">
        <f t="shared" si="1"/>
        <v>8</v>
      </c>
      <c r="H16" s="69">
        <f>VLOOKUP($A16,'Return Data'!$A$7:$R$328,13,0)</f>
        <v>-23.270869276708702</v>
      </c>
      <c r="I16" s="70">
        <f t="shared" si="2"/>
        <v>14</v>
      </c>
      <c r="J16" s="69">
        <f>VLOOKUP($A16,'Return Data'!$A$7:$R$328,14,0)</f>
        <v>-14.789861099491</v>
      </c>
      <c r="K16" s="70">
        <f t="shared" si="3"/>
        <v>12</v>
      </c>
      <c r="L16" s="69">
        <f>VLOOKUP($A16,'Return Data'!$A$7:$R$328,18,0)</f>
        <v>-2.061135930791</v>
      </c>
      <c r="M16" s="70">
        <f t="shared" si="6"/>
        <v>3</v>
      </c>
      <c r="N16" s="69">
        <f>VLOOKUP($A16,'Return Data'!$A$7:$R$328,15,0)</f>
        <v>3.2577237103160601</v>
      </c>
      <c r="O16" s="70">
        <f t="shared" si="7"/>
        <v>4</v>
      </c>
      <c r="P16" s="69">
        <f>VLOOKUP($A16,'Return Data'!$A$7:$R$328,16,0)</f>
        <v>3.2600599678684299</v>
      </c>
      <c r="Q16" s="70">
        <f>RANK(P16,P$8:P$72,0)</f>
        <v>11</v>
      </c>
      <c r="R16" s="69">
        <f>VLOOKUP($A16,'Return Data'!$A$7:$R$328,17,0)</f>
        <v>12.4702295845613</v>
      </c>
      <c r="S16" s="71">
        <f t="shared" si="5"/>
        <v>14</v>
      </c>
    </row>
    <row r="17" spans="1:19" x14ac:dyDescent="0.25">
      <c r="A17" s="67" t="s">
        <v>172</v>
      </c>
      <c r="B17" s="68">
        <f>VLOOKUP($A17,'Return Data'!$A$7:$R$328,2,0)</f>
        <v>43908</v>
      </c>
      <c r="C17" s="69">
        <f>VLOOKUP($A17,'Return Data'!$A$7:$R$328,3,0)</f>
        <v>39.802</v>
      </c>
      <c r="D17" s="69">
        <f>VLOOKUP($A17,'Return Data'!$A$7:$R$328,11,0)</f>
        <v>-106.000314035583</v>
      </c>
      <c r="E17" s="70">
        <f t="shared" si="0"/>
        <v>43</v>
      </c>
      <c r="F17" s="69">
        <f>VLOOKUP($A17,'Return Data'!$A$7:$R$328,12,0)</f>
        <v>-37.282811888567501</v>
      </c>
      <c r="G17" s="70">
        <f t="shared" si="1"/>
        <v>40</v>
      </c>
      <c r="H17" s="69">
        <f>VLOOKUP($A17,'Return Data'!$A$7:$R$328,13,0)</f>
        <v>-28.213535558735899</v>
      </c>
      <c r="I17" s="70">
        <f t="shared" si="2"/>
        <v>24</v>
      </c>
      <c r="J17" s="69">
        <f>VLOOKUP($A17,'Return Data'!$A$7:$R$328,14,0)</f>
        <v>-19.6370857439797</v>
      </c>
      <c r="K17" s="70">
        <f t="shared" si="3"/>
        <v>25</v>
      </c>
      <c r="L17" s="69">
        <f>VLOOKUP($A17,'Return Data'!$A$7:$R$328,18,0)</f>
        <v>-7.25866196286976</v>
      </c>
      <c r="M17" s="70">
        <f t="shared" si="6"/>
        <v>13</v>
      </c>
      <c r="N17" s="69">
        <f>VLOOKUP($A17,'Return Data'!$A$7:$R$328,15,0)</f>
        <v>-1.1640757980332499</v>
      </c>
      <c r="O17" s="70">
        <f t="shared" si="7"/>
        <v>17</v>
      </c>
      <c r="P17" s="69">
        <f>VLOOKUP($A17,'Return Data'!$A$7:$R$328,16,0)</f>
        <v>4.1610693826934204</v>
      </c>
      <c r="Q17" s="70">
        <f>RANK(P17,P$8:P$72,0)</f>
        <v>7</v>
      </c>
      <c r="R17" s="69">
        <f>VLOOKUP($A17,'Return Data'!$A$7:$R$328,17,0)</f>
        <v>15.278845733451901</v>
      </c>
      <c r="S17" s="71">
        <f t="shared" si="5"/>
        <v>10</v>
      </c>
    </row>
    <row r="18" spans="1:19" x14ac:dyDescent="0.25">
      <c r="A18" s="67" t="s">
        <v>173</v>
      </c>
      <c r="B18" s="68">
        <f>VLOOKUP($A18,'Return Data'!$A$7:$R$328,2,0)</f>
        <v>43908</v>
      </c>
      <c r="C18" s="69">
        <f>VLOOKUP($A18,'Return Data'!$A$7:$R$328,3,0)</f>
        <v>39.14</v>
      </c>
      <c r="D18" s="69">
        <f>VLOOKUP($A18,'Return Data'!$A$7:$R$328,11,0)</f>
        <v>-98.204612289119297</v>
      </c>
      <c r="E18" s="70">
        <f t="shared" si="0"/>
        <v>29</v>
      </c>
      <c r="F18" s="69">
        <f>VLOOKUP($A18,'Return Data'!$A$7:$R$328,12,0)</f>
        <v>-32.968206004072798</v>
      </c>
      <c r="G18" s="70">
        <f t="shared" si="1"/>
        <v>26</v>
      </c>
      <c r="H18" s="69">
        <f>VLOOKUP($A18,'Return Data'!$A$7:$R$328,13,0)</f>
        <v>-28.6827071102032</v>
      </c>
      <c r="I18" s="70">
        <f t="shared" si="2"/>
        <v>26</v>
      </c>
      <c r="J18" s="69">
        <f>VLOOKUP($A18,'Return Data'!$A$7:$R$328,14,0)</f>
        <v>-19.4118374598035</v>
      </c>
      <c r="K18" s="70">
        <f t="shared" si="3"/>
        <v>22</v>
      </c>
      <c r="L18" s="69">
        <f>VLOOKUP($A18,'Return Data'!$A$7:$R$328,18,0)</f>
        <v>-9.6099914206551293</v>
      </c>
      <c r="M18" s="70">
        <f t="shared" si="6"/>
        <v>24</v>
      </c>
      <c r="N18" s="69">
        <f>VLOOKUP($A18,'Return Data'!$A$7:$R$328,15,0)</f>
        <v>-1.9147946559153399</v>
      </c>
      <c r="O18" s="70">
        <f t="shared" si="7"/>
        <v>19</v>
      </c>
      <c r="P18" s="69">
        <f>VLOOKUP($A18,'Return Data'!$A$7:$R$328,16,0)</f>
        <v>0.80167261066579998</v>
      </c>
      <c r="Q18" s="70">
        <f>RANK(P18,P$8:P$72,0)</f>
        <v>24</v>
      </c>
      <c r="R18" s="69">
        <f>VLOOKUP($A18,'Return Data'!$A$7:$R$328,17,0)</f>
        <v>11.110818525579599</v>
      </c>
      <c r="S18" s="71">
        <f t="shared" si="5"/>
        <v>20</v>
      </c>
    </row>
    <row r="19" spans="1:19" x14ac:dyDescent="0.25">
      <c r="A19" s="85" t="s">
        <v>174</v>
      </c>
      <c r="B19" s="68">
        <f>VLOOKUP($A19,'Return Data'!$A$7:$R$328,2,0)</f>
        <v>43908</v>
      </c>
      <c r="C19" s="69">
        <f>VLOOKUP($A19,'Return Data'!$A$7:$R$328,3,0)</f>
        <v>11.8164</v>
      </c>
      <c r="D19" s="69">
        <f>VLOOKUP($A19,'Return Data'!$A$7:$R$328,11,0)</f>
        <v>-101.81717956212201</v>
      </c>
      <c r="E19" s="70">
        <f t="shared" si="0"/>
        <v>36</v>
      </c>
      <c r="F19" s="69">
        <f>VLOOKUP($A19,'Return Data'!$A$7:$R$328,12,0)</f>
        <v>-34.960783807840599</v>
      </c>
      <c r="G19" s="70">
        <f t="shared" si="1"/>
        <v>32</v>
      </c>
      <c r="H19" s="69">
        <f>VLOOKUP($A19,'Return Data'!$A$7:$R$328,13,0)</f>
        <v>-29.899666535623901</v>
      </c>
      <c r="I19" s="70">
        <f t="shared" si="2"/>
        <v>32</v>
      </c>
      <c r="J19" s="69">
        <f>VLOOKUP($A19,'Return Data'!$A$7:$R$328,14,0)</f>
        <v>-21.664568228980102</v>
      </c>
      <c r="K19" s="70">
        <f t="shared" si="3"/>
        <v>32</v>
      </c>
      <c r="L19" s="69">
        <f>VLOOKUP($A19,'Return Data'!$A$7:$R$328,18,0)</f>
        <v>-6.9835024516445001</v>
      </c>
      <c r="M19" s="70">
        <f t="shared" si="6"/>
        <v>12</v>
      </c>
      <c r="N19" s="69">
        <f>VLOOKUP($A19,'Return Data'!$A$7:$R$328,15,0)</f>
        <v>-2.20018432110421</v>
      </c>
      <c r="O19" s="70">
        <f t="shared" si="7"/>
        <v>20</v>
      </c>
      <c r="P19" s="69"/>
      <c r="Q19" s="70"/>
      <c r="R19" s="69">
        <f>VLOOKUP($A19,'Return Data'!$A$7:$R$328,17,0)</f>
        <v>4.3051038961039003</v>
      </c>
      <c r="S19" s="71">
        <f t="shared" si="5"/>
        <v>37</v>
      </c>
    </row>
    <row r="20" spans="1:19" x14ac:dyDescent="0.25">
      <c r="A20" s="67" t="s">
        <v>175</v>
      </c>
      <c r="B20" s="68">
        <f>VLOOKUP($A20,'Return Data'!$A$7:$R$328,2,0)</f>
        <v>43908</v>
      </c>
      <c r="C20" s="69">
        <f>VLOOKUP($A20,'Return Data'!$A$7:$R$328,3,0)</f>
        <v>435.29820000000001</v>
      </c>
      <c r="D20" s="69">
        <f>VLOOKUP($A20,'Return Data'!$A$7:$R$328,11,0)</f>
        <v>-114.658824290035</v>
      </c>
      <c r="E20" s="70">
        <f t="shared" si="0"/>
        <v>60</v>
      </c>
      <c r="F20" s="69">
        <f>VLOOKUP($A20,'Return Data'!$A$7:$R$328,12,0)</f>
        <v>-45.779465563646298</v>
      </c>
      <c r="G20" s="70">
        <f t="shared" si="1"/>
        <v>58</v>
      </c>
      <c r="H20" s="69">
        <f>VLOOKUP($A20,'Return Data'!$A$7:$R$328,13,0)</f>
        <v>-36.199328667327997</v>
      </c>
      <c r="I20" s="70">
        <f t="shared" si="2"/>
        <v>48</v>
      </c>
      <c r="J20" s="69">
        <f>VLOOKUP($A20,'Return Data'!$A$7:$R$328,14,0)</f>
        <v>-27.193215766397898</v>
      </c>
      <c r="K20" s="70">
        <f t="shared" si="3"/>
        <v>48</v>
      </c>
      <c r="L20" s="69">
        <f>VLOOKUP($A20,'Return Data'!$A$7:$R$328,18,0)</f>
        <v>-10.9013774537505</v>
      </c>
      <c r="M20" s="70">
        <f t="shared" si="6"/>
        <v>34</v>
      </c>
      <c r="N20" s="69">
        <f>VLOOKUP($A20,'Return Data'!$A$7:$R$328,15,0)</f>
        <v>-4.5831023817461496</v>
      </c>
      <c r="O20" s="70">
        <f t="shared" si="7"/>
        <v>35</v>
      </c>
      <c r="P20" s="69">
        <f>VLOOKUP($A20,'Return Data'!$A$7:$R$328,16,0)</f>
        <v>-8.0595991376489803E-2</v>
      </c>
      <c r="Q20" s="70">
        <f>RANK(P20,P$8:P$72,0)</f>
        <v>29</v>
      </c>
      <c r="R20" s="69">
        <f>VLOOKUP($A20,'Return Data'!$A$7:$R$328,17,0)</f>
        <v>11.007485844865201</v>
      </c>
      <c r="S20" s="71">
        <f t="shared" si="5"/>
        <v>21</v>
      </c>
    </row>
    <row r="21" spans="1:19" x14ac:dyDescent="0.25">
      <c r="A21" s="67" t="s">
        <v>176</v>
      </c>
      <c r="B21" s="68">
        <f>VLOOKUP($A21,'Return Data'!$A$7:$R$328,2,0)</f>
        <v>43908</v>
      </c>
      <c r="C21" s="69">
        <f>VLOOKUP($A21,'Return Data'!$A$7:$R$328,3,0)</f>
        <v>271.53300000000002</v>
      </c>
      <c r="D21" s="69">
        <f>VLOOKUP($A21,'Return Data'!$A$7:$R$328,11,0)</f>
        <v>-122.415793506201</v>
      </c>
      <c r="E21" s="70">
        <f t="shared" si="0"/>
        <v>64</v>
      </c>
      <c r="F21" s="69">
        <f>VLOOKUP($A21,'Return Data'!$A$7:$R$328,12,0)</f>
        <v>-45.233935606966902</v>
      </c>
      <c r="G21" s="70">
        <f t="shared" si="1"/>
        <v>57</v>
      </c>
      <c r="H21" s="69">
        <f>VLOOKUP($A21,'Return Data'!$A$7:$R$328,13,0)</f>
        <v>-37.285492295429997</v>
      </c>
      <c r="I21" s="70">
        <f t="shared" si="2"/>
        <v>50</v>
      </c>
      <c r="J21" s="69">
        <f>VLOOKUP($A21,'Return Data'!$A$7:$R$328,14,0)</f>
        <v>-26.9608527667917</v>
      </c>
      <c r="K21" s="70">
        <f t="shared" si="3"/>
        <v>47</v>
      </c>
      <c r="L21" s="69">
        <f>VLOOKUP($A21,'Return Data'!$A$7:$R$328,18,0)</f>
        <v>-10.408592610219801</v>
      </c>
      <c r="M21" s="70">
        <f t="shared" si="6"/>
        <v>29</v>
      </c>
      <c r="N21" s="69">
        <f>VLOOKUP($A21,'Return Data'!$A$7:$R$328,15,0)</f>
        <v>-2.84422723155431</v>
      </c>
      <c r="O21" s="70">
        <f t="shared" si="7"/>
        <v>25</v>
      </c>
      <c r="P21" s="69">
        <f>VLOOKUP($A21,'Return Data'!$A$7:$R$328,16,0)</f>
        <v>2.0591584780931602</v>
      </c>
      <c r="Q21" s="70">
        <f>RANK(P21,P$8:P$72,0)</f>
        <v>18</v>
      </c>
      <c r="R21" s="69">
        <f>VLOOKUP($A21,'Return Data'!$A$7:$R$328,17,0)</f>
        <v>11.7759731760045</v>
      </c>
      <c r="S21" s="71">
        <f t="shared" si="5"/>
        <v>18</v>
      </c>
    </row>
    <row r="22" spans="1:19" x14ac:dyDescent="0.25">
      <c r="A22" s="67" t="s">
        <v>177</v>
      </c>
      <c r="B22" s="68">
        <f>VLOOKUP($A22,'Return Data'!$A$7:$R$328,2,0)</f>
        <v>43908</v>
      </c>
      <c r="C22" s="69">
        <f>VLOOKUP($A22,'Return Data'!$A$7:$R$328,3,0)</f>
        <v>368.68299999999999</v>
      </c>
      <c r="D22" s="69">
        <f>VLOOKUP($A22,'Return Data'!$A$7:$R$328,11,0)</f>
        <v>-126.92364027194201</v>
      </c>
      <c r="E22" s="70">
        <f t="shared" si="0"/>
        <v>65</v>
      </c>
      <c r="F22" s="69">
        <f>VLOOKUP($A22,'Return Data'!$A$7:$R$328,12,0)</f>
        <v>-52.024724789095302</v>
      </c>
      <c r="G22" s="70">
        <f t="shared" si="1"/>
        <v>62</v>
      </c>
      <c r="H22" s="69">
        <f>VLOOKUP($A22,'Return Data'!$A$7:$R$328,13,0)</f>
        <v>-42.975599035726198</v>
      </c>
      <c r="I22" s="70">
        <f t="shared" si="2"/>
        <v>58</v>
      </c>
      <c r="J22" s="69">
        <f>VLOOKUP($A22,'Return Data'!$A$7:$R$328,14,0)</f>
        <v>-31.801207243111399</v>
      </c>
      <c r="K22" s="70">
        <f t="shared" si="3"/>
        <v>58</v>
      </c>
      <c r="L22" s="69">
        <f>VLOOKUP($A22,'Return Data'!$A$7:$R$328,18,0)</f>
        <v>-14.717829597295101</v>
      </c>
      <c r="M22" s="70">
        <f t="shared" si="6"/>
        <v>46</v>
      </c>
      <c r="N22" s="69">
        <f>VLOOKUP($A22,'Return Data'!$A$7:$R$328,15,0)</f>
        <v>-7.2422856686574004</v>
      </c>
      <c r="O22" s="70">
        <f t="shared" si="7"/>
        <v>43</v>
      </c>
      <c r="P22" s="69">
        <f>VLOOKUP($A22,'Return Data'!$A$7:$R$328,16,0)</f>
        <v>-2.2022448603896301</v>
      </c>
      <c r="Q22" s="70">
        <f>RANK(P22,P$8:P$72,0)</f>
        <v>35</v>
      </c>
      <c r="R22" s="69">
        <f>VLOOKUP($A22,'Return Data'!$A$7:$R$328,17,0)</f>
        <v>7.0827150276766302</v>
      </c>
      <c r="S22" s="71">
        <f t="shared" si="5"/>
        <v>33</v>
      </c>
    </row>
    <row r="23" spans="1:19" x14ac:dyDescent="0.25">
      <c r="A23" s="67" t="s">
        <v>178</v>
      </c>
      <c r="B23" s="68">
        <f>VLOOKUP($A23,'Return Data'!$A$7:$R$328,2,0)</f>
        <v>43908</v>
      </c>
      <c r="C23" s="69">
        <f>VLOOKUP($A23,'Return Data'!$A$7:$R$328,3,0)</f>
        <v>29.883800000000001</v>
      </c>
      <c r="D23" s="69">
        <f>VLOOKUP($A23,'Return Data'!$A$7:$R$328,11,0)</f>
        <v>-103.535507779867</v>
      </c>
      <c r="E23" s="70">
        <f t="shared" si="0"/>
        <v>38</v>
      </c>
      <c r="F23" s="69">
        <f>VLOOKUP($A23,'Return Data'!$A$7:$R$328,12,0)</f>
        <v>-34.218239325700502</v>
      </c>
      <c r="G23" s="70">
        <f t="shared" si="1"/>
        <v>28</v>
      </c>
      <c r="H23" s="69">
        <f>VLOOKUP($A23,'Return Data'!$A$7:$R$328,13,0)</f>
        <v>-29.844109207139201</v>
      </c>
      <c r="I23" s="70">
        <f t="shared" si="2"/>
        <v>31</v>
      </c>
      <c r="J23" s="69">
        <f>VLOOKUP($A23,'Return Data'!$A$7:$R$328,14,0)</f>
        <v>-22.092748986335099</v>
      </c>
      <c r="K23" s="70">
        <f t="shared" si="3"/>
        <v>35</v>
      </c>
      <c r="L23" s="69">
        <f>VLOOKUP($A23,'Return Data'!$A$7:$R$328,18,0)</f>
        <v>-10.814098712878801</v>
      </c>
      <c r="M23" s="70">
        <f t="shared" si="6"/>
        <v>33</v>
      </c>
      <c r="N23" s="69">
        <f>VLOOKUP($A23,'Return Data'!$A$7:$R$328,15,0)</f>
        <v>-3.62669293750292</v>
      </c>
      <c r="O23" s="70">
        <f t="shared" si="7"/>
        <v>29</v>
      </c>
      <c r="P23" s="69">
        <f>VLOOKUP($A23,'Return Data'!$A$7:$R$328,16,0)</f>
        <v>1.15039536016654</v>
      </c>
      <c r="Q23" s="70">
        <f>RANK(P23,P$8:P$72,0)</f>
        <v>23</v>
      </c>
      <c r="R23" s="69">
        <f>VLOOKUP($A23,'Return Data'!$A$7:$R$328,17,0)</f>
        <v>10.5640408128996</v>
      </c>
      <c r="S23" s="71">
        <f t="shared" si="5"/>
        <v>23</v>
      </c>
    </row>
    <row r="24" spans="1:19" x14ac:dyDescent="0.25">
      <c r="A24" s="67" t="s">
        <v>179</v>
      </c>
      <c r="B24" s="68">
        <f>VLOOKUP($A24,'Return Data'!$A$7:$R$328,2,0)</f>
        <v>43908</v>
      </c>
      <c r="C24" s="69">
        <f>VLOOKUP($A24,'Return Data'!$A$7:$R$328,3,0)</f>
        <v>297.7</v>
      </c>
      <c r="D24" s="69">
        <f>VLOOKUP($A24,'Return Data'!$A$7:$R$328,11,0)</f>
        <v>-113.986580876864</v>
      </c>
      <c r="E24" s="70">
        <f t="shared" si="0"/>
        <v>59</v>
      </c>
      <c r="F24" s="69">
        <f>VLOOKUP($A24,'Return Data'!$A$7:$R$328,12,0)</f>
        <v>-42.323040169752602</v>
      </c>
      <c r="G24" s="70">
        <f t="shared" si="1"/>
        <v>51</v>
      </c>
      <c r="H24" s="69">
        <f>VLOOKUP($A24,'Return Data'!$A$7:$R$328,13,0)</f>
        <v>-34.579309373263399</v>
      </c>
      <c r="I24" s="70">
        <f t="shared" si="2"/>
        <v>43</v>
      </c>
      <c r="J24" s="69">
        <f>VLOOKUP($A24,'Return Data'!$A$7:$R$328,14,0)</f>
        <v>-24.359540979167502</v>
      </c>
      <c r="K24" s="70">
        <f t="shared" si="3"/>
        <v>40</v>
      </c>
      <c r="L24" s="69">
        <f>VLOOKUP($A24,'Return Data'!$A$7:$R$328,18,0)</f>
        <v>-9.1101075844063502</v>
      </c>
      <c r="M24" s="70">
        <f t="shared" si="6"/>
        <v>21</v>
      </c>
      <c r="N24" s="69">
        <f>VLOOKUP($A24,'Return Data'!$A$7:$R$328,15,0)</f>
        <v>-3.4814653543839702</v>
      </c>
      <c r="O24" s="70">
        <f t="shared" si="7"/>
        <v>28</v>
      </c>
      <c r="P24" s="69">
        <f>VLOOKUP($A24,'Return Data'!$A$7:$R$328,16,0)</f>
        <v>1.2689723062637499</v>
      </c>
      <c r="Q24" s="70">
        <f>RANK(P24,P$8:P$72,0)</f>
        <v>22</v>
      </c>
      <c r="R24" s="69">
        <f>VLOOKUP($A24,'Return Data'!$A$7:$R$328,17,0)</f>
        <v>12.084486637511199</v>
      </c>
      <c r="S24" s="71">
        <f t="shared" si="5"/>
        <v>16</v>
      </c>
    </row>
    <row r="25" spans="1:19" x14ac:dyDescent="0.25">
      <c r="A25" s="67" t="s">
        <v>180</v>
      </c>
      <c r="B25" s="68">
        <f>VLOOKUP($A25,'Return Data'!$A$7:$R$328,2,0)</f>
        <v>43908</v>
      </c>
      <c r="C25" s="69">
        <f>VLOOKUP($A25,'Return Data'!$A$7:$R$328,3,0)</f>
        <v>8.44</v>
      </c>
      <c r="D25" s="69">
        <f>VLOOKUP($A25,'Return Data'!$A$7:$R$328,11,0)</f>
        <v>-112.499180274116</v>
      </c>
      <c r="E25" s="70">
        <f t="shared" si="0"/>
        <v>56</v>
      </c>
      <c r="F25" s="69">
        <f>VLOOKUP($A25,'Return Data'!$A$7:$R$328,12,0)</f>
        <v>-36.215726021551298</v>
      </c>
      <c r="G25" s="70">
        <f t="shared" si="1"/>
        <v>36</v>
      </c>
      <c r="H25" s="69">
        <f>VLOOKUP($A25,'Return Data'!$A$7:$R$328,13,0)</f>
        <v>-31.6483031010359</v>
      </c>
      <c r="I25" s="70">
        <f t="shared" si="2"/>
        <v>35</v>
      </c>
      <c r="J25" s="69">
        <f>VLOOKUP($A25,'Return Data'!$A$7:$R$328,14,0)</f>
        <v>-21.9362039534156</v>
      </c>
      <c r="K25" s="70">
        <f t="shared" si="3"/>
        <v>33</v>
      </c>
      <c r="L25" s="69"/>
      <c r="M25" s="70"/>
      <c r="N25" s="69"/>
      <c r="O25" s="70"/>
      <c r="P25" s="69"/>
      <c r="Q25" s="70"/>
      <c r="R25" s="69">
        <f>VLOOKUP($A25,'Return Data'!$A$7:$R$328,17,0)</f>
        <v>-7.8429752066115697</v>
      </c>
      <c r="S25" s="71">
        <f t="shared" si="5"/>
        <v>50</v>
      </c>
    </row>
    <row r="26" spans="1:19" x14ac:dyDescent="0.25">
      <c r="A26" s="67" t="s">
        <v>181</v>
      </c>
      <c r="B26" s="68">
        <f>VLOOKUP($A26,'Return Data'!$A$7:$R$328,2,0)</f>
        <v>43908</v>
      </c>
      <c r="C26" s="69">
        <f>VLOOKUP($A26,'Return Data'!$A$7:$R$328,3,0)</f>
        <v>24.29</v>
      </c>
      <c r="D26" s="69">
        <f>VLOOKUP($A26,'Return Data'!$A$7:$R$328,11,0)</f>
        <v>-75.147335100496704</v>
      </c>
      <c r="E26" s="70">
        <f t="shared" si="0"/>
        <v>7</v>
      </c>
      <c r="F26" s="69">
        <f>VLOOKUP($A26,'Return Data'!$A$7:$R$328,12,0)</f>
        <v>-19.121288395031399</v>
      </c>
      <c r="G26" s="70">
        <f t="shared" si="1"/>
        <v>6</v>
      </c>
      <c r="H26" s="69">
        <f>VLOOKUP($A26,'Return Data'!$A$7:$R$328,13,0)</f>
        <v>-14.990572553997801</v>
      </c>
      <c r="I26" s="70">
        <f t="shared" si="2"/>
        <v>6</v>
      </c>
      <c r="J26" s="69">
        <f>VLOOKUP($A26,'Return Data'!$A$7:$R$328,14,0)</f>
        <v>-11.6728541831783</v>
      </c>
      <c r="K26" s="70">
        <f t="shared" si="3"/>
        <v>7</v>
      </c>
      <c r="L26" s="69">
        <f>VLOOKUP($A26,'Return Data'!$A$7:$R$328,18,0)</f>
        <v>-4.9315139198691602</v>
      </c>
      <c r="M26" s="70">
        <f>RANK(L26,L$8:L$72,0)</f>
        <v>9</v>
      </c>
      <c r="N26" s="69">
        <f>VLOOKUP($A26,'Return Data'!$A$7:$R$328,15,0)</f>
        <v>1.97342711220109</v>
      </c>
      <c r="O26" s="70">
        <f>RANK(N26,N$8:N$72,0)</f>
        <v>7</v>
      </c>
      <c r="P26" s="69">
        <f>VLOOKUP($A26,'Return Data'!$A$7:$R$328,16,0)</f>
        <v>2.7937473689023098</v>
      </c>
      <c r="Q26" s="70">
        <f>RANK(P26,P$8:P$72,0)</f>
        <v>14</v>
      </c>
      <c r="R26" s="69">
        <f>VLOOKUP($A26,'Return Data'!$A$7:$R$328,17,0)</f>
        <v>21.906131877362501</v>
      </c>
      <c r="S26" s="71">
        <f t="shared" si="5"/>
        <v>4</v>
      </c>
    </row>
    <row r="27" spans="1:19" x14ac:dyDescent="0.25">
      <c r="A27" s="67" t="s">
        <v>182</v>
      </c>
      <c r="B27" s="68">
        <f>VLOOKUP($A27,'Return Data'!$A$7:$R$328,2,0)</f>
        <v>43908</v>
      </c>
      <c r="C27" s="69">
        <f>VLOOKUP($A27,'Return Data'!$A$7:$R$328,3,0)</f>
        <v>42.78</v>
      </c>
      <c r="D27" s="69">
        <f>VLOOKUP($A27,'Return Data'!$A$7:$R$328,11,0)</f>
        <v>-109.675480769231</v>
      </c>
      <c r="E27" s="70">
        <f t="shared" si="0"/>
        <v>51</v>
      </c>
      <c r="F27" s="69">
        <f>VLOOKUP($A27,'Return Data'!$A$7:$R$328,12,0)</f>
        <v>-44.3596545453454</v>
      </c>
      <c r="G27" s="70">
        <f t="shared" si="1"/>
        <v>56</v>
      </c>
      <c r="H27" s="69">
        <f>VLOOKUP($A27,'Return Data'!$A$7:$R$328,13,0)</f>
        <v>-38.374008330569801</v>
      </c>
      <c r="I27" s="70">
        <f t="shared" si="2"/>
        <v>52</v>
      </c>
      <c r="J27" s="69">
        <f>VLOOKUP($A27,'Return Data'!$A$7:$R$328,14,0)</f>
        <v>-28.096294502123001</v>
      </c>
      <c r="K27" s="70">
        <f t="shared" si="3"/>
        <v>49</v>
      </c>
      <c r="L27" s="69">
        <f>VLOOKUP($A27,'Return Data'!$A$7:$R$328,18,0)</f>
        <v>-14.2061512305653</v>
      </c>
      <c r="M27" s="70">
        <f>RANK(L27,L$8:L$72,0)</f>
        <v>45</v>
      </c>
      <c r="N27" s="69">
        <f>VLOOKUP($A27,'Return Data'!$A$7:$R$328,15,0)</f>
        <v>-2.80666534502816</v>
      </c>
      <c r="O27" s="70">
        <f>RANK(N27,N$8:N$72,0)</f>
        <v>24</v>
      </c>
      <c r="P27" s="69">
        <f>VLOOKUP($A27,'Return Data'!$A$7:$R$328,16,0)</f>
        <v>0.68969985755868701</v>
      </c>
      <c r="Q27" s="70">
        <f>RANK(P27,P$8:P$72,0)</f>
        <v>25</v>
      </c>
      <c r="R27" s="69">
        <f>VLOOKUP($A27,'Return Data'!$A$7:$R$328,17,0)</f>
        <v>12.717427011572701</v>
      </c>
      <c r="S27" s="71">
        <f t="shared" si="5"/>
        <v>13</v>
      </c>
    </row>
    <row r="28" spans="1:19" x14ac:dyDescent="0.25">
      <c r="A28" s="67" t="s">
        <v>183</v>
      </c>
      <c r="B28" s="68">
        <f>VLOOKUP($A28,'Return Data'!$A$7:$R$328,2,0)</f>
        <v>43908</v>
      </c>
      <c r="C28" s="69">
        <f>VLOOKUP($A28,'Return Data'!$A$7:$R$328,3,0)</f>
        <v>7.63</v>
      </c>
      <c r="D28" s="69">
        <f>VLOOKUP($A28,'Return Data'!$A$7:$R$328,11,0)</f>
        <v>-103.974181158647</v>
      </c>
      <c r="E28" s="70">
        <f t="shared" si="0"/>
        <v>40</v>
      </c>
      <c r="F28" s="69">
        <f>VLOOKUP($A28,'Return Data'!$A$7:$R$328,12,0)</f>
        <v>-35.480161693753899</v>
      </c>
      <c r="G28" s="70">
        <f t="shared" si="1"/>
        <v>34</v>
      </c>
      <c r="H28" s="69">
        <f>VLOOKUP($A28,'Return Data'!$A$7:$R$328,13,0)</f>
        <v>-29.4968717413973</v>
      </c>
      <c r="I28" s="70">
        <f t="shared" si="2"/>
        <v>30</v>
      </c>
      <c r="J28" s="69">
        <f>VLOOKUP($A28,'Return Data'!$A$7:$R$328,14,0)</f>
        <v>-20.547244161648599</v>
      </c>
      <c r="K28" s="70">
        <f t="shared" si="3"/>
        <v>28</v>
      </c>
      <c r="L28" s="69">
        <f>VLOOKUP($A28,'Return Data'!$A$7:$R$328,18,0)</f>
        <v>-11.340036785215201</v>
      </c>
      <c r="M28" s="70">
        <f>RANK(L28,L$8:L$72,0)</f>
        <v>35</v>
      </c>
      <c r="N28" s="69"/>
      <c r="O28" s="70"/>
      <c r="P28" s="69"/>
      <c r="Q28" s="70"/>
      <c r="R28" s="69">
        <f>VLOOKUP($A28,'Return Data'!$A$7:$R$328,17,0)</f>
        <v>-10.6664611590629</v>
      </c>
      <c r="S28" s="71">
        <f t="shared" si="5"/>
        <v>56</v>
      </c>
    </row>
    <row r="29" spans="1:19" x14ac:dyDescent="0.25">
      <c r="A29" s="67" t="s">
        <v>184</v>
      </c>
      <c r="B29" s="68">
        <f>VLOOKUP($A29,'Return Data'!$A$7:$R$328,2,0)</f>
        <v>43908</v>
      </c>
      <c r="C29" s="69">
        <f>VLOOKUP($A29,'Return Data'!$A$7:$R$328,3,0)</f>
        <v>45.23</v>
      </c>
      <c r="D29" s="69">
        <f>VLOOKUP($A29,'Return Data'!$A$7:$R$328,11,0)</f>
        <v>-94.858129716333593</v>
      </c>
      <c r="E29" s="70">
        <f t="shared" si="0"/>
        <v>23</v>
      </c>
      <c r="F29" s="69">
        <f>VLOOKUP($A29,'Return Data'!$A$7:$R$328,12,0)</f>
        <v>-28.132578313152401</v>
      </c>
      <c r="G29" s="70">
        <f t="shared" si="1"/>
        <v>17</v>
      </c>
      <c r="H29" s="69">
        <f>VLOOKUP($A29,'Return Data'!$A$7:$R$328,13,0)</f>
        <v>-25.175741346432002</v>
      </c>
      <c r="I29" s="70">
        <f t="shared" si="2"/>
        <v>18</v>
      </c>
      <c r="J29" s="69">
        <f>VLOOKUP($A29,'Return Data'!$A$7:$R$328,14,0)</f>
        <v>-18.351310026233101</v>
      </c>
      <c r="K29" s="70">
        <f t="shared" si="3"/>
        <v>17</v>
      </c>
      <c r="L29" s="69">
        <f>VLOOKUP($A29,'Return Data'!$A$7:$R$328,18,0)</f>
        <v>-5.5469489167696304</v>
      </c>
      <c r="M29" s="70">
        <f>RANK(L29,L$8:L$72,0)</f>
        <v>11</v>
      </c>
      <c r="N29" s="69">
        <f>VLOOKUP($A29,'Return Data'!$A$7:$R$328,15,0)</f>
        <v>1.54738196849174</v>
      </c>
      <c r="O29" s="70">
        <f>RANK(N29,N$8:N$72,0)</f>
        <v>10</v>
      </c>
      <c r="P29" s="69">
        <f>VLOOKUP($A29,'Return Data'!$A$7:$R$328,16,0)</f>
        <v>4.0412915488535601</v>
      </c>
      <c r="Q29" s="70">
        <f>RANK(P29,P$8:P$72,0)</f>
        <v>8</v>
      </c>
      <c r="R29" s="69">
        <f>VLOOKUP($A29,'Return Data'!$A$7:$R$328,17,0)</f>
        <v>17.900480650276599</v>
      </c>
      <c r="S29" s="71">
        <f t="shared" si="5"/>
        <v>5</v>
      </c>
    </row>
    <row r="30" spans="1:19" x14ac:dyDescent="0.25">
      <c r="A30" s="67" t="s">
        <v>185</v>
      </c>
      <c r="B30" s="68">
        <f>VLOOKUP($A30,'Return Data'!$A$7:$R$328,2,0)</f>
        <v>43908</v>
      </c>
      <c r="C30" s="69">
        <f>VLOOKUP($A30,'Return Data'!$A$7:$R$328,3,0)</f>
        <v>7.6871999999999998</v>
      </c>
      <c r="D30" s="69">
        <f>VLOOKUP($A30,'Return Data'!$A$7:$R$328,11,0)</f>
        <v>-108.657423726567</v>
      </c>
      <c r="E30" s="70">
        <f t="shared" si="0"/>
        <v>48</v>
      </c>
      <c r="F30" s="69"/>
      <c r="G30" s="70"/>
      <c r="H30" s="69"/>
      <c r="I30" s="70"/>
      <c r="J30" s="69"/>
      <c r="K30" s="70"/>
      <c r="L30" s="69"/>
      <c r="M30" s="70"/>
      <c r="N30" s="69"/>
      <c r="O30" s="70"/>
      <c r="P30" s="69"/>
      <c r="Q30" s="70"/>
      <c r="R30" s="69">
        <f>VLOOKUP($A30,'Return Data'!$A$7:$R$328,17,0)</f>
        <v>-55.537631578947398</v>
      </c>
      <c r="S30" s="71">
        <f t="shared" si="5"/>
        <v>65</v>
      </c>
    </row>
    <row r="31" spans="1:19" x14ac:dyDescent="0.25">
      <c r="A31" s="67" t="s">
        <v>186</v>
      </c>
      <c r="B31" s="68">
        <f>VLOOKUP($A31,'Return Data'!$A$7:$R$328,2,0)</f>
        <v>43908</v>
      </c>
      <c r="C31" s="69">
        <f>VLOOKUP($A31,'Return Data'!$A$7:$R$328,3,0)</f>
        <v>15.319100000000001</v>
      </c>
      <c r="D31" s="69">
        <f>VLOOKUP($A31,'Return Data'!$A$7:$R$328,11,0)</f>
        <v>-91.876066683194693</v>
      </c>
      <c r="E31" s="70">
        <f t="shared" si="0"/>
        <v>17</v>
      </c>
      <c r="F31" s="69">
        <f>VLOOKUP($A31,'Return Data'!$A$7:$R$328,12,0)</f>
        <v>-27.932466174122499</v>
      </c>
      <c r="G31" s="70">
        <f t="shared" ref="G31:G72" si="8">RANK(F31,F$8:F$72,0)</f>
        <v>16</v>
      </c>
      <c r="H31" s="69">
        <f>VLOOKUP($A31,'Return Data'!$A$7:$R$328,13,0)</f>
        <v>-22.5467712282361</v>
      </c>
      <c r="I31" s="70">
        <f t="shared" ref="I31:I38" si="9">RANK(H31,H$8:H$72,0)</f>
        <v>12</v>
      </c>
      <c r="J31" s="69">
        <f>VLOOKUP($A31,'Return Data'!$A$7:$R$328,14,0)</f>
        <v>-14.4047807173108</v>
      </c>
      <c r="K31" s="70">
        <f t="shared" ref="K31:K38" si="10">RANK(J31,J$8:J$72,0)</f>
        <v>11</v>
      </c>
      <c r="L31" s="69">
        <f>VLOOKUP($A31,'Return Data'!$A$7:$R$328,18,0)</f>
        <v>-4.8304858569847999</v>
      </c>
      <c r="M31" s="70">
        <f t="shared" ref="M31:M38" si="11">RANK(L31,L$8:L$72,0)</f>
        <v>7</v>
      </c>
      <c r="N31" s="69">
        <f>VLOOKUP($A31,'Return Data'!$A$7:$R$328,15,0)</f>
        <v>1.74287458388155</v>
      </c>
      <c r="O31" s="70">
        <f t="shared" ref="O31:O38" si="12">RANK(N31,N$8:N$72,0)</f>
        <v>9</v>
      </c>
      <c r="P31" s="69">
        <f>VLOOKUP($A31,'Return Data'!$A$7:$R$328,16,0)</f>
        <v>5.4085758378812301</v>
      </c>
      <c r="Q31" s="70">
        <f>RANK(P31,P$8:P$72,0)</f>
        <v>4</v>
      </c>
      <c r="R31" s="69">
        <f>VLOOKUP($A31,'Return Data'!$A$7:$R$328,17,0)</f>
        <v>15.853736394993801</v>
      </c>
      <c r="S31" s="71">
        <f t="shared" si="5"/>
        <v>8</v>
      </c>
    </row>
    <row r="32" spans="1:19" x14ac:dyDescent="0.25">
      <c r="A32" s="67" t="s">
        <v>187</v>
      </c>
      <c r="B32" s="68">
        <f>VLOOKUP($A32,'Return Data'!$A$7:$R$328,2,0)</f>
        <v>43908</v>
      </c>
      <c r="C32" s="69">
        <f>VLOOKUP($A32,'Return Data'!$A$7:$R$328,3,0)</f>
        <v>38.427999999999997</v>
      </c>
      <c r="D32" s="69">
        <f>VLOOKUP($A32,'Return Data'!$A$7:$R$328,11,0)</f>
        <v>-97.068513276573</v>
      </c>
      <c r="E32" s="70">
        <f t="shared" si="0"/>
        <v>28</v>
      </c>
      <c r="F32" s="69">
        <f>VLOOKUP($A32,'Return Data'!$A$7:$R$328,12,0)</f>
        <v>-30.397014506038001</v>
      </c>
      <c r="G32" s="70">
        <f t="shared" si="8"/>
        <v>20</v>
      </c>
      <c r="H32" s="69">
        <f>VLOOKUP($A32,'Return Data'!$A$7:$R$328,13,0)</f>
        <v>-28.1212804793713</v>
      </c>
      <c r="I32" s="70">
        <f t="shared" si="9"/>
        <v>23</v>
      </c>
      <c r="J32" s="69">
        <f>VLOOKUP($A32,'Return Data'!$A$7:$R$328,14,0)</f>
        <v>-17.615434114321399</v>
      </c>
      <c r="K32" s="70">
        <f t="shared" si="10"/>
        <v>16</v>
      </c>
      <c r="L32" s="69">
        <f>VLOOKUP($A32,'Return Data'!$A$7:$R$328,18,0)</f>
        <v>-5.0101869826744503</v>
      </c>
      <c r="M32" s="70">
        <f t="shared" si="11"/>
        <v>10</v>
      </c>
      <c r="N32" s="69">
        <f>VLOOKUP($A32,'Return Data'!$A$7:$R$328,15,0)</f>
        <v>-0.39019360298171701</v>
      </c>
      <c r="O32" s="70">
        <f t="shared" si="12"/>
        <v>16</v>
      </c>
      <c r="P32" s="69">
        <f>VLOOKUP($A32,'Return Data'!$A$7:$R$328,16,0)</f>
        <v>3.2825714237621502</v>
      </c>
      <c r="Q32" s="70">
        <f>RANK(P32,P$8:P$72,0)</f>
        <v>10</v>
      </c>
      <c r="R32" s="69">
        <f>VLOOKUP($A32,'Return Data'!$A$7:$R$328,17,0)</f>
        <v>12.3508848967252</v>
      </c>
      <c r="S32" s="71">
        <f t="shared" si="5"/>
        <v>15</v>
      </c>
    </row>
    <row r="33" spans="1:19" x14ac:dyDescent="0.25">
      <c r="A33" s="67" t="s">
        <v>188</v>
      </c>
      <c r="B33" s="68">
        <f>VLOOKUP($A33,'Return Data'!$A$7:$R$328,2,0)</f>
        <v>43908</v>
      </c>
      <c r="C33" s="69">
        <f>VLOOKUP($A33,'Return Data'!$A$7:$R$328,3,0)</f>
        <v>42.125</v>
      </c>
      <c r="D33" s="69">
        <f>VLOOKUP($A33,'Return Data'!$A$7:$R$328,11,0)</f>
        <v>-109.224949073625</v>
      </c>
      <c r="E33" s="70">
        <f t="shared" si="0"/>
        <v>50</v>
      </c>
      <c r="F33" s="69">
        <f>VLOOKUP($A33,'Return Data'!$A$7:$R$328,12,0)</f>
        <v>-38.698278941971097</v>
      </c>
      <c r="G33" s="70">
        <f t="shared" si="8"/>
        <v>43</v>
      </c>
      <c r="H33" s="69">
        <f>VLOOKUP($A33,'Return Data'!$A$7:$R$328,13,0)</f>
        <v>-32.795774696638702</v>
      </c>
      <c r="I33" s="70">
        <f t="shared" si="9"/>
        <v>39</v>
      </c>
      <c r="J33" s="69">
        <f>VLOOKUP($A33,'Return Data'!$A$7:$R$328,14,0)</f>
        <v>-23.346520376231599</v>
      </c>
      <c r="K33" s="70">
        <f t="shared" si="10"/>
        <v>37</v>
      </c>
      <c r="L33" s="69">
        <f>VLOOKUP($A33,'Return Data'!$A$7:$R$328,18,0)</f>
        <v>-12.852905347808001</v>
      </c>
      <c r="M33" s="70">
        <f t="shared" si="11"/>
        <v>42</v>
      </c>
      <c r="N33" s="69">
        <f>VLOOKUP($A33,'Return Data'!$A$7:$R$328,15,0)</f>
        <v>-3.4536811273921701</v>
      </c>
      <c r="O33" s="70">
        <f t="shared" si="12"/>
        <v>27</v>
      </c>
      <c r="P33" s="69">
        <f>VLOOKUP($A33,'Return Data'!$A$7:$R$328,16,0)</f>
        <v>1.8510049877526999</v>
      </c>
      <c r="Q33" s="70">
        <f>RANK(P33,P$8:P$72,0)</f>
        <v>20</v>
      </c>
      <c r="R33" s="69">
        <f>VLOOKUP($A33,'Return Data'!$A$7:$R$328,17,0)</f>
        <v>10.824997910277</v>
      </c>
      <c r="S33" s="71">
        <f t="shared" si="5"/>
        <v>22</v>
      </c>
    </row>
    <row r="34" spans="1:19" x14ac:dyDescent="0.25">
      <c r="A34" s="67" t="s">
        <v>189</v>
      </c>
      <c r="B34" s="68">
        <f>VLOOKUP($A34,'Return Data'!$A$7:$R$328,2,0)</f>
        <v>43908</v>
      </c>
      <c r="C34" s="69">
        <f>VLOOKUP($A34,'Return Data'!$A$7:$R$328,3,0)</f>
        <v>59.6967</v>
      </c>
      <c r="D34" s="69">
        <f>VLOOKUP($A34,'Return Data'!$A$7:$R$328,11,0)</f>
        <v>-94.316811084182703</v>
      </c>
      <c r="E34" s="70">
        <f t="shared" si="0"/>
        <v>21</v>
      </c>
      <c r="F34" s="69">
        <f>VLOOKUP($A34,'Return Data'!$A$7:$R$328,12,0)</f>
        <v>-28.341463014455801</v>
      </c>
      <c r="G34" s="70">
        <f t="shared" si="8"/>
        <v>18</v>
      </c>
      <c r="H34" s="69">
        <f>VLOOKUP($A34,'Return Data'!$A$7:$R$328,13,0)</f>
        <v>-21.358567362436698</v>
      </c>
      <c r="I34" s="70">
        <f t="shared" si="9"/>
        <v>10</v>
      </c>
      <c r="J34" s="69">
        <f>VLOOKUP($A34,'Return Data'!$A$7:$R$328,14,0)</f>
        <v>-13.8021070309126</v>
      </c>
      <c r="K34" s="70">
        <f t="shared" si="10"/>
        <v>10</v>
      </c>
      <c r="L34" s="69">
        <f>VLOOKUP($A34,'Return Data'!$A$7:$R$328,18,0)</f>
        <v>-4.70088674912079</v>
      </c>
      <c r="M34" s="70">
        <f t="shared" si="11"/>
        <v>6</v>
      </c>
      <c r="N34" s="69">
        <f>VLOOKUP($A34,'Return Data'!$A$7:$R$328,15,0)</f>
        <v>2.4280766091716202</v>
      </c>
      <c r="O34" s="70">
        <f t="shared" si="12"/>
        <v>6</v>
      </c>
      <c r="P34" s="69">
        <f>VLOOKUP($A34,'Return Data'!$A$7:$R$328,16,0)</f>
        <v>2.4357344426730601</v>
      </c>
      <c r="Q34" s="70">
        <f>RANK(P34,P$8:P$72,0)</f>
        <v>16</v>
      </c>
      <c r="R34" s="69">
        <f>VLOOKUP($A34,'Return Data'!$A$7:$R$328,17,0)</f>
        <v>13.723283749919201</v>
      </c>
      <c r="S34" s="71">
        <f t="shared" si="5"/>
        <v>12</v>
      </c>
    </row>
    <row r="35" spans="1:19" x14ac:dyDescent="0.25">
      <c r="A35" s="67" t="s">
        <v>190</v>
      </c>
      <c r="B35" s="68">
        <f>VLOOKUP($A35,'Return Data'!$A$7:$R$328,2,0)</f>
        <v>43908</v>
      </c>
      <c r="C35" s="69">
        <f>VLOOKUP($A35,'Return Data'!$A$7:$R$328,3,0)</f>
        <v>9.4975000000000005</v>
      </c>
      <c r="D35" s="69">
        <f>VLOOKUP($A35,'Return Data'!$A$7:$R$328,11,0)</f>
        <v>-100.99910409507901</v>
      </c>
      <c r="E35" s="70">
        <f t="shared" si="0"/>
        <v>35</v>
      </c>
      <c r="F35" s="69">
        <f>VLOOKUP($A35,'Return Data'!$A$7:$R$328,12,0)</f>
        <v>-34.2928794681075</v>
      </c>
      <c r="G35" s="70">
        <f t="shared" si="8"/>
        <v>29</v>
      </c>
      <c r="H35" s="69">
        <f>VLOOKUP($A35,'Return Data'!$A$7:$R$328,13,0)</f>
        <v>-28.995176249061799</v>
      </c>
      <c r="I35" s="70">
        <f t="shared" si="9"/>
        <v>27</v>
      </c>
      <c r="J35" s="69">
        <f>VLOOKUP($A35,'Return Data'!$A$7:$R$328,14,0)</f>
        <v>-20.869473929407999</v>
      </c>
      <c r="K35" s="70">
        <f t="shared" si="10"/>
        <v>29</v>
      </c>
      <c r="L35" s="69">
        <f>VLOOKUP($A35,'Return Data'!$A$7:$R$328,18,0)</f>
        <v>-10.065576157715199</v>
      </c>
      <c r="M35" s="70">
        <f t="shared" si="11"/>
        <v>27</v>
      </c>
      <c r="N35" s="69">
        <f>VLOOKUP($A35,'Return Data'!$A$7:$R$328,15,0)</f>
        <v>-4.60389113808474</v>
      </c>
      <c r="O35" s="70">
        <f t="shared" si="12"/>
        <v>36</v>
      </c>
      <c r="P35" s="69"/>
      <c r="Q35" s="70"/>
      <c r="R35" s="69">
        <f>VLOOKUP($A35,'Return Data'!$A$7:$R$328,17,0)</f>
        <v>-1.4708299919807499</v>
      </c>
      <c r="S35" s="71">
        <f t="shared" si="5"/>
        <v>45</v>
      </c>
    </row>
    <row r="36" spans="1:19" x14ac:dyDescent="0.25">
      <c r="A36" s="67" t="s">
        <v>191</v>
      </c>
      <c r="B36" s="68">
        <f>VLOOKUP($A36,'Return Data'!$A$7:$R$328,2,0)</f>
        <v>43908</v>
      </c>
      <c r="C36" s="69">
        <f>VLOOKUP($A36,'Return Data'!$A$7:$R$328,3,0)</f>
        <v>14.756</v>
      </c>
      <c r="D36" s="69">
        <f>VLOOKUP($A36,'Return Data'!$A$7:$R$328,11,0)</f>
        <v>-106.684366720182</v>
      </c>
      <c r="E36" s="70">
        <f t="shared" si="0"/>
        <v>44</v>
      </c>
      <c r="F36" s="69">
        <f>VLOOKUP($A36,'Return Data'!$A$7:$R$328,12,0)</f>
        <v>-34.548009347470902</v>
      </c>
      <c r="G36" s="70">
        <f t="shared" si="8"/>
        <v>31</v>
      </c>
      <c r="H36" s="69">
        <f>VLOOKUP($A36,'Return Data'!$A$7:$R$328,13,0)</f>
        <v>-27.428042364206199</v>
      </c>
      <c r="I36" s="70">
        <f t="shared" si="9"/>
        <v>20</v>
      </c>
      <c r="J36" s="69">
        <f>VLOOKUP($A36,'Return Data'!$A$7:$R$328,14,0)</f>
        <v>-18.871374527112199</v>
      </c>
      <c r="K36" s="70">
        <f t="shared" si="10"/>
        <v>19</v>
      </c>
      <c r="L36" s="69">
        <f>VLOOKUP($A36,'Return Data'!$A$7:$R$328,18,0)</f>
        <v>-4.8903713240508102</v>
      </c>
      <c r="M36" s="70">
        <f t="shared" si="11"/>
        <v>8</v>
      </c>
      <c r="N36" s="69">
        <f>VLOOKUP($A36,'Return Data'!$A$7:$R$328,15,0)</f>
        <v>3.0552163418815201</v>
      </c>
      <c r="O36" s="70">
        <f t="shared" si="12"/>
        <v>5</v>
      </c>
      <c r="P36" s="69"/>
      <c r="Q36" s="70"/>
      <c r="R36" s="69">
        <f>VLOOKUP($A36,'Return Data'!$A$7:$R$328,17,0)</f>
        <v>11.257717250324299</v>
      </c>
      <c r="S36" s="71">
        <f t="shared" si="5"/>
        <v>19</v>
      </c>
    </row>
    <row r="37" spans="1:19" x14ac:dyDescent="0.25">
      <c r="A37" s="67" t="s">
        <v>192</v>
      </c>
      <c r="B37" s="68">
        <f>VLOOKUP($A37,'Return Data'!$A$7:$R$328,2,0)</f>
        <v>43908</v>
      </c>
      <c r="C37" s="69">
        <f>VLOOKUP($A37,'Return Data'!$A$7:$R$328,3,0)</f>
        <v>15.082800000000001</v>
      </c>
      <c r="D37" s="69">
        <f>VLOOKUP($A37,'Return Data'!$A$7:$R$328,11,0)</f>
        <v>-96.222419828610398</v>
      </c>
      <c r="E37" s="70">
        <f t="shared" si="0"/>
        <v>26</v>
      </c>
      <c r="F37" s="69">
        <f>VLOOKUP($A37,'Return Data'!$A$7:$R$328,12,0)</f>
        <v>-27.165030556944998</v>
      </c>
      <c r="G37" s="70">
        <f t="shared" si="8"/>
        <v>14</v>
      </c>
      <c r="H37" s="69">
        <f>VLOOKUP($A37,'Return Data'!$A$7:$R$328,13,0)</f>
        <v>-22.262878520174802</v>
      </c>
      <c r="I37" s="70">
        <f t="shared" si="9"/>
        <v>11</v>
      </c>
      <c r="J37" s="69">
        <f>VLOOKUP($A37,'Return Data'!$A$7:$R$328,14,0)</f>
        <v>-16.569855068996201</v>
      </c>
      <c r="K37" s="70">
        <f t="shared" si="10"/>
        <v>14</v>
      </c>
      <c r="L37" s="69">
        <f>VLOOKUP($A37,'Return Data'!$A$7:$R$328,18,0)</f>
        <v>-9.1956816072134497</v>
      </c>
      <c r="M37" s="70">
        <f t="shared" si="11"/>
        <v>22</v>
      </c>
      <c r="N37" s="69">
        <f>VLOOKUP($A37,'Return Data'!$A$7:$R$328,15,0)</f>
        <v>0.30993472558003299</v>
      </c>
      <c r="O37" s="70">
        <f t="shared" si="12"/>
        <v>15</v>
      </c>
      <c r="P37" s="69">
        <f>VLOOKUP($A37,'Return Data'!$A$7:$R$328,16,0)</f>
        <v>7.6102716113349302</v>
      </c>
      <c r="Q37" s="70">
        <f>RANK(P37,P$8:P$72,0)</f>
        <v>2</v>
      </c>
      <c r="R37" s="69">
        <f>VLOOKUP($A37,'Return Data'!$A$7:$R$328,17,0)</f>
        <v>9.8524800849707894</v>
      </c>
      <c r="S37" s="71">
        <f t="shared" si="5"/>
        <v>26</v>
      </c>
    </row>
    <row r="38" spans="1:19" x14ac:dyDescent="0.25">
      <c r="A38" s="67" t="s">
        <v>193</v>
      </c>
      <c r="B38" s="68">
        <f>VLOOKUP($A38,'Return Data'!$A$7:$R$328,2,0)</f>
        <v>43908</v>
      </c>
      <c r="C38" s="69">
        <f>VLOOKUP($A38,'Return Data'!$A$7:$R$328,3,0)</f>
        <v>40.716500000000003</v>
      </c>
      <c r="D38" s="69">
        <f>VLOOKUP($A38,'Return Data'!$A$7:$R$328,11,0)</f>
        <v>-116.454269658219</v>
      </c>
      <c r="E38" s="70">
        <f t="shared" si="0"/>
        <v>62</v>
      </c>
      <c r="F38" s="69">
        <f>VLOOKUP($A38,'Return Data'!$A$7:$R$328,12,0)</f>
        <v>-37.832212443935099</v>
      </c>
      <c r="G38" s="70">
        <f t="shared" si="8"/>
        <v>41</v>
      </c>
      <c r="H38" s="69">
        <f>VLOOKUP($A38,'Return Data'!$A$7:$R$328,13,0)</f>
        <v>-39.006447072637798</v>
      </c>
      <c r="I38" s="70">
        <f t="shared" si="9"/>
        <v>54</v>
      </c>
      <c r="J38" s="69">
        <f>VLOOKUP($A38,'Return Data'!$A$7:$R$328,14,0)</f>
        <v>-29.6096424224571</v>
      </c>
      <c r="K38" s="70">
        <f t="shared" si="10"/>
        <v>51</v>
      </c>
      <c r="L38" s="69">
        <f>VLOOKUP($A38,'Return Data'!$A$7:$R$328,18,0)</f>
        <v>-17.211481442638501</v>
      </c>
      <c r="M38" s="70">
        <f t="shared" si="11"/>
        <v>50</v>
      </c>
      <c r="N38" s="69">
        <f>VLOOKUP($A38,'Return Data'!$A$7:$R$328,15,0)</f>
        <v>-8.8923988534176903</v>
      </c>
      <c r="O38" s="70">
        <f t="shared" si="12"/>
        <v>46</v>
      </c>
      <c r="P38" s="69">
        <f>VLOOKUP($A38,'Return Data'!$A$7:$R$328,16,0)</f>
        <v>-3.77637772772567</v>
      </c>
      <c r="Q38" s="70">
        <f>RANK(P38,P$8:P$72,0)</f>
        <v>36</v>
      </c>
      <c r="R38" s="69">
        <f>VLOOKUP($A38,'Return Data'!$A$7:$R$328,17,0)</f>
        <v>8.9003712460713498</v>
      </c>
      <c r="S38" s="71">
        <f t="shared" si="5"/>
        <v>29</v>
      </c>
    </row>
    <row r="39" spans="1:19" x14ac:dyDescent="0.25">
      <c r="A39" s="67" t="s">
        <v>194</v>
      </c>
      <c r="B39" s="68">
        <f>VLOOKUP($A39,'Return Data'!$A$7:$R$328,2,0)</f>
        <v>43908</v>
      </c>
      <c r="C39" s="69">
        <f>VLOOKUP($A39,'Return Data'!$A$7:$R$328,3,0)</f>
        <v>8.7925000000000004</v>
      </c>
      <c r="D39" s="69">
        <f>VLOOKUP($A39,'Return Data'!$A$7:$R$328,11,0)</f>
        <v>-72.964053513199403</v>
      </c>
      <c r="E39" s="70">
        <f t="shared" si="0"/>
        <v>6</v>
      </c>
      <c r="F39" s="69">
        <f>VLOOKUP($A39,'Return Data'!$A$7:$R$328,12,0)</f>
        <v>-26.947110955656498</v>
      </c>
      <c r="G39" s="70">
        <f t="shared" si="8"/>
        <v>13</v>
      </c>
      <c r="H39" s="69"/>
      <c r="I39" s="70"/>
      <c r="J39" s="69"/>
      <c r="K39" s="70"/>
      <c r="L39" s="69"/>
      <c r="M39" s="70"/>
      <c r="N39" s="69"/>
      <c r="O39" s="70"/>
      <c r="P39" s="69"/>
      <c r="Q39" s="70"/>
      <c r="R39" s="69">
        <f>VLOOKUP($A39,'Return Data'!$A$7:$R$328,17,0)</f>
        <v>-18.518382352941199</v>
      </c>
      <c r="S39" s="71">
        <f t="shared" si="5"/>
        <v>62</v>
      </c>
    </row>
    <row r="40" spans="1:19" x14ac:dyDescent="0.25">
      <c r="A40" s="67" t="s">
        <v>195</v>
      </c>
      <c r="B40" s="68">
        <f>VLOOKUP($A40,'Return Data'!$A$7:$R$328,2,0)</f>
        <v>43908</v>
      </c>
      <c r="C40" s="69">
        <f>VLOOKUP($A40,'Return Data'!$A$7:$R$328,3,0)</f>
        <v>11.22</v>
      </c>
      <c r="D40" s="69">
        <f>VLOOKUP($A40,'Return Data'!$A$7:$R$328,11,0)</f>
        <v>-110.37993014737199</v>
      </c>
      <c r="E40" s="70">
        <f t="shared" ref="E40:E71" si="13">RANK(D40,D$8:D$72,0)</f>
        <v>53</v>
      </c>
      <c r="F40" s="69">
        <f>VLOOKUP($A40,'Return Data'!$A$7:$R$328,12,0)</f>
        <v>-42.643146327356803</v>
      </c>
      <c r="G40" s="70">
        <f t="shared" si="8"/>
        <v>52</v>
      </c>
      <c r="H40" s="69">
        <f>VLOOKUP($A40,'Return Data'!$A$7:$R$328,13,0)</f>
        <v>-34.815692229328697</v>
      </c>
      <c r="I40" s="70">
        <f t="shared" ref="I40:I72" si="14">RANK(H40,H$8:H$72,0)</f>
        <v>44</v>
      </c>
      <c r="J40" s="69">
        <f>VLOOKUP($A40,'Return Data'!$A$7:$R$328,14,0)</f>
        <v>-23.969536536547601</v>
      </c>
      <c r="K40" s="70">
        <f t="shared" ref="K40:K72" si="15">RANK(J40,J$8:J$72,0)</f>
        <v>39</v>
      </c>
      <c r="L40" s="69">
        <f>VLOOKUP($A40,'Return Data'!$A$7:$R$328,18,0)</f>
        <v>-9.7448987076236904</v>
      </c>
      <c r="M40" s="70">
        <f t="shared" ref="M40:M50" si="16">RANK(L40,L$8:L$72,0)</f>
        <v>25</v>
      </c>
      <c r="N40" s="69">
        <f>VLOOKUP($A40,'Return Data'!$A$7:$R$328,15,0)</f>
        <v>-2.4452997326994099</v>
      </c>
      <c r="O40" s="70">
        <f t="shared" ref="O40:O49" si="17">RANK(N40,N$8:N$72,0)</f>
        <v>22</v>
      </c>
      <c r="P40" s="69"/>
      <c r="Q40" s="70"/>
      <c r="R40" s="69">
        <f>VLOOKUP($A40,'Return Data'!$A$7:$R$328,17,0)</f>
        <v>2.8563181526619701</v>
      </c>
      <c r="S40" s="71">
        <f t="shared" ref="S40:S71" si="18">RANK(R40,R$8:R$72,0)</f>
        <v>39</v>
      </c>
    </row>
    <row r="41" spans="1:19" x14ac:dyDescent="0.25">
      <c r="A41" s="67" t="s">
        <v>196</v>
      </c>
      <c r="B41" s="68">
        <f>VLOOKUP($A41,'Return Data'!$A$7:$R$328,2,0)</f>
        <v>43908</v>
      </c>
      <c r="C41" s="69">
        <f>VLOOKUP($A41,'Return Data'!$A$7:$R$328,3,0)</f>
        <v>147.55000000000001</v>
      </c>
      <c r="D41" s="69">
        <f>VLOOKUP($A41,'Return Data'!$A$7:$R$328,11,0)</f>
        <v>-107.958364880451</v>
      </c>
      <c r="E41" s="70">
        <f t="shared" si="13"/>
        <v>46</v>
      </c>
      <c r="F41" s="69">
        <f>VLOOKUP($A41,'Return Data'!$A$7:$R$328,12,0)</f>
        <v>-40.710032688642301</v>
      </c>
      <c r="G41" s="70">
        <f t="shared" si="8"/>
        <v>48</v>
      </c>
      <c r="H41" s="69">
        <f>VLOOKUP($A41,'Return Data'!$A$7:$R$328,13,0)</f>
        <v>-35.013321459620599</v>
      </c>
      <c r="I41" s="70">
        <f t="shared" si="14"/>
        <v>45</v>
      </c>
      <c r="J41" s="69">
        <f>VLOOKUP($A41,'Return Data'!$A$7:$R$328,14,0)</f>
        <v>-26.2745431786187</v>
      </c>
      <c r="K41" s="70">
        <f t="shared" si="15"/>
        <v>45</v>
      </c>
      <c r="L41" s="69">
        <f>VLOOKUP($A41,'Return Data'!$A$7:$R$328,18,0)</f>
        <v>-13.014696762991401</v>
      </c>
      <c r="M41" s="70">
        <f t="shared" si="16"/>
        <v>43</v>
      </c>
      <c r="N41" s="69">
        <f>VLOOKUP($A41,'Return Data'!$A$7:$R$328,15,0)</f>
        <v>-5.6763476249549703</v>
      </c>
      <c r="O41" s="70">
        <f t="shared" si="17"/>
        <v>41</v>
      </c>
      <c r="P41" s="69">
        <f>VLOOKUP($A41,'Return Data'!$A$7:$R$328,16,0)</f>
        <v>-1.48171685453179</v>
      </c>
      <c r="Q41" s="70">
        <f t="shared" ref="Q41:Q47" si="19">RANK(P41,P$8:P$72,0)</f>
        <v>34</v>
      </c>
      <c r="R41" s="69">
        <f>VLOOKUP($A41,'Return Data'!$A$7:$R$328,17,0)</f>
        <v>6.22009721034392</v>
      </c>
      <c r="S41" s="71">
        <f t="shared" si="18"/>
        <v>35</v>
      </c>
    </row>
    <row r="42" spans="1:19" x14ac:dyDescent="0.25">
      <c r="A42" s="67" t="s">
        <v>197</v>
      </c>
      <c r="B42" s="68">
        <f>VLOOKUP($A42,'Return Data'!$A$7:$R$328,2,0)</f>
        <v>43908</v>
      </c>
      <c r="C42" s="69">
        <f>VLOOKUP($A42,'Return Data'!$A$7:$R$328,3,0)</f>
        <v>158.71</v>
      </c>
      <c r="D42" s="69">
        <f>VLOOKUP($A42,'Return Data'!$A$7:$R$328,11,0)</f>
        <v>-105.590561142506</v>
      </c>
      <c r="E42" s="70">
        <f t="shared" si="13"/>
        <v>42</v>
      </c>
      <c r="F42" s="69">
        <f>VLOOKUP($A42,'Return Data'!$A$7:$R$328,12,0)</f>
        <v>-39.339952490783098</v>
      </c>
      <c r="G42" s="70">
        <f t="shared" si="8"/>
        <v>45</v>
      </c>
      <c r="H42" s="69">
        <f>VLOOKUP($A42,'Return Data'!$A$7:$R$328,13,0)</f>
        <v>-33.934699364398597</v>
      </c>
      <c r="I42" s="70">
        <f t="shared" si="14"/>
        <v>42</v>
      </c>
      <c r="J42" s="69">
        <f>VLOOKUP($A42,'Return Data'!$A$7:$R$328,14,0)</f>
        <v>-25.453492934126199</v>
      </c>
      <c r="K42" s="70">
        <f t="shared" si="15"/>
        <v>43</v>
      </c>
      <c r="L42" s="69">
        <f>VLOOKUP($A42,'Return Data'!$A$7:$R$328,18,0)</f>
        <v>-12.6605911675515</v>
      </c>
      <c r="M42" s="70">
        <f t="shared" si="16"/>
        <v>41</v>
      </c>
      <c r="N42" s="69">
        <f>VLOOKUP($A42,'Return Data'!$A$7:$R$328,15,0)</f>
        <v>-3.2157100279128601</v>
      </c>
      <c r="O42" s="70">
        <f t="shared" si="17"/>
        <v>26</v>
      </c>
      <c r="P42" s="69">
        <f>VLOOKUP($A42,'Return Data'!$A$7:$R$328,16,0)</f>
        <v>2.0118045759500598</v>
      </c>
      <c r="Q42" s="70">
        <f t="shared" si="19"/>
        <v>19</v>
      </c>
      <c r="R42" s="69">
        <f>VLOOKUP($A42,'Return Data'!$A$7:$R$328,17,0)</f>
        <v>11.8128228494972</v>
      </c>
      <c r="S42" s="71">
        <f t="shared" si="18"/>
        <v>17</v>
      </c>
    </row>
    <row r="43" spans="1:19" x14ac:dyDescent="0.25">
      <c r="A43" s="67" t="s">
        <v>198</v>
      </c>
      <c r="B43" s="68">
        <f>VLOOKUP($A43,'Return Data'!$A$7:$R$328,2,0)</f>
        <v>43908</v>
      </c>
      <c r="C43" s="69">
        <f>VLOOKUP($A43,'Return Data'!$A$7:$R$328,3,0)</f>
        <v>68.6511</v>
      </c>
      <c r="D43" s="69">
        <f>VLOOKUP($A43,'Return Data'!$A$7:$R$328,11,0)</f>
        <v>-113.801147977897</v>
      </c>
      <c r="E43" s="70">
        <f t="shared" si="13"/>
        <v>58</v>
      </c>
      <c r="F43" s="69">
        <f>VLOOKUP($A43,'Return Data'!$A$7:$R$328,12,0)</f>
        <v>-43.0716187314775</v>
      </c>
      <c r="G43" s="70">
        <f t="shared" si="8"/>
        <v>54</v>
      </c>
      <c r="H43" s="69">
        <f>VLOOKUP($A43,'Return Data'!$A$7:$R$328,13,0)</f>
        <v>-36.262402526086497</v>
      </c>
      <c r="I43" s="70">
        <f t="shared" si="14"/>
        <v>49</v>
      </c>
      <c r="J43" s="69">
        <f>VLOOKUP($A43,'Return Data'!$A$7:$R$328,14,0)</f>
        <v>-26.428100115952098</v>
      </c>
      <c r="K43" s="70">
        <f t="shared" si="15"/>
        <v>46</v>
      </c>
      <c r="L43" s="69">
        <f>VLOOKUP($A43,'Return Data'!$A$7:$R$328,18,0)</f>
        <v>-11.758283164135699</v>
      </c>
      <c r="M43" s="70">
        <f t="shared" si="16"/>
        <v>37</v>
      </c>
      <c r="N43" s="69">
        <f>VLOOKUP($A43,'Return Data'!$A$7:$R$328,15,0)</f>
        <v>-4.3332407996712803</v>
      </c>
      <c r="O43" s="70">
        <f t="shared" si="17"/>
        <v>34</v>
      </c>
      <c r="P43" s="69">
        <f>VLOOKUP($A43,'Return Data'!$A$7:$R$328,16,0)</f>
        <v>3.09640529518175</v>
      </c>
      <c r="Q43" s="70">
        <f t="shared" si="19"/>
        <v>13</v>
      </c>
      <c r="R43" s="69">
        <f>VLOOKUP($A43,'Return Data'!$A$7:$R$328,17,0)</f>
        <v>10.468638117345799</v>
      </c>
      <c r="S43" s="71">
        <f t="shared" si="18"/>
        <v>24</v>
      </c>
    </row>
    <row r="44" spans="1:19" x14ac:dyDescent="0.25">
      <c r="A44" s="67" t="s">
        <v>199</v>
      </c>
      <c r="B44" s="68">
        <f>VLOOKUP($A44,'Return Data'!$A$7:$R$328,2,0)</f>
        <v>43908</v>
      </c>
      <c r="C44" s="69">
        <f>VLOOKUP($A44,'Return Data'!$A$7:$R$328,3,0)</f>
        <v>36.94</v>
      </c>
      <c r="D44" s="69">
        <f>VLOOKUP($A44,'Return Data'!$A$7:$R$328,11,0)</f>
        <v>-120.32206944088701</v>
      </c>
      <c r="E44" s="70">
        <f t="shared" si="13"/>
        <v>63</v>
      </c>
      <c r="F44" s="69">
        <f>VLOOKUP($A44,'Return Data'!$A$7:$R$328,12,0)</f>
        <v>-54.802909072041501</v>
      </c>
      <c r="G44" s="70">
        <f t="shared" si="8"/>
        <v>64</v>
      </c>
      <c r="H44" s="69">
        <f>VLOOKUP($A44,'Return Data'!$A$7:$R$328,13,0)</f>
        <v>-43.003806860377203</v>
      </c>
      <c r="I44" s="70">
        <f t="shared" si="14"/>
        <v>59</v>
      </c>
      <c r="J44" s="69">
        <f>VLOOKUP($A44,'Return Data'!$A$7:$R$328,14,0)</f>
        <v>-32.612418080074697</v>
      </c>
      <c r="K44" s="70">
        <f t="shared" si="15"/>
        <v>59</v>
      </c>
      <c r="L44" s="69">
        <f>VLOOKUP($A44,'Return Data'!$A$7:$R$328,18,0)</f>
        <v>-13.6783253048549</v>
      </c>
      <c r="M44" s="70">
        <f t="shared" si="16"/>
        <v>44</v>
      </c>
      <c r="N44" s="69">
        <f>VLOOKUP($A44,'Return Data'!$A$7:$R$328,15,0)</f>
        <v>-7.5916500610829001</v>
      </c>
      <c r="O44" s="70">
        <f t="shared" si="17"/>
        <v>44</v>
      </c>
      <c r="P44" s="69">
        <f>VLOOKUP($A44,'Return Data'!$A$7:$R$328,16,0)</f>
        <v>-0.531696633645662</v>
      </c>
      <c r="Q44" s="70">
        <f t="shared" si="19"/>
        <v>30</v>
      </c>
      <c r="R44" s="69">
        <f>VLOOKUP($A44,'Return Data'!$A$7:$R$328,17,0)</f>
        <v>23.9656349012917</v>
      </c>
      <c r="S44" s="71">
        <f t="shared" si="18"/>
        <v>2</v>
      </c>
    </row>
    <row r="45" spans="1:19" x14ac:dyDescent="0.25">
      <c r="A45" s="67" t="s">
        <v>200</v>
      </c>
      <c r="B45" s="68">
        <f>VLOOKUP($A45,'Return Data'!$A$7:$R$328,2,0)</f>
        <v>43908</v>
      </c>
      <c r="C45" s="69">
        <f>VLOOKUP($A45,'Return Data'!$A$7:$R$328,3,0)</f>
        <v>61.9773</v>
      </c>
      <c r="D45" s="69">
        <f>VLOOKUP($A45,'Return Data'!$A$7:$R$328,11,0)</f>
        <v>-102.29887269523699</v>
      </c>
      <c r="E45" s="70">
        <f t="shared" si="13"/>
        <v>37</v>
      </c>
      <c r="F45" s="69">
        <f>VLOOKUP($A45,'Return Data'!$A$7:$R$328,12,0)</f>
        <v>-30.911198676076101</v>
      </c>
      <c r="G45" s="70">
        <f t="shared" si="8"/>
        <v>21</v>
      </c>
      <c r="H45" s="69">
        <f>VLOOKUP($A45,'Return Data'!$A$7:$R$328,13,0)</f>
        <v>-27.768439678593101</v>
      </c>
      <c r="I45" s="70">
        <f t="shared" si="14"/>
        <v>21</v>
      </c>
      <c r="J45" s="69">
        <f>VLOOKUP($A45,'Return Data'!$A$7:$R$328,14,0)</f>
        <v>-21.254424228649601</v>
      </c>
      <c r="K45" s="70">
        <f t="shared" si="15"/>
        <v>31</v>
      </c>
      <c r="L45" s="69">
        <f>VLOOKUP($A45,'Return Data'!$A$7:$R$328,18,0)</f>
        <v>-9.4493151023260893</v>
      </c>
      <c r="M45" s="70">
        <f t="shared" si="16"/>
        <v>23</v>
      </c>
      <c r="N45" s="69">
        <f>VLOOKUP($A45,'Return Data'!$A$7:$R$328,15,0)</f>
        <v>-3.9988797803307898</v>
      </c>
      <c r="O45" s="70">
        <f t="shared" si="17"/>
        <v>32</v>
      </c>
      <c r="P45" s="69">
        <f>VLOOKUP($A45,'Return Data'!$A$7:$R$328,16,0)</f>
        <v>0.10964800406214199</v>
      </c>
      <c r="Q45" s="70">
        <f t="shared" si="19"/>
        <v>27</v>
      </c>
      <c r="R45" s="69">
        <f>VLOOKUP($A45,'Return Data'!$A$7:$R$328,17,0)</f>
        <v>6.8839078271111198</v>
      </c>
      <c r="S45" s="71">
        <f t="shared" si="18"/>
        <v>34</v>
      </c>
    </row>
    <row r="46" spans="1:19" x14ac:dyDescent="0.25">
      <c r="A46" s="67" t="s">
        <v>372</v>
      </c>
      <c r="B46" s="68">
        <f>VLOOKUP($A46,'Return Data'!$A$7:$R$328,2,0)</f>
        <v>43908</v>
      </c>
      <c r="C46" s="69">
        <f>VLOOKUP($A46,'Return Data'!$A$7:$R$328,3,0)</f>
        <v>110.3644</v>
      </c>
      <c r="D46" s="69">
        <f>VLOOKUP($A46,'Return Data'!$A$7:$R$328,11,0)</f>
        <v>-104.57483790203101</v>
      </c>
      <c r="E46" s="70">
        <f t="shared" si="13"/>
        <v>41</v>
      </c>
      <c r="F46" s="69">
        <f>VLOOKUP($A46,'Return Data'!$A$7:$R$328,12,0)</f>
        <v>-38.202403063194097</v>
      </c>
      <c r="G46" s="70">
        <f t="shared" si="8"/>
        <v>42</v>
      </c>
      <c r="H46" s="69">
        <f>VLOOKUP($A46,'Return Data'!$A$7:$R$328,13,0)</f>
        <v>-32.768368910102602</v>
      </c>
      <c r="I46" s="70">
        <f t="shared" si="14"/>
        <v>38</v>
      </c>
      <c r="J46" s="69">
        <f>VLOOKUP($A46,'Return Data'!$A$7:$R$328,14,0)</f>
        <v>-25.124276489389199</v>
      </c>
      <c r="K46" s="70">
        <f t="shared" si="15"/>
        <v>41</v>
      </c>
      <c r="L46" s="69">
        <f>VLOOKUP($A46,'Return Data'!$A$7:$R$328,18,0)</f>
        <v>-11.461975663035901</v>
      </c>
      <c r="M46" s="70">
        <f t="shared" si="16"/>
        <v>36</v>
      </c>
      <c r="N46" s="69">
        <f>VLOOKUP($A46,'Return Data'!$A$7:$R$328,15,0)</f>
        <v>-4.6557508116663104</v>
      </c>
      <c r="O46" s="70">
        <f t="shared" si="17"/>
        <v>37</v>
      </c>
      <c r="P46" s="69">
        <f>VLOOKUP($A46,'Return Data'!$A$7:$R$328,16,0)</f>
        <v>-1.2474022497619299</v>
      </c>
      <c r="Q46" s="70">
        <f t="shared" si="19"/>
        <v>31</v>
      </c>
      <c r="R46" s="69">
        <f>VLOOKUP($A46,'Return Data'!$A$7:$R$328,17,0)</f>
        <v>8.7829574398090298</v>
      </c>
      <c r="S46" s="71">
        <f t="shared" si="18"/>
        <v>30</v>
      </c>
    </row>
    <row r="47" spans="1:19" x14ac:dyDescent="0.25">
      <c r="A47" s="67" t="s">
        <v>201</v>
      </c>
      <c r="B47" s="68">
        <f>VLOOKUP($A47,'Return Data'!$A$7:$R$328,2,0)</f>
        <v>43908</v>
      </c>
      <c r="C47" s="69">
        <f>VLOOKUP($A47,'Return Data'!$A$7:$R$328,3,0)</f>
        <v>10.3848</v>
      </c>
      <c r="D47" s="69">
        <f>VLOOKUP($A47,'Return Data'!$A$7:$R$328,11,0)</f>
        <v>-108.99579529574299</v>
      </c>
      <c r="E47" s="70">
        <f t="shared" si="13"/>
        <v>49</v>
      </c>
      <c r="F47" s="69">
        <f>VLOOKUP($A47,'Return Data'!$A$7:$R$328,12,0)</f>
        <v>-36.799829202294902</v>
      </c>
      <c r="G47" s="70">
        <f t="shared" si="8"/>
        <v>39</v>
      </c>
      <c r="H47" s="69">
        <f>VLOOKUP($A47,'Return Data'!$A$7:$R$328,13,0)</f>
        <v>-31.9862818822645</v>
      </c>
      <c r="I47" s="70">
        <f t="shared" si="14"/>
        <v>36</v>
      </c>
      <c r="J47" s="69">
        <f>VLOOKUP($A47,'Return Data'!$A$7:$R$328,14,0)</f>
        <v>-22.273546406892901</v>
      </c>
      <c r="K47" s="70">
        <f t="shared" si="15"/>
        <v>36</v>
      </c>
      <c r="L47" s="69">
        <f>VLOOKUP($A47,'Return Data'!$A$7:$R$328,18,0)</f>
        <v>-12.5225977288903</v>
      </c>
      <c r="M47" s="70">
        <f t="shared" si="16"/>
        <v>39</v>
      </c>
      <c r="N47" s="69">
        <f>VLOOKUP($A47,'Return Data'!$A$7:$R$328,15,0)</f>
        <v>-5.0840695515022896</v>
      </c>
      <c r="O47" s="70">
        <f t="shared" si="17"/>
        <v>38</v>
      </c>
      <c r="P47" s="69">
        <f>VLOOKUP($A47,'Return Data'!$A$7:$R$328,16,0)</f>
        <v>-6.0989552894714798E-2</v>
      </c>
      <c r="Q47" s="70">
        <f t="shared" si="19"/>
        <v>28</v>
      </c>
      <c r="R47" s="69">
        <f>VLOOKUP($A47,'Return Data'!$A$7:$R$328,17,0)</f>
        <v>0.83072775962982504</v>
      </c>
      <c r="S47" s="71">
        <f t="shared" si="18"/>
        <v>42</v>
      </c>
    </row>
    <row r="48" spans="1:19" x14ac:dyDescent="0.25">
      <c r="A48" s="67" t="s">
        <v>202</v>
      </c>
      <c r="B48" s="68">
        <f>VLOOKUP($A48,'Return Data'!$A$7:$R$328,2,0)</f>
        <v>43908</v>
      </c>
      <c r="C48" s="69">
        <f>VLOOKUP($A48,'Return Data'!$A$7:$R$328,3,0)</f>
        <v>11.0672</v>
      </c>
      <c r="D48" s="69">
        <f>VLOOKUP($A48,'Return Data'!$A$7:$R$328,11,0)</f>
        <v>-100.64394128721599</v>
      </c>
      <c r="E48" s="70">
        <f t="shared" si="13"/>
        <v>34</v>
      </c>
      <c r="F48" s="69">
        <f>VLOOKUP($A48,'Return Data'!$A$7:$R$328,12,0)</f>
        <v>-31.9300065727525</v>
      </c>
      <c r="G48" s="70">
        <f t="shared" si="8"/>
        <v>25</v>
      </c>
      <c r="H48" s="69">
        <f>VLOOKUP($A48,'Return Data'!$A$7:$R$328,13,0)</f>
        <v>-29.2712751370257</v>
      </c>
      <c r="I48" s="70">
        <f t="shared" si="14"/>
        <v>28</v>
      </c>
      <c r="J48" s="69">
        <f>VLOOKUP($A48,'Return Data'!$A$7:$R$328,14,0)</f>
        <v>-19.5040548387162</v>
      </c>
      <c r="K48" s="70">
        <f t="shared" si="15"/>
        <v>24</v>
      </c>
      <c r="L48" s="69">
        <f>VLOOKUP($A48,'Return Data'!$A$7:$R$328,18,0)</f>
        <v>-10.774521549328099</v>
      </c>
      <c r="M48" s="70">
        <f t="shared" si="16"/>
        <v>32</v>
      </c>
      <c r="N48" s="69">
        <f>VLOOKUP($A48,'Return Data'!$A$7:$R$328,15,0)</f>
        <v>-3.7817480879543401</v>
      </c>
      <c r="O48" s="70">
        <f t="shared" si="17"/>
        <v>31</v>
      </c>
      <c r="P48" s="69"/>
      <c r="Q48" s="70"/>
      <c r="R48" s="69">
        <f>VLOOKUP($A48,'Return Data'!$A$7:$R$328,17,0)</f>
        <v>2.0945159522701799</v>
      </c>
      <c r="S48" s="71">
        <f t="shared" si="18"/>
        <v>41</v>
      </c>
    </row>
    <row r="49" spans="1:19" x14ac:dyDescent="0.25">
      <c r="A49" s="67" t="s">
        <v>203</v>
      </c>
      <c r="B49" s="68">
        <f>VLOOKUP($A49,'Return Data'!$A$7:$R$328,2,0)</f>
        <v>43908</v>
      </c>
      <c r="C49" s="69">
        <f>VLOOKUP($A49,'Return Data'!$A$7:$R$328,3,0)</f>
        <v>10.970599999999999</v>
      </c>
      <c r="D49" s="69">
        <f>VLOOKUP($A49,'Return Data'!$A$7:$R$328,11,0)</f>
        <v>-99.402962449064006</v>
      </c>
      <c r="E49" s="70">
        <f t="shared" si="13"/>
        <v>32</v>
      </c>
      <c r="F49" s="69">
        <f>VLOOKUP($A49,'Return Data'!$A$7:$R$328,12,0)</f>
        <v>-31.6554933076258</v>
      </c>
      <c r="G49" s="70">
        <f t="shared" si="8"/>
        <v>22</v>
      </c>
      <c r="H49" s="69">
        <f>VLOOKUP($A49,'Return Data'!$A$7:$R$328,13,0)</f>
        <v>-29.445477919315401</v>
      </c>
      <c r="I49" s="70">
        <f t="shared" si="14"/>
        <v>29</v>
      </c>
      <c r="J49" s="69">
        <f>VLOOKUP($A49,'Return Data'!$A$7:$R$328,14,0)</f>
        <v>-19.4315524190921</v>
      </c>
      <c r="K49" s="70">
        <f t="shared" si="15"/>
        <v>23</v>
      </c>
      <c r="L49" s="69">
        <f>VLOOKUP($A49,'Return Data'!$A$7:$R$328,18,0)</f>
        <v>-10.1997370133247</v>
      </c>
      <c r="M49" s="70">
        <f t="shared" si="16"/>
        <v>28</v>
      </c>
      <c r="N49" s="69">
        <f>VLOOKUP($A49,'Return Data'!$A$7:$R$328,15,0)</f>
        <v>-2.7292582206595202</v>
      </c>
      <c r="O49" s="70">
        <f t="shared" si="17"/>
        <v>23</v>
      </c>
      <c r="P49" s="69"/>
      <c r="Q49" s="70"/>
      <c r="R49" s="69">
        <f>VLOOKUP($A49,'Return Data'!$A$7:$R$328,17,0)</f>
        <v>2.4466091160221</v>
      </c>
      <c r="S49" s="71">
        <f t="shared" si="18"/>
        <v>40</v>
      </c>
    </row>
    <row r="50" spans="1:19" x14ac:dyDescent="0.25">
      <c r="A50" s="67" t="s">
        <v>204</v>
      </c>
      <c r="B50" s="68">
        <f>VLOOKUP($A50,'Return Data'!$A$7:$R$328,2,0)</f>
        <v>43908</v>
      </c>
      <c r="C50" s="69">
        <f>VLOOKUP($A50,'Return Data'!$A$7:$R$328,3,0)</f>
        <v>11.8331</v>
      </c>
      <c r="D50" s="69">
        <f>VLOOKUP($A50,'Return Data'!$A$7:$R$328,11,0)</f>
        <v>-69.555451533852704</v>
      </c>
      <c r="E50" s="70">
        <f t="shared" si="13"/>
        <v>5</v>
      </c>
      <c r="F50" s="69">
        <f>VLOOKUP($A50,'Return Data'!$A$7:$R$328,12,0)</f>
        <v>-14.499596504723799</v>
      </c>
      <c r="G50" s="70">
        <f t="shared" si="8"/>
        <v>4</v>
      </c>
      <c r="H50" s="69">
        <f>VLOOKUP($A50,'Return Data'!$A$7:$R$328,13,0)</f>
        <v>-12.7513964789892</v>
      </c>
      <c r="I50" s="70">
        <f t="shared" si="14"/>
        <v>4</v>
      </c>
      <c r="J50" s="69">
        <f>VLOOKUP($A50,'Return Data'!$A$7:$R$328,14,0)</f>
        <v>-6.8797108677857404</v>
      </c>
      <c r="K50" s="70">
        <f t="shared" si="15"/>
        <v>3</v>
      </c>
      <c r="L50" s="69">
        <f>VLOOKUP($A50,'Return Data'!$A$7:$R$328,18,0)</f>
        <v>-4.6993510201999404</v>
      </c>
      <c r="M50" s="70">
        <f t="shared" si="16"/>
        <v>5</v>
      </c>
      <c r="N50" s="86"/>
      <c r="O50" s="70"/>
      <c r="P50" s="69"/>
      <c r="Q50" s="70"/>
      <c r="R50" s="69">
        <f>VLOOKUP($A50,'Return Data'!$A$7:$R$328,17,0)</f>
        <v>6.1780378578023996</v>
      </c>
      <c r="S50" s="71">
        <f t="shared" si="18"/>
        <v>36</v>
      </c>
    </row>
    <row r="51" spans="1:19" x14ac:dyDescent="0.25">
      <c r="A51" s="67" t="s">
        <v>205</v>
      </c>
      <c r="B51" s="68">
        <f>VLOOKUP($A51,'Return Data'!$A$7:$R$328,2,0)</f>
        <v>43908</v>
      </c>
      <c r="C51" s="69">
        <f>VLOOKUP($A51,'Return Data'!$A$7:$R$328,3,0)</f>
        <v>8.2789999999999999</v>
      </c>
      <c r="D51" s="69">
        <f>VLOOKUP($A51,'Return Data'!$A$7:$R$328,11,0)</f>
        <v>-95.668739567858395</v>
      </c>
      <c r="E51" s="70">
        <f t="shared" si="13"/>
        <v>24</v>
      </c>
      <c r="F51" s="69">
        <f>VLOOKUP($A51,'Return Data'!$A$7:$R$328,12,0)</f>
        <v>-31.895362451397698</v>
      </c>
      <c r="G51" s="70">
        <f t="shared" si="8"/>
        <v>24</v>
      </c>
      <c r="H51" s="69">
        <f>VLOOKUP($A51,'Return Data'!$A$7:$R$328,13,0)</f>
        <v>-27.0501069929586</v>
      </c>
      <c r="I51" s="70">
        <f t="shared" si="14"/>
        <v>19</v>
      </c>
      <c r="J51" s="69">
        <f>VLOOKUP($A51,'Return Data'!$A$7:$R$328,14,0)</f>
        <v>-17.129113100305599</v>
      </c>
      <c r="K51" s="70">
        <f t="shared" si="15"/>
        <v>15</v>
      </c>
      <c r="L51" s="69"/>
      <c r="M51" s="70"/>
      <c r="N51" s="69"/>
      <c r="O51" s="70"/>
      <c r="P51" s="69"/>
      <c r="Q51" s="70"/>
      <c r="R51" s="69">
        <f>VLOOKUP($A51,'Return Data'!$A$7:$R$328,17,0)</f>
        <v>-8.7003462603878106</v>
      </c>
      <c r="S51" s="71">
        <f t="shared" si="18"/>
        <v>52</v>
      </c>
    </row>
    <row r="52" spans="1:19" x14ac:dyDescent="0.25">
      <c r="A52" s="67" t="s">
        <v>206</v>
      </c>
      <c r="B52" s="68">
        <f>VLOOKUP($A52,'Return Data'!$A$7:$R$328,2,0)</f>
        <v>43908</v>
      </c>
      <c r="C52" s="69">
        <f>VLOOKUP($A52,'Return Data'!$A$7:$R$328,3,0)</f>
        <v>8.7927999999999997</v>
      </c>
      <c r="D52" s="69">
        <f>VLOOKUP($A52,'Return Data'!$A$7:$R$328,11,0)</f>
        <v>-86.869739548024597</v>
      </c>
      <c r="E52" s="70">
        <f t="shared" si="13"/>
        <v>12</v>
      </c>
      <c r="F52" s="69">
        <f>VLOOKUP($A52,'Return Data'!$A$7:$R$328,12,0)</f>
        <v>-26.001194774579901</v>
      </c>
      <c r="G52" s="70">
        <f t="shared" si="8"/>
        <v>11</v>
      </c>
      <c r="H52" s="69">
        <f>VLOOKUP($A52,'Return Data'!$A$7:$R$328,13,0)</f>
        <v>-23.655993923214599</v>
      </c>
      <c r="I52" s="70">
        <f t="shared" si="14"/>
        <v>15</v>
      </c>
      <c r="J52" s="69">
        <f>VLOOKUP($A52,'Return Data'!$A$7:$R$328,14,0)</f>
        <v>-15.0288530712832</v>
      </c>
      <c r="K52" s="70">
        <f t="shared" si="15"/>
        <v>13</v>
      </c>
      <c r="L52" s="69"/>
      <c r="M52" s="70"/>
      <c r="N52" s="69"/>
      <c r="O52" s="70"/>
      <c r="P52" s="69"/>
      <c r="Q52" s="70"/>
      <c r="R52" s="69">
        <f>VLOOKUP($A52,'Return Data'!$A$7:$R$328,17,0)</f>
        <v>-7.2234098360655796</v>
      </c>
      <c r="S52" s="71">
        <f t="shared" si="18"/>
        <v>48</v>
      </c>
    </row>
    <row r="53" spans="1:19" x14ac:dyDescent="0.25">
      <c r="A53" s="67" t="s">
        <v>207</v>
      </c>
      <c r="B53" s="68">
        <f>VLOOKUP($A53,'Return Data'!$A$7:$R$328,2,0)</f>
        <v>43908</v>
      </c>
      <c r="C53" s="69">
        <f>VLOOKUP($A53,'Return Data'!$A$7:$R$328,3,0)</f>
        <v>24.1645</v>
      </c>
      <c r="D53" s="69">
        <f>VLOOKUP($A53,'Return Data'!$A$7:$R$328,11,0)</f>
        <v>-58.5802015903121</v>
      </c>
      <c r="E53" s="70">
        <f t="shared" si="13"/>
        <v>2</v>
      </c>
      <c r="F53" s="69">
        <f>VLOOKUP($A53,'Return Data'!$A$7:$R$328,12,0)</f>
        <v>-6.1611857080441501</v>
      </c>
      <c r="G53" s="70">
        <f t="shared" si="8"/>
        <v>1</v>
      </c>
      <c r="H53" s="69">
        <f>VLOOKUP($A53,'Return Data'!$A$7:$R$328,13,0)</f>
        <v>-9.1384290956164307</v>
      </c>
      <c r="I53" s="70">
        <f t="shared" si="14"/>
        <v>1</v>
      </c>
      <c r="J53" s="69">
        <f>VLOOKUP($A53,'Return Data'!$A$7:$R$328,14,0)</f>
        <v>0.42481898992265399</v>
      </c>
      <c r="K53" s="70">
        <f t="shared" si="15"/>
        <v>1</v>
      </c>
      <c r="L53" s="69">
        <f>VLOOKUP($A53,'Return Data'!$A$7:$R$328,18,0)</f>
        <v>2.08044202112286</v>
      </c>
      <c r="M53" s="70">
        <f>RANK(L53,L$8:L$72,0)</f>
        <v>1</v>
      </c>
      <c r="N53" s="69">
        <f>VLOOKUP($A53,'Return Data'!$A$7:$R$328,15,0)</f>
        <v>8.0269527010414699</v>
      </c>
      <c r="O53" s="70">
        <f>RANK(N53,N$8:N$72,0)</f>
        <v>1</v>
      </c>
      <c r="P53" s="69">
        <f>VLOOKUP($A53,'Return Data'!$A$7:$R$328,16,0)</f>
        <v>9.2473650688943305</v>
      </c>
      <c r="Q53" s="70">
        <f>RANK(P53,P$8:P$72,0)</f>
        <v>1</v>
      </c>
      <c r="R53" s="69">
        <f>VLOOKUP($A53,'Return Data'!$A$7:$R$328,17,0)</f>
        <v>23.694053620531601</v>
      </c>
      <c r="S53" s="71">
        <f t="shared" si="18"/>
        <v>3</v>
      </c>
    </row>
    <row r="54" spans="1:19" x14ac:dyDescent="0.25">
      <c r="A54" s="67" t="s">
        <v>208</v>
      </c>
      <c r="B54" s="68">
        <f>VLOOKUP($A54,'Return Data'!$A$7:$R$328,2,0)</f>
        <v>43908</v>
      </c>
      <c r="C54" s="69">
        <f>VLOOKUP($A54,'Return Data'!$A$7:$R$328,3,0)</f>
        <v>9.0161999999999995</v>
      </c>
      <c r="D54" s="69">
        <f>VLOOKUP($A54,'Return Data'!$A$7:$R$328,11,0)</f>
        <v>-81.245728374788001</v>
      </c>
      <c r="E54" s="70">
        <f t="shared" si="13"/>
        <v>8</v>
      </c>
      <c r="F54" s="69">
        <f>VLOOKUP($A54,'Return Data'!$A$7:$R$328,12,0)</f>
        <v>-23.9335142294705</v>
      </c>
      <c r="G54" s="70">
        <f t="shared" si="8"/>
        <v>9</v>
      </c>
      <c r="H54" s="69">
        <f>VLOOKUP($A54,'Return Data'!$A$7:$R$328,13,0)</f>
        <v>-18.439954701112701</v>
      </c>
      <c r="I54" s="70">
        <f t="shared" si="14"/>
        <v>8</v>
      </c>
      <c r="J54" s="69">
        <f>VLOOKUP($A54,'Return Data'!$A$7:$R$328,14,0)</f>
        <v>-13.286037888888499</v>
      </c>
      <c r="K54" s="70">
        <f t="shared" si="15"/>
        <v>9</v>
      </c>
      <c r="L54" s="69"/>
      <c r="M54" s="70"/>
      <c r="N54" s="69"/>
      <c r="O54" s="70"/>
      <c r="P54" s="69"/>
      <c r="Q54" s="70"/>
      <c r="R54" s="69">
        <f>VLOOKUP($A54,'Return Data'!$A$7:$R$328,17,0)</f>
        <v>-8.5905980861244107</v>
      </c>
      <c r="S54" s="71">
        <f t="shared" si="18"/>
        <v>51</v>
      </c>
    </row>
    <row r="55" spans="1:19" x14ac:dyDescent="0.25">
      <c r="A55" s="67" t="s">
        <v>209</v>
      </c>
      <c r="B55" s="68">
        <f>VLOOKUP($A55,'Return Data'!$A$7:$R$328,2,0)</f>
        <v>43908</v>
      </c>
      <c r="C55" s="69">
        <f>VLOOKUP($A55,'Return Data'!$A$7:$R$328,3,0)</f>
        <v>76.325400000000002</v>
      </c>
      <c r="D55" s="69">
        <f>VLOOKUP($A55,'Return Data'!$A$7:$R$328,11,0)</f>
        <v>-110.929760127753</v>
      </c>
      <c r="E55" s="70">
        <f t="shared" si="13"/>
        <v>54</v>
      </c>
      <c r="F55" s="69">
        <f>VLOOKUP($A55,'Return Data'!$A$7:$R$328,12,0)</f>
        <v>-40.428849933456803</v>
      </c>
      <c r="G55" s="70">
        <f t="shared" si="8"/>
        <v>47</v>
      </c>
      <c r="H55" s="69">
        <f>VLOOKUP($A55,'Return Data'!$A$7:$R$328,13,0)</f>
        <v>-35.851181052411498</v>
      </c>
      <c r="I55" s="70">
        <f t="shared" si="14"/>
        <v>47</v>
      </c>
      <c r="J55" s="69">
        <f>VLOOKUP($A55,'Return Data'!$A$7:$R$328,14,0)</f>
        <v>-25.497998484323201</v>
      </c>
      <c r="K55" s="70">
        <f t="shared" si="15"/>
        <v>44</v>
      </c>
      <c r="L55" s="69">
        <f>VLOOKUP($A55,'Return Data'!$A$7:$R$328,18,0)</f>
        <v>-12.567838578027599</v>
      </c>
      <c r="M55" s="70">
        <f t="shared" ref="M55:M61" si="20">RANK(L55,L$8:L$72,0)</f>
        <v>40</v>
      </c>
      <c r="N55" s="69">
        <f>VLOOKUP($A55,'Return Data'!$A$7:$R$328,15,0)</f>
        <v>-5.1324119416330101</v>
      </c>
      <c r="O55" s="70">
        <f>RANK(N55,N$8:N$72,0)</f>
        <v>40</v>
      </c>
      <c r="P55" s="69">
        <f>VLOOKUP($A55,'Return Data'!$A$7:$R$328,16,0)</f>
        <v>0.28227682119970099</v>
      </c>
      <c r="Q55" s="70">
        <f>RANK(P55,P$8:P$72,0)</f>
        <v>26</v>
      </c>
      <c r="R55" s="69">
        <f>VLOOKUP($A55,'Return Data'!$A$7:$R$328,17,0)</f>
        <v>7.86833208134248</v>
      </c>
      <c r="S55" s="71">
        <f t="shared" si="18"/>
        <v>31</v>
      </c>
    </row>
    <row r="56" spans="1:19" x14ac:dyDescent="0.25">
      <c r="A56" s="67" t="s">
        <v>210</v>
      </c>
      <c r="B56" s="68">
        <f>VLOOKUP($A56,'Return Data'!$A$7:$R$328,2,0)</f>
        <v>43908</v>
      </c>
      <c r="C56" s="69">
        <f>VLOOKUP($A56,'Return Data'!$A$7:$R$328,3,0)</f>
        <v>6.9546999999999999</v>
      </c>
      <c r="D56" s="69">
        <f>VLOOKUP($A56,'Return Data'!$A$7:$R$328,11,0)</f>
        <v>-93.296311641837804</v>
      </c>
      <c r="E56" s="70">
        <f t="shared" si="13"/>
        <v>19</v>
      </c>
      <c r="F56" s="69">
        <f>VLOOKUP($A56,'Return Data'!$A$7:$R$328,12,0)</f>
        <v>-48.503702156149998</v>
      </c>
      <c r="G56" s="70">
        <f t="shared" si="8"/>
        <v>59</v>
      </c>
      <c r="H56" s="69">
        <f>VLOOKUP($A56,'Return Data'!$A$7:$R$328,13,0)</f>
        <v>-44.159324527396898</v>
      </c>
      <c r="I56" s="70">
        <f t="shared" si="14"/>
        <v>62</v>
      </c>
      <c r="J56" s="69">
        <f>VLOOKUP($A56,'Return Data'!$A$7:$R$328,14,0)</f>
        <v>-36.480060283148802</v>
      </c>
      <c r="K56" s="70">
        <f t="shared" si="15"/>
        <v>61</v>
      </c>
      <c r="L56" s="69">
        <f>VLOOKUP($A56,'Return Data'!$A$7:$R$328,18,0)</f>
        <v>-23.432197080215701</v>
      </c>
      <c r="M56" s="70">
        <f t="shared" si="20"/>
        <v>54</v>
      </c>
      <c r="N56" s="69">
        <f>VLOOKUP($A56,'Return Data'!$A$7:$R$328,15,0)</f>
        <v>-12.598311021494601</v>
      </c>
      <c r="O56" s="70">
        <f>RANK(N56,N$8:N$72,0)</f>
        <v>47</v>
      </c>
      <c r="P56" s="69"/>
      <c r="Q56" s="70"/>
      <c r="R56" s="69">
        <f>VLOOKUP($A56,'Return Data'!$A$7:$R$328,17,0)</f>
        <v>-9.1409087171052601</v>
      </c>
      <c r="S56" s="71">
        <f t="shared" si="18"/>
        <v>53</v>
      </c>
    </row>
    <row r="57" spans="1:19" x14ac:dyDescent="0.25">
      <c r="A57" s="67" t="s">
        <v>211</v>
      </c>
      <c r="B57" s="68">
        <f>VLOOKUP($A57,'Return Data'!$A$7:$R$328,2,0)</f>
        <v>43908</v>
      </c>
      <c r="C57" s="69">
        <f>VLOOKUP($A57,'Return Data'!$A$7:$R$328,3,0)</f>
        <v>5.8952999999999998</v>
      </c>
      <c r="D57" s="69">
        <f>VLOOKUP($A57,'Return Data'!$A$7:$R$328,11,0)</f>
        <v>-96.119298652413605</v>
      </c>
      <c r="E57" s="70">
        <f t="shared" si="13"/>
        <v>25</v>
      </c>
      <c r="F57" s="69">
        <f>VLOOKUP($A57,'Return Data'!$A$7:$R$328,12,0)</f>
        <v>-49.2403338809697</v>
      </c>
      <c r="G57" s="70">
        <f t="shared" si="8"/>
        <v>61</v>
      </c>
      <c r="H57" s="69">
        <f>VLOOKUP($A57,'Return Data'!$A$7:$R$328,13,0)</f>
        <v>-43.6682412964592</v>
      </c>
      <c r="I57" s="70">
        <f t="shared" si="14"/>
        <v>60</v>
      </c>
      <c r="J57" s="69">
        <f>VLOOKUP($A57,'Return Data'!$A$7:$R$328,14,0)</f>
        <v>-36.274947440582899</v>
      </c>
      <c r="K57" s="70">
        <f t="shared" si="15"/>
        <v>60</v>
      </c>
      <c r="L57" s="69">
        <f>VLOOKUP($A57,'Return Data'!$A$7:$R$328,18,0)</f>
        <v>-23.250352999467601</v>
      </c>
      <c r="M57" s="70">
        <f t="shared" si="20"/>
        <v>53</v>
      </c>
      <c r="N57" s="69"/>
      <c r="O57" s="70"/>
      <c r="P57" s="69"/>
      <c r="Q57" s="70"/>
      <c r="R57" s="69">
        <f>VLOOKUP($A57,'Return Data'!$A$7:$R$328,17,0)</f>
        <v>-13.745096330275199</v>
      </c>
      <c r="S57" s="71">
        <f t="shared" si="18"/>
        <v>57</v>
      </c>
    </row>
    <row r="58" spans="1:19" x14ac:dyDescent="0.25">
      <c r="A58" s="67" t="s">
        <v>212</v>
      </c>
      <c r="B58" s="68">
        <f>VLOOKUP($A58,'Return Data'!$A$7:$R$328,2,0)</f>
        <v>43908</v>
      </c>
      <c r="C58" s="69">
        <f>VLOOKUP($A58,'Return Data'!$A$7:$R$328,3,0)</f>
        <v>5.7171000000000003</v>
      </c>
      <c r="D58" s="69">
        <f>VLOOKUP($A58,'Return Data'!$A$7:$R$328,11,0)</f>
        <v>-96.963177674867595</v>
      </c>
      <c r="E58" s="70">
        <f t="shared" si="13"/>
        <v>27</v>
      </c>
      <c r="F58" s="69">
        <f>VLOOKUP($A58,'Return Data'!$A$7:$R$328,12,0)</f>
        <v>-49.060236727044298</v>
      </c>
      <c r="G58" s="70">
        <f t="shared" si="8"/>
        <v>60</v>
      </c>
      <c r="H58" s="69">
        <f>VLOOKUP($A58,'Return Data'!$A$7:$R$328,13,0)</f>
        <v>-43.813335241191197</v>
      </c>
      <c r="I58" s="70">
        <f t="shared" si="14"/>
        <v>61</v>
      </c>
      <c r="J58" s="69">
        <f>VLOOKUP($A58,'Return Data'!$A$7:$R$328,14,0)</f>
        <v>-36.729090706107698</v>
      </c>
      <c r="K58" s="70">
        <f t="shared" si="15"/>
        <v>62</v>
      </c>
      <c r="L58" s="69">
        <f>VLOOKUP($A58,'Return Data'!$A$7:$R$328,18,0)</f>
        <v>-22.681207388099502</v>
      </c>
      <c r="M58" s="70">
        <f t="shared" si="20"/>
        <v>52</v>
      </c>
      <c r="N58" s="69"/>
      <c r="O58" s="70"/>
      <c r="P58" s="69"/>
      <c r="Q58" s="70"/>
      <c r="R58" s="69">
        <f>VLOOKUP($A58,'Return Data'!$A$7:$R$328,17,0)</f>
        <v>-15.8384853090172</v>
      </c>
      <c r="S58" s="71">
        <f t="shared" si="18"/>
        <v>58</v>
      </c>
    </row>
    <row r="59" spans="1:19" x14ac:dyDescent="0.25">
      <c r="A59" s="67" t="s">
        <v>213</v>
      </c>
      <c r="B59" s="68">
        <f>VLOOKUP($A59,'Return Data'!$A$7:$R$328,2,0)</f>
        <v>43908</v>
      </c>
      <c r="C59" s="69">
        <f>VLOOKUP($A59,'Return Data'!$A$7:$R$328,3,0)</f>
        <v>5.3449999999999998</v>
      </c>
      <c r="D59" s="69">
        <f>VLOOKUP($A59,'Return Data'!$A$7:$R$328,11,0)</f>
        <v>-103.916529824487</v>
      </c>
      <c r="E59" s="70">
        <f t="shared" si="13"/>
        <v>39</v>
      </c>
      <c r="F59" s="69">
        <f>VLOOKUP($A59,'Return Data'!$A$7:$R$328,12,0)</f>
        <v>-53.082561955859497</v>
      </c>
      <c r="G59" s="70">
        <f t="shared" si="8"/>
        <v>63</v>
      </c>
      <c r="H59" s="69">
        <f>VLOOKUP($A59,'Return Data'!$A$7:$R$328,13,0)</f>
        <v>-45.729626570455103</v>
      </c>
      <c r="I59" s="70">
        <f t="shared" si="14"/>
        <v>63</v>
      </c>
      <c r="J59" s="69">
        <f>VLOOKUP($A59,'Return Data'!$A$7:$R$328,14,0)</f>
        <v>-38.081606301686698</v>
      </c>
      <c r="K59" s="70">
        <f t="shared" si="15"/>
        <v>63</v>
      </c>
      <c r="L59" s="69">
        <f>VLOOKUP($A59,'Return Data'!$A$7:$R$328,18,0)</f>
        <v>-23.510145951070399</v>
      </c>
      <c r="M59" s="70">
        <f t="shared" si="20"/>
        <v>55</v>
      </c>
      <c r="N59" s="69"/>
      <c r="O59" s="70"/>
      <c r="P59" s="69"/>
      <c r="Q59" s="70"/>
      <c r="R59" s="69">
        <f>VLOOKUP($A59,'Return Data'!$A$7:$R$328,17,0)</f>
        <v>-18.836751662971199</v>
      </c>
      <c r="S59" s="71">
        <f t="shared" si="18"/>
        <v>63</v>
      </c>
    </row>
    <row r="60" spans="1:19" x14ac:dyDescent="0.25">
      <c r="A60" s="67" t="s">
        <v>214</v>
      </c>
      <c r="B60" s="68">
        <f>VLOOKUP($A60,'Return Data'!$A$7:$R$328,2,0)</f>
        <v>43908</v>
      </c>
      <c r="C60" s="69">
        <f>VLOOKUP($A60,'Return Data'!$A$7:$R$328,3,0)</f>
        <v>10.3157</v>
      </c>
      <c r="D60" s="69">
        <f>VLOOKUP($A60,'Return Data'!$A$7:$R$328,11,0)</f>
        <v>-110.151868916952</v>
      </c>
      <c r="E60" s="70">
        <f t="shared" si="13"/>
        <v>52</v>
      </c>
      <c r="F60" s="69">
        <f>VLOOKUP($A60,'Return Data'!$A$7:$R$328,12,0)</f>
        <v>-38.829070089574302</v>
      </c>
      <c r="G60" s="70">
        <f t="shared" si="8"/>
        <v>44</v>
      </c>
      <c r="H60" s="69">
        <f>VLOOKUP($A60,'Return Data'!$A$7:$R$328,13,0)</f>
        <v>-33.523494444464802</v>
      </c>
      <c r="I60" s="70">
        <f t="shared" si="14"/>
        <v>40</v>
      </c>
      <c r="J60" s="69">
        <f>VLOOKUP($A60,'Return Data'!$A$7:$R$328,14,0)</f>
        <v>-25.225454108709101</v>
      </c>
      <c r="K60" s="70">
        <f t="shared" si="15"/>
        <v>42</v>
      </c>
      <c r="L60" s="69">
        <f>VLOOKUP($A60,'Return Data'!$A$7:$R$328,18,0)</f>
        <v>-10.748733457817201</v>
      </c>
      <c r="M60" s="70">
        <f t="shared" si="20"/>
        <v>31</v>
      </c>
      <c r="N60" s="69">
        <f>VLOOKUP($A60,'Return Data'!$A$7:$R$328,15,0)</f>
        <v>-4.2967765862409202</v>
      </c>
      <c r="O60" s="70">
        <f>RANK(N60,N$8:N$72,0)</f>
        <v>33</v>
      </c>
      <c r="P60" s="69"/>
      <c r="Q60" s="70"/>
      <c r="R60" s="69">
        <f>VLOOKUP($A60,'Return Data'!$A$7:$R$328,17,0)</f>
        <v>0.633482682792741</v>
      </c>
      <c r="S60" s="71">
        <f t="shared" si="18"/>
        <v>43</v>
      </c>
    </row>
    <row r="61" spans="1:19" x14ac:dyDescent="0.25">
      <c r="A61" s="67" t="s">
        <v>215</v>
      </c>
      <c r="B61" s="68">
        <f>VLOOKUP($A61,'Return Data'!$A$7:$R$328,2,0)</f>
        <v>43908</v>
      </c>
      <c r="C61" s="69">
        <f>VLOOKUP($A61,'Return Data'!$A$7:$R$328,3,0)</f>
        <v>11.316800000000001</v>
      </c>
      <c r="D61" s="69">
        <f>VLOOKUP($A61,'Return Data'!$A$7:$R$328,11,0)</f>
        <v>-108.34078464747699</v>
      </c>
      <c r="E61" s="70">
        <f t="shared" si="13"/>
        <v>47</v>
      </c>
      <c r="F61" s="69">
        <f>VLOOKUP($A61,'Return Data'!$A$7:$R$328,12,0)</f>
        <v>-36.724766748154003</v>
      </c>
      <c r="G61" s="70">
        <f t="shared" si="8"/>
        <v>38</v>
      </c>
      <c r="H61" s="69">
        <f>VLOOKUP($A61,'Return Data'!$A$7:$R$328,13,0)</f>
        <v>-32.302008630682998</v>
      </c>
      <c r="I61" s="70">
        <f t="shared" si="14"/>
        <v>37</v>
      </c>
      <c r="J61" s="69">
        <f>VLOOKUP($A61,'Return Data'!$A$7:$R$328,14,0)</f>
        <v>-23.6630465871173</v>
      </c>
      <c r="K61" s="70">
        <f t="shared" si="15"/>
        <v>38</v>
      </c>
      <c r="L61" s="69">
        <f>VLOOKUP($A61,'Return Data'!$A$7:$R$328,18,0)</f>
        <v>-9.9469594730728801</v>
      </c>
      <c r="M61" s="70">
        <f t="shared" si="20"/>
        <v>26</v>
      </c>
      <c r="N61" s="69">
        <f>VLOOKUP($A61,'Return Data'!$A$7:$R$328,15,0)</f>
        <v>-3.6546113427395102</v>
      </c>
      <c r="O61" s="70">
        <f>RANK(N61,N$8:N$72,0)</f>
        <v>30</v>
      </c>
      <c r="P61" s="69"/>
      <c r="Q61" s="70"/>
      <c r="R61" s="69">
        <f>VLOOKUP($A61,'Return Data'!$A$7:$R$328,17,0)</f>
        <v>3.2965157750342899</v>
      </c>
      <c r="S61" s="71">
        <f t="shared" si="18"/>
        <v>38</v>
      </c>
    </row>
    <row r="62" spans="1:19" x14ac:dyDescent="0.25">
      <c r="A62" s="67" t="s">
        <v>216</v>
      </c>
      <c r="B62" s="68">
        <f>VLOOKUP($A62,'Return Data'!$A$7:$R$328,2,0)</f>
        <v>43908</v>
      </c>
      <c r="C62" s="69">
        <f>VLOOKUP($A62,'Return Data'!$A$7:$R$328,3,0)</f>
        <v>6.0157999999999996</v>
      </c>
      <c r="D62" s="69">
        <f>VLOOKUP($A62,'Return Data'!$A$7:$R$328,11,0)</f>
        <v>-90.774064209856107</v>
      </c>
      <c r="E62" s="70">
        <f t="shared" si="13"/>
        <v>15</v>
      </c>
      <c r="F62" s="69">
        <f>VLOOKUP($A62,'Return Data'!$A$7:$R$328,12,0)</f>
        <v>-41.580193224613701</v>
      </c>
      <c r="G62" s="70">
        <f t="shared" si="8"/>
        <v>49</v>
      </c>
      <c r="H62" s="69">
        <f>VLOOKUP($A62,'Return Data'!$A$7:$R$328,13,0)</f>
        <v>-39.273780425354502</v>
      </c>
      <c r="I62" s="70">
        <f t="shared" si="14"/>
        <v>55</v>
      </c>
      <c r="J62" s="69">
        <f>VLOOKUP($A62,'Return Data'!$A$7:$R$328,14,0)</f>
        <v>-31.571554280872199</v>
      </c>
      <c r="K62" s="70">
        <f t="shared" si="15"/>
        <v>57</v>
      </c>
      <c r="L62" s="69"/>
      <c r="M62" s="70"/>
      <c r="N62" s="69"/>
      <c r="O62" s="70"/>
      <c r="P62" s="69"/>
      <c r="Q62" s="70"/>
      <c r="R62" s="69">
        <f>VLOOKUP($A62,'Return Data'!$A$7:$R$328,17,0)</f>
        <v>-20.169667128987498</v>
      </c>
      <c r="S62" s="71">
        <f t="shared" si="18"/>
        <v>64</v>
      </c>
    </row>
    <row r="63" spans="1:19" x14ac:dyDescent="0.25">
      <c r="A63" s="67" t="s">
        <v>217</v>
      </c>
      <c r="B63" s="68">
        <f>VLOOKUP($A63,'Return Data'!$A$7:$R$328,2,0)</f>
        <v>43908</v>
      </c>
      <c r="C63" s="69">
        <f>VLOOKUP($A63,'Return Data'!$A$7:$R$328,3,0)</f>
        <v>6.9893999999999998</v>
      </c>
      <c r="D63" s="69">
        <f>VLOOKUP($A63,'Return Data'!$A$7:$R$328,11,0)</f>
        <v>-87.553514139728406</v>
      </c>
      <c r="E63" s="70">
        <f t="shared" si="13"/>
        <v>13</v>
      </c>
      <c r="F63" s="69">
        <f>VLOOKUP($A63,'Return Data'!$A$7:$R$328,12,0)</f>
        <v>-39.661482863126501</v>
      </c>
      <c r="G63" s="70">
        <f t="shared" si="8"/>
        <v>46</v>
      </c>
      <c r="H63" s="69">
        <f>VLOOKUP($A63,'Return Data'!$A$7:$R$328,13,0)</f>
        <v>-37.997620927774001</v>
      </c>
      <c r="I63" s="70">
        <f t="shared" si="14"/>
        <v>51</v>
      </c>
      <c r="J63" s="69">
        <f>VLOOKUP($A63,'Return Data'!$A$7:$R$328,14,0)</f>
        <v>-30.2917623220272</v>
      </c>
      <c r="K63" s="70">
        <f t="shared" si="15"/>
        <v>53</v>
      </c>
      <c r="L63" s="69"/>
      <c r="M63" s="70"/>
      <c r="N63" s="69"/>
      <c r="O63" s="70"/>
      <c r="P63" s="69"/>
      <c r="Q63" s="70"/>
      <c r="R63" s="69">
        <f>VLOOKUP($A63,'Return Data'!$A$7:$R$328,17,0)</f>
        <v>-17.497914012738899</v>
      </c>
      <c r="S63" s="71">
        <f t="shared" si="18"/>
        <v>61</v>
      </c>
    </row>
    <row r="64" spans="1:19" x14ac:dyDescent="0.25">
      <c r="A64" s="67" t="s">
        <v>218</v>
      </c>
      <c r="B64" s="68">
        <f>VLOOKUP($A64,'Return Data'!$A$7:$R$328,2,0)</f>
        <v>43908</v>
      </c>
      <c r="C64" s="69">
        <f>VLOOKUP($A64,'Return Data'!$A$7:$R$328,3,0)</f>
        <v>15.0929</v>
      </c>
      <c r="D64" s="69">
        <f>VLOOKUP($A64,'Return Data'!$A$7:$R$328,11,0)</f>
        <v>-106.75337314143501</v>
      </c>
      <c r="E64" s="70">
        <f t="shared" si="13"/>
        <v>45</v>
      </c>
      <c r="F64" s="69">
        <f>VLOOKUP($A64,'Return Data'!$A$7:$R$328,12,0)</f>
        <v>-35.771460947296802</v>
      </c>
      <c r="G64" s="70">
        <f t="shared" si="8"/>
        <v>35</v>
      </c>
      <c r="H64" s="69">
        <f>VLOOKUP($A64,'Return Data'!$A$7:$R$328,13,0)</f>
        <v>-30.461143630772899</v>
      </c>
      <c r="I64" s="70">
        <f t="shared" si="14"/>
        <v>33</v>
      </c>
      <c r="J64" s="69">
        <f>VLOOKUP($A64,'Return Data'!$A$7:$R$328,14,0)</f>
        <v>-19.860583119007401</v>
      </c>
      <c r="K64" s="70">
        <f t="shared" si="15"/>
        <v>26</v>
      </c>
      <c r="L64" s="69">
        <f>VLOOKUP($A64,'Return Data'!$A$7:$R$328,18,0)</f>
        <v>-7.6620918052771501</v>
      </c>
      <c r="M64" s="70">
        <f t="shared" ref="M64:M70" si="21">RANK(L64,L$8:L$72,0)</f>
        <v>15</v>
      </c>
      <c r="N64" s="69">
        <f>VLOOKUP($A64,'Return Data'!$A$7:$R$328,15,0)</f>
        <v>0.42668580363848702</v>
      </c>
      <c r="O64" s="70">
        <f>RANK(N64,N$8:N$72,0)</f>
        <v>13</v>
      </c>
      <c r="P64" s="69">
        <f>VLOOKUP($A64,'Return Data'!$A$7:$R$328,16,0)</f>
        <v>4.7461844476539401</v>
      </c>
      <c r="Q64" s="70">
        <f>RANK(P64,P$8:P$72,0)</f>
        <v>6</v>
      </c>
      <c r="R64" s="69">
        <f>VLOOKUP($A64,'Return Data'!$A$7:$R$328,17,0)</f>
        <v>9.3742233988905692</v>
      </c>
      <c r="S64" s="71">
        <f t="shared" si="18"/>
        <v>27</v>
      </c>
    </row>
    <row r="65" spans="1:19" x14ac:dyDescent="0.25">
      <c r="A65" s="67" t="s">
        <v>219</v>
      </c>
      <c r="B65" s="68">
        <f>VLOOKUP($A65,'Return Data'!$A$7:$R$328,2,0)</f>
        <v>43908</v>
      </c>
      <c r="C65" s="69">
        <f>VLOOKUP($A65,'Return Data'!$A$7:$R$328,3,0)</f>
        <v>64.41</v>
      </c>
      <c r="D65" s="69">
        <f>VLOOKUP($A65,'Return Data'!$A$7:$R$328,11,0)</f>
        <v>-99.255458876909998</v>
      </c>
      <c r="E65" s="70">
        <f t="shared" si="13"/>
        <v>31</v>
      </c>
      <c r="F65" s="69">
        <f>VLOOKUP($A65,'Return Data'!$A$7:$R$328,12,0)</f>
        <v>-31.738811371587101</v>
      </c>
      <c r="G65" s="70">
        <f t="shared" si="8"/>
        <v>23</v>
      </c>
      <c r="H65" s="69">
        <f>VLOOKUP($A65,'Return Data'!$A$7:$R$328,13,0)</f>
        <v>-28.4477687762359</v>
      </c>
      <c r="I65" s="70">
        <f t="shared" si="14"/>
        <v>25</v>
      </c>
      <c r="J65" s="69">
        <f>VLOOKUP($A65,'Return Data'!$A$7:$R$328,14,0)</f>
        <v>-21.095344454946598</v>
      </c>
      <c r="K65" s="70">
        <f t="shared" si="15"/>
        <v>30</v>
      </c>
      <c r="L65" s="69">
        <f>VLOOKUP($A65,'Return Data'!$A$7:$R$328,18,0)</f>
        <v>-8.3464181832222195</v>
      </c>
      <c r="M65" s="70">
        <f t="shared" si="21"/>
        <v>19</v>
      </c>
      <c r="N65" s="69">
        <f>VLOOKUP($A65,'Return Data'!$A$7:$R$328,15,0)</f>
        <v>0.39199530550718298</v>
      </c>
      <c r="O65" s="70">
        <f>RANK(N65,N$8:N$72,0)</f>
        <v>14</v>
      </c>
      <c r="P65" s="69">
        <f>VLOOKUP($A65,'Return Data'!$A$7:$R$328,16,0)</f>
        <v>2.7406406260146801</v>
      </c>
      <c r="Q65" s="70">
        <f>RANK(P65,P$8:P$72,0)</f>
        <v>15</v>
      </c>
      <c r="R65" s="69">
        <f>VLOOKUP($A65,'Return Data'!$A$7:$R$328,17,0)</f>
        <v>9.2154010419279206</v>
      </c>
      <c r="S65" s="71">
        <f t="shared" si="18"/>
        <v>28</v>
      </c>
    </row>
    <row r="66" spans="1:19" x14ac:dyDescent="0.25">
      <c r="A66" s="67" t="s">
        <v>220</v>
      </c>
      <c r="B66" s="68">
        <f>VLOOKUP($A66,'Return Data'!$A$7:$R$328,2,0)</f>
        <v>43908</v>
      </c>
      <c r="C66" s="69">
        <f>VLOOKUP($A66,'Return Data'!$A$7:$R$328,3,0)</f>
        <v>20.07</v>
      </c>
      <c r="D66" s="69">
        <f>VLOOKUP($A66,'Return Data'!$A$7:$R$328,11,0)</f>
        <v>-99.598715890850698</v>
      </c>
      <c r="E66" s="70">
        <f t="shared" si="13"/>
        <v>33</v>
      </c>
      <c r="F66" s="69">
        <f>VLOOKUP($A66,'Return Data'!$A$7:$R$328,12,0)</f>
        <v>-33.258200652215599</v>
      </c>
      <c r="G66" s="70">
        <f t="shared" si="8"/>
        <v>27</v>
      </c>
      <c r="H66" s="69">
        <f>VLOOKUP($A66,'Return Data'!$A$7:$R$328,13,0)</f>
        <v>-27.870528549981898</v>
      </c>
      <c r="I66" s="70">
        <f t="shared" si="14"/>
        <v>22</v>
      </c>
      <c r="J66" s="69">
        <f>VLOOKUP($A66,'Return Data'!$A$7:$R$328,14,0)</f>
        <v>-19.279975576757501</v>
      </c>
      <c r="K66" s="70">
        <f t="shared" si="15"/>
        <v>21</v>
      </c>
      <c r="L66" s="69">
        <f>VLOOKUP($A66,'Return Data'!$A$7:$R$328,18,0)</f>
        <v>-7.9797587720549998</v>
      </c>
      <c r="M66" s="70">
        <f t="shared" si="21"/>
        <v>18</v>
      </c>
      <c r="N66" s="69">
        <f>VLOOKUP($A66,'Return Data'!$A$7:$R$328,15,0)</f>
        <v>-2.356806441811</v>
      </c>
      <c r="O66" s="70">
        <f>RANK(N66,N$8:N$72,0)</f>
        <v>21</v>
      </c>
      <c r="P66" s="69">
        <f>VLOOKUP($A66,'Return Data'!$A$7:$R$328,16,0)</f>
        <v>-1.4750793676051901</v>
      </c>
      <c r="Q66" s="70">
        <f>RANK(P66,P$8:P$72,0)</f>
        <v>33</v>
      </c>
      <c r="R66" s="69">
        <f>VLOOKUP($A66,'Return Data'!$A$7:$R$328,17,0)</f>
        <v>7.3271781295982903</v>
      </c>
      <c r="S66" s="71">
        <f t="shared" si="18"/>
        <v>32</v>
      </c>
    </row>
    <row r="67" spans="1:19" x14ac:dyDescent="0.25">
      <c r="A67" s="67" t="s">
        <v>221</v>
      </c>
      <c r="B67" s="68">
        <f>VLOOKUP($A67,'Return Data'!$A$7:$R$328,2,0)</f>
        <v>43908</v>
      </c>
      <c r="C67" s="69">
        <f>VLOOKUP($A67,'Return Data'!$A$7:$R$328,3,0)</f>
        <v>10.038600000000001</v>
      </c>
      <c r="D67" s="69">
        <f>VLOOKUP($A67,'Return Data'!$A$7:$R$328,11,0)</f>
        <v>-115.064942729414</v>
      </c>
      <c r="E67" s="70">
        <f t="shared" si="13"/>
        <v>61</v>
      </c>
      <c r="F67" s="69">
        <f>VLOOKUP($A67,'Return Data'!$A$7:$R$328,12,0)</f>
        <v>-42.951445595384698</v>
      </c>
      <c r="G67" s="70">
        <f t="shared" si="8"/>
        <v>53</v>
      </c>
      <c r="H67" s="69">
        <f>VLOOKUP($A67,'Return Data'!$A$7:$R$328,13,0)</f>
        <v>-38.598776672495497</v>
      </c>
      <c r="I67" s="70">
        <f t="shared" si="14"/>
        <v>53</v>
      </c>
      <c r="J67" s="69">
        <f>VLOOKUP($A67,'Return Data'!$A$7:$R$328,14,0)</f>
        <v>-31.070578206054101</v>
      </c>
      <c r="K67" s="70">
        <f t="shared" si="15"/>
        <v>56</v>
      </c>
      <c r="L67" s="69">
        <f>VLOOKUP($A67,'Return Data'!$A$7:$R$328,18,0)</f>
        <v>-15.98662343264</v>
      </c>
      <c r="M67" s="70">
        <f t="shared" si="21"/>
        <v>48</v>
      </c>
      <c r="N67" s="69">
        <f>VLOOKUP($A67,'Return Data'!$A$7:$R$328,15,0)</f>
        <v>-6.6391243103659203</v>
      </c>
      <c r="O67" s="70">
        <f>RANK(N67,N$8:N$72,0)</f>
        <v>42</v>
      </c>
      <c r="P67" s="69"/>
      <c r="Q67" s="70"/>
      <c r="R67" s="69">
        <f>VLOOKUP($A67,'Return Data'!$A$7:$R$328,17,0)</f>
        <v>9.7232574189095297E-2</v>
      </c>
      <c r="S67" s="71">
        <f t="shared" si="18"/>
        <v>44</v>
      </c>
    </row>
    <row r="68" spans="1:19" x14ac:dyDescent="0.25">
      <c r="A68" s="67" t="s">
        <v>222</v>
      </c>
      <c r="B68" s="68">
        <f>VLOOKUP($A68,'Return Data'!$A$7:$R$328,2,0)</f>
        <v>43908</v>
      </c>
      <c r="C68" s="69">
        <f>VLOOKUP($A68,'Return Data'!$A$7:$R$328,3,0)</f>
        <v>7.6391999999999998</v>
      </c>
      <c r="D68" s="69">
        <f>VLOOKUP($A68,'Return Data'!$A$7:$R$328,11,0)</f>
        <v>-113.440972366224</v>
      </c>
      <c r="E68" s="70">
        <f t="shared" si="13"/>
        <v>57</v>
      </c>
      <c r="F68" s="69">
        <f>VLOOKUP($A68,'Return Data'!$A$7:$R$328,12,0)</f>
        <v>-43.357761125016403</v>
      </c>
      <c r="G68" s="70">
        <f t="shared" si="8"/>
        <v>55</v>
      </c>
      <c r="H68" s="69">
        <f>VLOOKUP($A68,'Return Data'!$A$7:$R$328,13,0)</f>
        <v>-40.360471973022001</v>
      </c>
      <c r="I68" s="70">
        <f t="shared" si="14"/>
        <v>57</v>
      </c>
      <c r="J68" s="69">
        <f>VLOOKUP($A68,'Return Data'!$A$7:$R$328,14,0)</f>
        <v>-30.3847787155322</v>
      </c>
      <c r="K68" s="70">
        <f t="shared" si="15"/>
        <v>55</v>
      </c>
      <c r="L68" s="69">
        <f>VLOOKUP($A68,'Return Data'!$A$7:$R$328,18,0)</f>
        <v>-16.5421554346016</v>
      </c>
      <c r="M68" s="70">
        <f t="shared" si="21"/>
        <v>49</v>
      </c>
      <c r="N68" s="69">
        <f>VLOOKUP($A68,'Return Data'!$A$7:$R$328,15,0)</f>
        <v>-8.3227944589538705</v>
      </c>
      <c r="O68" s="70">
        <f>RANK(N68,N$8:N$72,0)</f>
        <v>45</v>
      </c>
      <c r="P68" s="69"/>
      <c r="Q68" s="70"/>
      <c r="R68" s="69">
        <f>VLOOKUP($A68,'Return Data'!$A$7:$R$328,17,0)</f>
        <v>-7.5060278745644604</v>
      </c>
      <c r="S68" s="71">
        <f t="shared" si="18"/>
        <v>49</v>
      </c>
    </row>
    <row r="69" spans="1:19" x14ac:dyDescent="0.25">
      <c r="A69" s="67" t="s">
        <v>223</v>
      </c>
      <c r="B69" s="68">
        <f>VLOOKUP($A69,'Return Data'!$A$7:$R$328,2,0)</f>
        <v>43908</v>
      </c>
      <c r="C69" s="69">
        <f>VLOOKUP($A69,'Return Data'!$A$7:$R$328,3,0)</f>
        <v>7.0898000000000003</v>
      </c>
      <c r="D69" s="69">
        <f>VLOOKUP($A69,'Return Data'!$A$7:$R$328,11,0)</f>
        <v>-110.97759796978301</v>
      </c>
      <c r="E69" s="70">
        <f t="shared" si="13"/>
        <v>55</v>
      </c>
      <c r="F69" s="69">
        <f>VLOOKUP($A69,'Return Data'!$A$7:$R$328,12,0)</f>
        <v>-42.127205169956802</v>
      </c>
      <c r="G69" s="70">
        <f t="shared" si="8"/>
        <v>50</v>
      </c>
      <c r="H69" s="69">
        <f>VLOOKUP($A69,'Return Data'!$A$7:$R$328,13,0)</f>
        <v>-39.644918981124903</v>
      </c>
      <c r="I69" s="70">
        <f t="shared" si="14"/>
        <v>56</v>
      </c>
      <c r="J69" s="69">
        <f>VLOOKUP($A69,'Return Data'!$A$7:$R$328,14,0)</f>
        <v>-29.910548748876</v>
      </c>
      <c r="K69" s="70">
        <f t="shared" si="15"/>
        <v>52</v>
      </c>
      <c r="L69" s="69">
        <f>VLOOKUP($A69,'Return Data'!$A$7:$R$328,18,0)</f>
        <v>-15.4152399779188</v>
      </c>
      <c r="M69" s="70">
        <f t="shared" si="21"/>
        <v>47</v>
      </c>
      <c r="N69" s="69"/>
      <c r="O69" s="70"/>
      <c r="P69" s="69"/>
      <c r="Q69" s="70"/>
      <c r="R69" s="69">
        <f>VLOOKUP($A69,'Return Data'!$A$7:$R$328,17,0)</f>
        <v>-9.7900737327188896</v>
      </c>
      <c r="S69" s="71">
        <f t="shared" si="18"/>
        <v>54</v>
      </c>
    </row>
    <row r="70" spans="1:19" x14ac:dyDescent="0.25">
      <c r="A70" s="67" t="s">
        <v>224</v>
      </c>
      <c r="B70" s="68">
        <f>VLOOKUP($A70,'Return Data'!$A$7:$R$328,2,0)</f>
        <v>43908</v>
      </c>
      <c r="C70" s="69">
        <f>VLOOKUP($A70,'Return Data'!$A$7:$R$328,3,0)</f>
        <v>6.3388999999999998</v>
      </c>
      <c r="D70" s="69">
        <f>VLOOKUP($A70,'Return Data'!$A$7:$R$328,11,0)</f>
        <v>-93.547694594023298</v>
      </c>
      <c r="E70" s="70">
        <f t="shared" si="13"/>
        <v>20</v>
      </c>
      <c r="F70" s="69">
        <f>VLOOKUP($A70,'Return Data'!$A$7:$R$328,12,0)</f>
        <v>-36.365112370226697</v>
      </c>
      <c r="G70" s="70">
        <f t="shared" si="8"/>
        <v>37</v>
      </c>
      <c r="H70" s="69">
        <f>VLOOKUP($A70,'Return Data'!$A$7:$R$328,13,0)</f>
        <v>-35.167474881056101</v>
      </c>
      <c r="I70" s="70">
        <f t="shared" si="14"/>
        <v>46</v>
      </c>
      <c r="J70" s="69">
        <f>VLOOKUP($A70,'Return Data'!$A$7:$R$328,14,0)</f>
        <v>-30.372415501502498</v>
      </c>
      <c r="K70" s="70">
        <f t="shared" si="15"/>
        <v>54</v>
      </c>
      <c r="L70" s="69">
        <f>VLOOKUP($A70,'Return Data'!$A$7:$R$328,18,0)</f>
        <v>-17.549548232197399</v>
      </c>
      <c r="M70" s="70">
        <f t="shared" si="21"/>
        <v>51</v>
      </c>
      <c r="N70" s="69"/>
      <c r="O70" s="70"/>
      <c r="P70" s="69"/>
      <c r="Q70" s="70"/>
      <c r="R70" s="69">
        <f>VLOOKUP($A70,'Return Data'!$A$7:$R$328,17,0)</f>
        <v>-16.915208860759499</v>
      </c>
      <c r="S70" s="71">
        <f t="shared" si="18"/>
        <v>59</v>
      </c>
    </row>
    <row r="71" spans="1:19" x14ac:dyDescent="0.25">
      <c r="A71" s="67" t="s">
        <v>225</v>
      </c>
      <c r="B71" s="68">
        <f>VLOOKUP($A71,'Return Data'!$A$7:$R$328,2,0)</f>
        <v>43908</v>
      </c>
      <c r="C71" s="69">
        <f>VLOOKUP($A71,'Return Data'!$A$7:$R$328,3,0)</f>
        <v>6.6262999999999996</v>
      </c>
      <c r="D71" s="69">
        <f>VLOOKUP($A71,'Return Data'!$A$7:$R$328,11,0)</f>
        <v>-92.962275742204795</v>
      </c>
      <c r="E71" s="70">
        <f t="shared" si="13"/>
        <v>18</v>
      </c>
      <c r="F71" s="69">
        <f>VLOOKUP($A71,'Return Data'!$A$7:$R$328,12,0)</f>
        <v>-34.505340722775998</v>
      </c>
      <c r="G71" s="70">
        <f t="shared" si="8"/>
        <v>30</v>
      </c>
      <c r="H71" s="69">
        <f>VLOOKUP($A71,'Return Data'!$A$7:$R$328,13,0)</f>
        <v>-33.596445120133502</v>
      </c>
      <c r="I71" s="70">
        <f t="shared" si="14"/>
        <v>41</v>
      </c>
      <c r="J71" s="69">
        <f>VLOOKUP($A71,'Return Data'!$A$7:$R$328,14,0)</f>
        <v>-29.106781564773101</v>
      </c>
      <c r="K71" s="70">
        <f t="shared" si="15"/>
        <v>50</v>
      </c>
      <c r="L71" s="69"/>
      <c r="M71" s="70"/>
      <c r="N71" s="69"/>
      <c r="O71" s="70"/>
      <c r="P71" s="69"/>
      <c r="Q71" s="70"/>
      <c r="R71" s="69">
        <f>VLOOKUP($A71,'Return Data'!$A$7:$R$328,17,0)</f>
        <v>-17.055408587257599</v>
      </c>
      <c r="S71" s="71">
        <f t="shared" si="18"/>
        <v>60</v>
      </c>
    </row>
    <row r="72" spans="1:19" x14ac:dyDescent="0.25">
      <c r="A72" s="67" t="s">
        <v>226</v>
      </c>
      <c r="B72" s="68">
        <f>VLOOKUP($A72,'Return Data'!$A$7:$R$328,2,0)</f>
        <v>43908</v>
      </c>
      <c r="C72" s="69">
        <f>VLOOKUP($A72,'Return Data'!$A$7:$R$328,3,0)</f>
        <v>73.848200000000006</v>
      </c>
      <c r="D72" s="69">
        <f>VLOOKUP($A72,'Return Data'!$A$7:$R$328,11,0)</f>
        <v>-94.659506642746805</v>
      </c>
      <c r="E72" s="70">
        <f t="shared" ref="E72" si="22">RANK(D72,D$8:D$72,0)</f>
        <v>22</v>
      </c>
      <c r="F72" s="69">
        <f>VLOOKUP($A72,'Return Data'!$A$7:$R$328,12,0)</f>
        <v>-28.4178987025102</v>
      </c>
      <c r="G72" s="70">
        <f t="shared" si="8"/>
        <v>19</v>
      </c>
      <c r="H72" s="69">
        <f>VLOOKUP($A72,'Return Data'!$A$7:$R$328,13,0)</f>
        <v>-24.389808127854799</v>
      </c>
      <c r="I72" s="70">
        <f t="shared" si="14"/>
        <v>17</v>
      </c>
      <c r="J72" s="69">
        <f>VLOOKUP($A72,'Return Data'!$A$7:$R$328,14,0)</f>
        <v>-18.902771257236601</v>
      </c>
      <c r="K72" s="70">
        <f t="shared" si="15"/>
        <v>20</v>
      </c>
      <c r="L72" s="69">
        <f>VLOOKUP($A72,'Return Data'!$A$7:$R$328,18,0)</f>
        <v>-7.7766881319675401</v>
      </c>
      <c r="M72" s="70">
        <f>RANK(L72,L$8:L$72,0)</f>
        <v>16</v>
      </c>
      <c r="N72" s="69">
        <f>VLOOKUP($A72,'Return Data'!$A$7:$R$328,15,0)</f>
        <v>-1.73092423777871</v>
      </c>
      <c r="O72" s="70">
        <f>RANK(N72,N$8:N$72,0)</f>
        <v>18</v>
      </c>
      <c r="P72" s="69">
        <f>VLOOKUP($A72,'Return Data'!$A$7:$R$328,16,0)</f>
        <v>1.5968484988240801</v>
      </c>
      <c r="Q72" s="70">
        <f>RANK(P72,P$8:P$72,0)</f>
        <v>21</v>
      </c>
      <c r="R72" s="69">
        <f>VLOOKUP($A72,'Return Data'!$A$7:$R$328,17,0)</f>
        <v>10.240285612682399</v>
      </c>
      <c r="S72" s="71">
        <f t="shared" ref="S72" si="23">RANK(R72,R$8:R$72,0)</f>
        <v>25</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-98.272252662781355</v>
      </c>
      <c r="E74" s="78"/>
      <c r="F74" s="79">
        <f>AVERAGE(F8:F72)</f>
        <v>-34.100602880271801</v>
      </c>
      <c r="G74" s="78"/>
      <c r="H74" s="79">
        <f>AVERAGE(H8:H72)</f>
        <v>-29.882059513274381</v>
      </c>
      <c r="I74" s="78"/>
      <c r="J74" s="79">
        <f>AVERAGE(J8:J72)</f>
        <v>-21.865203881938999</v>
      </c>
      <c r="K74" s="78"/>
      <c r="L74" s="79">
        <f>AVERAGE(L8:L72)</f>
        <v>-10.532206393103765</v>
      </c>
      <c r="M74" s="78"/>
      <c r="N74" s="79">
        <f>AVERAGE(N8:N72)</f>
        <v>-2.1967785219987666</v>
      </c>
      <c r="O74" s="78"/>
      <c r="P74" s="79">
        <f>AVERAGE(P8:P72)</f>
        <v>2.017765098947927</v>
      </c>
      <c r="Q74" s="78"/>
      <c r="R74" s="79">
        <f>AVERAGE(R8:R72)</f>
        <v>2.9735157555199234</v>
      </c>
      <c r="S74" s="80"/>
    </row>
    <row r="75" spans="1:19" x14ac:dyDescent="0.25">
      <c r="A75" s="77" t="s">
        <v>28</v>
      </c>
      <c r="B75" s="78"/>
      <c r="C75" s="78"/>
      <c r="D75" s="79">
        <f>MIN(D8:D72)</f>
        <v>-126.92364027194201</v>
      </c>
      <c r="E75" s="78"/>
      <c r="F75" s="79">
        <f>MIN(F8:F72)</f>
        <v>-54.802909072041501</v>
      </c>
      <c r="G75" s="78"/>
      <c r="H75" s="79">
        <f>MIN(H8:H72)</f>
        <v>-45.729626570455103</v>
      </c>
      <c r="I75" s="78"/>
      <c r="J75" s="79">
        <f>MIN(J8:J72)</f>
        <v>-38.081606301686698</v>
      </c>
      <c r="K75" s="78"/>
      <c r="L75" s="79">
        <f>MIN(L8:L72)</f>
        <v>-23.510145951070399</v>
      </c>
      <c r="M75" s="78"/>
      <c r="N75" s="79">
        <f>MIN(N8:N72)</f>
        <v>-12.598311021494601</v>
      </c>
      <c r="O75" s="78"/>
      <c r="P75" s="79">
        <f>MIN(P8:P72)</f>
        <v>-3.77637772772567</v>
      </c>
      <c r="Q75" s="78"/>
      <c r="R75" s="79">
        <f>MIN(R8:R72)</f>
        <v>-55.537631578947398</v>
      </c>
      <c r="S75" s="80"/>
    </row>
    <row r="76" spans="1:19" ht="15.75" thickBot="1" x14ac:dyDescent="0.3">
      <c r="A76" s="81" t="s">
        <v>29</v>
      </c>
      <c r="B76" s="82"/>
      <c r="C76" s="82"/>
      <c r="D76" s="83">
        <f>MAX(D8:D72)</f>
        <v>-54.775620854915999</v>
      </c>
      <c r="E76" s="82"/>
      <c r="F76" s="83">
        <f>MAX(F8:F72)</f>
        <v>-6.1611857080441501</v>
      </c>
      <c r="G76" s="82"/>
      <c r="H76" s="83">
        <f>MAX(H8:H72)</f>
        <v>-9.1384290956164307</v>
      </c>
      <c r="I76" s="82"/>
      <c r="J76" s="83">
        <f>MAX(J8:J72)</f>
        <v>0.42481898992265399</v>
      </c>
      <c r="K76" s="82"/>
      <c r="L76" s="83">
        <f>MAX(L8:L72)</f>
        <v>2.08044202112286</v>
      </c>
      <c r="M76" s="82"/>
      <c r="N76" s="83">
        <f>MAX(N8:N72)</f>
        <v>8.0269527010414699</v>
      </c>
      <c r="O76" s="82"/>
      <c r="P76" s="83">
        <f>MAX(P8:P72)</f>
        <v>9.2473650688943305</v>
      </c>
      <c r="Q76" s="82"/>
      <c r="R76" s="83">
        <f>MAX(R8:R72)</f>
        <v>25.4953933267644</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346</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43908</v>
      </c>
      <c r="C8" s="69">
        <f>VLOOKUP($A8,'Return Data'!$A$7:$R$328,3,0)</f>
        <v>30.85</v>
      </c>
      <c r="D8" s="69">
        <f>VLOOKUP($A8,'Return Data'!$A$7:$R$328,11,0)</f>
        <v>-91.983210394401993</v>
      </c>
      <c r="E8" s="70">
        <f t="shared" ref="E8:E39" si="0">RANK(D8,D$8:D$74,0)</f>
        <v>17</v>
      </c>
      <c r="F8" s="69">
        <f>VLOOKUP($A8,'Return Data'!$A$7:$R$328,12,0)</f>
        <v>-28.402801983770299</v>
      </c>
      <c r="G8" s="70">
        <f t="shared" ref="G8:G29" si="1">RANK(F8,F$8:F$74,0)</f>
        <v>16</v>
      </c>
      <c r="H8" s="69">
        <f>VLOOKUP($A8,'Return Data'!$A$7:$R$328,13,0)</f>
        <v>-24.5788400277075</v>
      </c>
      <c r="I8" s="70">
        <f t="shared" ref="I8:I29" si="2">RANK(H8,H$8:H$74,0)</f>
        <v>17</v>
      </c>
      <c r="J8" s="69">
        <f>VLOOKUP($A8,'Return Data'!$A$7:$R$328,14,0)</f>
        <v>-20.556136783577902</v>
      </c>
      <c r="K8" s="70">
        <f t="shared" ref="K8:K29" si="3">RANK(J8,J$8:J$74,0)</f>
        <v>26</v>
      </c>
      <c r="L8" s="69">
        <f>VLOOKUP($A8,'Return Data'!$A$7:$R$328,18,0)</f>
        <v>-9.4437223596512592</v>
      </c>
      <c r="M8" s="70">
        <f t="shared" ref="M8:M13" si="4">RANK(L8,L$8:L$74,0)</f>
        <v>21</v>
      </c>
      <c r="N8" s="69">
        <f>VLOOKUP($A8,'Return Data'!$A$7:$R$328,15,0)</f>
        <v>-0.499300891436181</v>
      </c>
      <c r="O8" s="70">
        <f>RANK(N8,N$8:N$74,0)</f>
        <v>14</v>
      </c>
      <c r="P8" s="69">
        <f>VLOOKUP($A8,'Return Data'!$A$7:$R$328,16,0)</f>
        <v>2.0728625379788199</v>
      </c>
      <c r="Q8" s="70">
        <f>RANK(P8,P$8:P$74,0)</f>
        <v>13</v>
      </c>
      <c r="R8" s="69">
        <f>VLOOKUP($A8,'Return Data'!$A$7:$R$328,17,0)</f>
        <v>15.483723296032601</v>
      </c>
      <c r="S8" s="71">
        <f t="shared" ref="S8:S39" si="5">RANK(R8,R$8:R$74,0)</f>
        <v>29</v>
      </c>
    </row>
    <row r="9" spans="1:20" x14ac:dyDescent="0.25">
      <c r="A9" s="67" t="s">
        <v>267</v>
      </c>
      <c r="B9" s="68">
        <f>VLOOKUP($A9,'Return Data'!$A$7:$R$328,2,0)</f>
        <v>43908</v>
      </c>
      <c r="C9" s="69">
        <f>VLOOKUP($A9,'Return Data'!$A$7:$R$328,3,0)</f>
        <v>25.1</v>
      </c>
      <c r="D9" s="69">
        <f>VLOOKUP($A9,'Return Data'!$A$7:$R$328,11,0)</f>
        <v>-90.466922771766903</v>
      </c>
      <c r="E9" s="70">
        <f t="shared" si="0"/>
        <v>15</v>
      </c>
      <c r="F9" s="69">
        <f>VLOOKUP($A9,'Return Data'!$A$7:$R$328,12,0)</f>
        <v>-27.507470185366401</v>
      </c>
      <c r="G9" s="70">
        <f t="shared" si="1"/>
        <v>13</v>
      </c>
      <c r="H9" s="69">
        <f>VLOOKUP($A9,'Return Data'!$A$7:$R$328,13,0)</f>
        <v>-23.549063591509</v>
      </c>
      <c r="I9" s="70">
        <f t="shared" si="2"/>
        <v>14</v>
      </c>
      <c r="J9" s="69">
        <f>VLOOKUP($A9,'Return Data'!$A$7:$R$328,14,0)</f>
        <v>-19.600589128411801</v>
      </c>
      <c r="K9" s="70">
        <f t="shared" si="3"/>
        <v>20</v>
      </c>
      <c r="L9" s="69">
        <f>VLOOKUP($A9,'Return Data'!$A$7:$R$328,18,0)</f>
        <v>-8.7624142412969306</v>
      </c>
      <c r="M9" s="70">
        <f t="shared" si="4"/>
        <v>18</v>
      </c>
      <c r="N9" s="69">
        <f>VLOOKUP($A9,'Return Data'!$A$7:$R$328,15,0)</f>
        <v>0.17322519019176999</v>
      </c>
      <c r="O9" s="70">
        <f>RANK(N9,N$8:N$74,0)</f>
        <v>11</v>
      </c>
      <c r="P9" s="69">
        <f>VLOOKUP($A9,'Return Data'!$A$7:$R$328,16,0)</f>
        <v>2.7840574665437301</v>
      </c>
      <c r="Q9" s="70">
        <f>RANK(P9,P$8:P$74,0)</f>
        <v>9</v>
      </c>
      <c r="R9" s="69">
        <f>VLOOKUP($A9,'Return Data'!$A$7:$R$328,17,0)</f>
        <v>12.805222681285001</v>
      </c>
      <c r="S9" s="71">
        <f t="shared" si="5"/>
        <v>32</v>
      </c>
    </row>
    <row r="10" spans="1:20" x14ac:dyDescent="0.25">
      <c r="A10" s="67" t="s">
        <v>268</v>
      </c>
      <c r="B10" s="68">
        <f>VLOOKUP($A10,'Return Data'!$A$7:$R$328,2,0)</f>
        <v>43908</v>
      </c>
      <c r="C10" s="69">
        <f>VLOOKUP($A10,'Return Data'!$A$7:$R$328,3,0)</f>
        <v>39.121899999999997</v>
      </c>
      <c r="D10" s="69">
        <f>VLOOKUP($A10,'Return Data'!$A$7:$R$328,11,0)</f>
        <v>-82.535765055726401</v>
      </c>
      <c r="E10" s="70">
        <f t="shared" si="0"/>
        <v>9</v>
      </c>
      <c r="F10" s="69">
        <f>VLOOKUP($A10,'Return Data'!$A$7:$R$328,12,0)</f>
        <v>-20.894853795224702</v>
      </c>
      <c r="G10" s="70">
        <f t="shared" si="1"/>
        <v>8</v>
      </c>
      <c r="H10" s="69">
        <f>VLOOKUP($A10,'Return Data'!$A$7:$R$328,13,0)</f>
        <v>-17.466547660023799</v>
      </c>
      <c r="I10" s="70">
        <f t="shared" si="2"/>
        <v>8</v>
      </c>
      <c r="J10" s="69">
        <f>VLOOKUP($A10,'Return Data'!$A$7:$R$328,14,0)</f>
        <v>-9.6993406983935593</v>
      </c>
      <c r="K10" s="70">
        <f t="shared" si="3"/>
        <v>6</v>
      </c>
      <c r="L10" s="69">
        <f>VLOOKUP($A10,'Return Data'!$A$7:$R$328,18,0)</f>
        <v>-1.1823375729002501</v>
      </c>
      <c r="M10" s="70">
        <f t="shared" si="4"/>
        <v>2</v>
      </c>
      <c r="N10" s="69">
        <f>VLOOKUP($A10,'Return Data'!$A$7:$R$328,15,0)</f>
        <v>4.8895235529323298</v>
      </c>
      <c r="O10" s="70">
        <f>RANK(N10,N$8:N$74,0)</f>
        <v>2</v>
      </c>
      <c r="P10" s="69">
        <f>VLOOKUP($A10,'Return Data'!$A$7:$R$328,16,0)</f>
        <v>4.7054146590780501</v>
      </c>
      <c r="Q10" s="70">
        <f>RANK(P10,P$8:P$74,0)</f>
        <v>4</v>
      </c>
      <c r="R10" s="69">
        <f>VLOOKUP($A10,'Return Data'!$A$7:$R$328,17,0)</f>
        <v>28.482029742765299</v>
      </c>
      <c r="S10" s="71">
        <f t="shared" si="5"/>
        <v>15</v>
      </c>
    </row>
    <row r="11" spans="1:20" x14ac:dyDescent="0.25">
      <c r="A11" s="67" t="s">
        <v>269</v>
      </c>
      <c r="B11" s="68">
        <f>VLOOKUP($A11,'Return Data'!$A$7:$R$328,2,0)</f>
        <v>43908</v>
      </c>
      <c r="C11" s="69">
        <f>VLOOKUP($A11,'Return Data'!$A$7:$R$328,3,0)</f>
        <v>33.700000000000003</v>
      </c>
      <c r="D11" s="69">
        <f>VLOOKUP($A11,'Return Data'!$A$7:$R$328,11,0)</f>
        <v>-99.379415227629494</v>
      </c>
      <c r="E11" s="70">
        <f t="shared" si="0"/>
        <v>30</v>
      </c>
      <c r="F11" s="69">
        <f>VLOOKUP($A11,'Return Data'!$A$7:$R$328,12,0)</f>
        <v>-35.707585097829003</v>
      </c>
      <c r="G11" s="70">
        <f t="shared" si="1"/>
        <v>32</v>
      </c>
      <c r="H11" s="69">
        <f>VLOOKUP($A11,'Return Data'!$A$7:$R$328,13,0)</f>
        <v>-31.090805842072701</v>
      </c>
      <c r="I11" s="70">
        <f t="shared" si="2"/>
        <v>34</v>
      </c>
      <c r="J11" s="69">
        <f>VLOOKUP($A11,'Return Data'!$A$7:$R$328,14,0)</f>
        <v>-22.502687037929899</v>
      </c>
      <c r="K11" s="70">
        <f t="shared" si="3"/>
        <v>34</v>
      </c>
      <c r="L11" s="69">
        <f>VLOOKUP($A11,'Return Data'!$A$7:$R$328,18,0)</f>
        <v>-12.9463566203586</v>
      </c>
      <c r="M11" s="70">
        <f t="shared" si="4"/>
        <v>41</v>
      </c>
      <c r="N11" s="69">
        <f>VLOOKUP($A11,'Return Data'!$A$7:$R$328,15,0)</f>
        <v>-5.87067190266532</v>
      </c>
      <c r="O11" s="70">
        <f>RANK(N11,N$8:N$74,0)</f>
        <v>41</v>
      </c>
      <c r="P11" s="69">
        <f>VLOOKUP($A11,'Return Data'!$A$7:$R$328,16,0)</f>
        <v>-2.2653416905383201</v>
      </c>
      <c r="Q11" s="70">
        <f>RANK(P11,P$8:P$74,0)</f>
        <v>36</v>
      </c>
      <c r="R11" s="69">
        <f>VLOOKUP($A11,'Return Data'!$A$7:$R$328,17,0)</f>
        <v>-2.6385846568821201</v>
      </c>
      <c r="S11" s="71">
        <f t="shared" si="5"/>
        <v>47</v>
      </c>
    </row>
    <row r="12" spans="1:20" x14ac:dyDescent="0.25">
      <c r="A12" s="67" t="s">
        <v>270</v>
      </c>
      <c r="B12" s="68">
        <f>VLOOKUP($A12,'Return Data'!$A$7:$R$328,2,0)</f>
        <v>43908</v>
      </c>
      <c r="C12" s="69">
        <f>VLOOKUP($A12,'Return Data'!$A$7:$R$328,3,0)</f>
        <v>32.344000000000001</v>
      </c>
      <c r="D12" s="69">
        <f>VLOOKUP($A12,'Return Data'!$A$7:$R$328,11,0)</f>
        <v>-86.445909172079396</v>
      </c>
      <c r="E12" s="70">
        <f t="shared" si="0"/>
        <v>12</v>
      </c>
      <c r="F12" s="69">
        <f>VLOOKUP($A12,'Return Data'!$A$7:$R$328,12,0)</f>
        <v>-25.355083808831299</v>
      </c>
      <c r="G12" s="70">
        <f t="shared" si="1"/>
        <v>10</v>
      </c>
      <c r="H12" s="69">
        <f>VLOOKUP($A12,'Return Data'!$A$7:$R$328,13,0)</f>
        <v>-21.1515851977964</v>
      </c>
      <c r="I12" s="70">
        <f t="shared" si="2"/>
        <v>10</v>
      </c>
      <c r="J12" s="69">
        <f>VLOOKUP($A12,'Return Data'!$A$7:$R$328,14,0)</f>
        <v>-13.087967427408101</v>
      </c>
      <c r="K12" s="70">
        <f t="shared" si="3"/>
        <v>9</v>
      </c>
      <c r="L12" s="69">
        <f>VLOOKUP($A12,'Return Data'!$A$7:$R$328,18,0)</f>
        <v>-5.1697991090657904</v>
      </c>
      <c r="M12" s="70">
        <f t="shared" si="4"/>
        <v>5</v>
      </c>
      <c r="N12" s="69">
        <f>VLOOKUP($A12,'Return Data'!$A$7:$R$328,15,0)</f>
        <v>0.645987704972668</v>
      </c>
      <c r="O12" s="70">
        <f>RANK(N12,N$8:N$74,0)</f>
        <v>9</v>
      </c>
      <c r="P12" s="69">
        <f>VLOOKUP($A12,'Return Data'!$A$7:$R$328,16,0)</f>
        <v>1.27475088800504</v>
      </c>
      <c r="Q12" s="70">
        <f>RANK(P12,P$8:P$74,0)</f>
        <v>20</v>
      </c>
      <c r="R12" s="69">
        <f>VLOOKUP($A12,'Return Data'!$A$7:$R$328,17,0)</f>
        <v>15.7261087543386</v>
      </c>
      <c r="S12" s="71">
        <f t="shared" si="5"/>
        <v>28</v>
      </c>
    </row>
    <row r="13" spans="1:20" x14ac:dyDescent="0.25">
      <c r="A13" s="67" t="s">
        <v>271</v>
      </c>
      <c r="B13" s="68">
        <f>VLOOKUP($A13,'Return Data'!$A$7:$R$328,2,0)</f>
        <v>43908</v>
      </c>
      <c r="C13" s="69">
        <f>VLOOKUP($A13,'Return Data'!$A$7:$R$328,3,0)</f>
        <v>7.71</v>
      </c>
      <c r="D13" s="69">
        <f>VLOOKUP($A13,'Return Data'!$A$7:$R$328,11,0)</f>
        <v>-55.184748137768302</v>
      </c>
      <c r="E13" s="70">
        <f t="shared" si="0"/>
        <v>1</v>
      </c>
      <c r="F13" s="69">
        <f>VLOOKUP($A13,'Return Data'!$A$7:$R$328,12,0)</f>
        <v>-8.2315072986714704</v>
      </c>
      <c r="G13" s="70">
        <f t="shared" si="1"/>
        <v>2</v>
      </c>
      <c r="H13" s="69">
        <f>VLOOKUP($A13,'Return Data'!$A$7:$R$328,13,0)</f>
        <v>-10.942387904066701</v>
      </c>
      <c r="I13" s="70">
        <f t="shared" si="2"/>
        <v>2</v>
      </c>
      <c r="J13" s="69">
        <f>VLOOKUP($A13,'Return Data'!$A$7:$R$328,14,0)</f>
        <v>-8.3006828976693203</v>
      </c>
      <c r="K13" s="70">
        <f t="shared" si="3"/>
        <v>5</v>
      </c>
      <c r="L13" s="69">
        <f>VLOOKUP($A13,'Return Data'!$A$7:$R$328,18,0)</f>
        <v>-11.054469764029101</v>
      </c>
      <c r="M13" s="70">
        <f t="shared" si="4"/>
        <v>31</v>
      </c>
      <c r="N13" s="69"/>
      <c r="O13" s="70"/>
      <c r="P13" s="69"/>
      <c r="Q13" s="70"/>
      <c r="R13" s="69">
        <f>VLOOKUP($A13,'Return Data'!$A$7:$R$328,17,0)</f>
        <v>-11.0270448548813</v>
      </c>
      <c r="S13" s="71">
        <f t="shared" si="5"/>
        <v>57</v>
      </c>
    </row>
    <row r="14" spans="1:20" x14ac:dyDescent="0.25">
      <c r="A14" s="67" t="s">
        <v>272</v>
      </c>
      <c r="B14" s="68">
        <f>VLOOKUP($A14,'Return Data'!$A$7:$R$328,2,0)</f>
        <v>43908</v>
      </c>
      <c r="C14" s="69">
        <f>VLOOKUP($A14,'Return Data'!$A$7:$R$328,3,0)</f>
        <v>9.42</v>
      </c>
      <c r="D14" s="69">
        <f>VLOOKUP($A14,'Return Data'!$A$7:$R$328,11,0)</f>
        <v>-69.082060294714097</v>
      </c>
      <c r="E14" s="70">
        <f t="shared" si="0"/>
        <v>5</v>
      </c>
      <c r="F14" s="69">
        <f>VLOOKUP($A14,'Return Data'!$A$7:$R$328,12,0)</f>
        <v>-15.8792820083143</v>
      </c>
      <c r="G14" s="70">
        <f t="shared" si="1"/>
        <v>6</v>
      </c>
      <c r="H14" s="69">
        <f>VLOOKUP($A14,'Return Data'!$A$7:$R$328,13,0)</f>
        <v>-13.8154833422462</v>
      </c>
      <c r="I14" s="70">
        <f t="shared" si="2"/>
        <v>6</v>
      </c>
      <c r="J14" s="69">
        <f>VLOOKUP($A14,'Return Data'!$A$7:$R$328,14,0)</f>
        <v>-11.517740321711701</v>
      </c>
      <c r="K14" s="70">
        <f t="shared" si="3"/>
        <v>7</v>
      </c>
      <c r="L14" s="69"/>
      <c r="M14" s="70"/>
      <c r="N14" s="69"/>
      <c r="O14" s="70"/>
      <c r="P14" s="69"/>
      <c r="Q14" s="70"/>
      <c r="R14" s="69">
        <f>VLOOKUP($A14,'Return Data'!$A$7:$R$328,17,0)</f>
        <v>-4.1027131782945796</v>
      </c>
      <c r="S14" s="71">
        <f t="shared" si="5"/>
        <v>49</v>
      </c>
    </row>
    <row r="15" spans="1:20" x14ac:dyDescent="0.25">
      <c r="A15" s="67" t="s">
        <v>273</v>
      </c>
      <c r="B15" s="68">
        <f>VLOOKUP($A15,'Return Data'!$A$7:$R$328,2,0)</f>
        <v>43908</v>
      </c>
      <c r="C15" s="69">
        <f>VLOOKUP($A15,'Return Data'!$A$7:$R$328,3,0)</f>
        <v>45.83</v>
      </c>
      <c r="D15" s="69">
        <f>VLOOKUP($A15,'Return Data'!$A$7:$R$328,11,0)</f>
        <v>-67.843595853022904</v>
      </c>
      <c r="E15" s="70">
        <f t="shared" si="0"/>
        <v>4</v>
      </c>
      <c r="F15" s="69">
        <f>VLOOKUP($A15,'Return Data'!$A$7:$R$328,12,0)</f>
        <v>-12.398348836424599</v>
      </c>
      <c r="G15" s="70">
        <f t="shared" si="1"/>
        <v>3</v>
      </c>
      <c r="H15" s="69">
        <f>VLOOKUP($A15,'Return Data'!$A$7:$R$328,13,0)</f>
        <v>-12.914314479882099</v>
      </c>
      <c r="I15" s="70">
        <f t="shared" si="2"/>
        <v>4</v>
      </c>
      <c r="J15" s="69">
        <f>VLOOKUP($A15,'Return Data'!$A$7:$R$328,14,0)</f>
        <v>-7.0193085713652303</v>
      </c>
      <c r="K15" s="70">
        <f t="shared" si="3"/>
        <v>3</v>
      </c>
      <c r="L15" s="69">
        <f>VLOOKUP($A15,'Return Data'!$A$7:$R$328,18,0)</f>
        <v>-8.4525822013959004</v>
      </c>
      <c r="M15" s="70">
        <f t="shared" ref="M15:M24" si="6">RANK(L15,L$8:L$74,0)</f>
        <v>16</v>
      </c>
      <c r="N15" s="69">
        <f>VLOOKUP($A15,'Return Data'!$A$7:$R$328,15,0)</f>
        <v>3.2340579319531799</v>
      </c>
      <c r="O15" s="70">
        <f t="shared" ref="O15:O24" si="7">RANK(N15,N$8:N$74,0)</f>
        <v>4</v>
      </c>
      <c r="P15" s="69">
        <f>VLOOKUP($A15,'Return Data'!$A$7:$R$328,16,0)</f>
        <v>3.2132972207387902</v>
      </c>
      <c r="Q15" s="70">
        <f>RANK(P15,P$8:P$74,0)</f>
        <v>7</v>
      </c>
      <c r="R15" s="69">
        <f>VLOOKUP($A15,'Return Data'!$A$7:$R$328,17,0)</f>
        <v>32.379178014360001</v>
      </c>
      <c r="S15" s="71">
        <f t="shared" si="5"/>
        <v>12</v>
      </c>
    </row>
    <row r="16" spans="1:20" x14ac:dyDescent="0.25">
      <c r="A16" s="67" t="s">
        <v>274</v>
      </c>
      <c r="B16" s="68">
        <f>VLOOKUP($A16,'Return Data'!$A$7:$R$328,2,0)</f>
        <v>43908</v>
      </c>
      <c r="C16" s="69">
        <f>VLOOKUP($A16,'Return Data'!$A$7:$R$328,3,0)</f>
        <v>54.14</v>
      </c>
      <c r="D16" s="69">
        <f>VLOOKUP($A16,'Return Data'!$A$7:$R$328,11,0)</f>
        <v>-82.689890754406903</v>
      </c>
      <c r="E16" s="70">
        <f t="shared" si="0"/>
        <v>10</v>
      </c>
      <c r="F16" s="69">
        <f>VLOOKUP($A16,'Return Data'!$A$7:$R$328,12,0)</f>
        <v>-23.106285771753999</v>
      </c>
      <c r="G16" s="70">
        <f t="shared" si="1"/>
        <v>9</v>
      </c>
      <c r="H16" s="69">
        <f>VLOOKUP($A16,'Return Data'!$A$7:$R$328,13,0)</f>
        <v>-24.103051116976001</v>
      </c>
      <c r="I16" s="70">
        <f t="shared" si="2"/>
        <v>15</v>
      </c>
      <c r="J16" s="69">
        <f>VLOOKUP($A16,'Return Data'!$A$7:$R$328,14,0)</f>
        <v>-15.600760838284399</v>
      </c>
      <c r="K16" s="70">
        <f t="shared" si="3"/>
        <v>13</v>
      </c>
      <c r="L16" s="69">
        <f>VLOOKUP($A16,'Return Data'!$A$7:$R$328,18,0)</f>
        <v>-2.9097811258081698</v>
      </c>
      <c r="M16" s="70">
        <f t="shared" si="6"/>
        <v>4</v>
      </c>
      <c r="N16" s="69">
        <f>VLOOKUP($A16,'Return Data'!$A$7:$R$328,15,0)</f>
        <v>2.32072993886616</v>
      </c>
      <c r="O16" s="70">
        <f t="shared" si="7"/>
        <v>5</v>
      </c>
      <c r="P16" s="69">
        <f>VLOOKUP($A16,'Return Data'!$A$7:$R$328,16,0)</f>
        <v>2.39704211570161</v>
      </c>
      <c r="Q16" s="70">
        <f>RANK(P16,P$8:P$74,0)</f>
        <v>11</v>
      </c>
      <c r="R16" s="69">
        <f>VLOOKUP($A16,'Return Data'!$A$7:$R$328,17,0)</f>
        <v>37.702085997178102</v>
      </c>
      <c r="S16" s="71">
        <f t="shared" si="5"/>
        <v>10</v>
      </c>
    </row>
    <row r="17" spans="1:19" x14ac:dyDescent="0.25">
      <c r="A17" s="67" t="s">
        <v>275</v>
      </c>
      <c r="B17" s="68">
        <f>VLOOKUP($A17,'Return Data'!$A$7:$R$328,2,0)</f>
        <v>43908</v>
      </c>
      <c r="C17" s="69">
        <f>VLOOKUP($A17,'Return Data'!$A$7:$R$328,3,0)</f>
        <v>37.683999999999997</v>
      </c>
      <c r="D17" s="69">
        <f>VLOOKUP($A17,'Return Data'!$A$7:$R$328,11,0)</f>
        <v>-106.688870148161</v>
      </c>
      <c r="E17" s="70">
        <f t="shared" si="0"/>
        <v>44</v>
      </c>
      <c r="F17" s="69">
        <f>VLOOKUP($A17,'Return Data'!$A$7:$R$328,12,0)</f>
        <v>-38.074861825264897</v>
      </c>
      <c r="G17" s="70">
        <f t="shared" si="1"/>
        <v>41</v>
      </c>
      <c r="H17" s="69">
        <f>VLOOKUP($A17,'Return Data'!$A$7:$R$328,13,0)</f>
        <v>-28.983352002195701</v>
      </c>
      <c r="I17" s="70">
        <f t="shared" si="2"/>
        <v>25</v>
      </c>
      <c r="J17" s="69">
        <f>VLOOKUP($A17,'Return Data'!$A$7:$R$328,14,0)</f>
        <v>-20.418460733716099</v>
      </c>
      <c r="K17" s="70">
        <f t="shared" si="3"/>
        <v>25</v>
      </c>
      <c r="L17" s="69">
        <f>VLOOKUP($A17,'Return Data'!$A$7:$R$328,18,0)</f>
        <v>-8.0752227085462494</v>
      </c>
      <c r="M17" s="70">
        <f t="shared" si="6"/>
        <v>13</v>
      </c>
      <c r="N17" s="69">
        <f>VLOOKUP($A17,'Return Data'!$A$7:$R$328,15,0)</f>
        <v>-2.1598268229844102</v>
      </c>
      <c r="O17" s="70">
        <f t="shared" si="7"/>
        <v>18</v>
      </c>
      <c r="P17" s="69">
        <f>VLOOKUP($A17,'Return Data'!$A$7:$R$328,16,0)</f>
        <v>3.0640066750236801</v>
      </c>
      <c r="Q17" s="70">
        <f>RANK(P17,P$8:P$74,0)</f>
        <v>8</v>
      </c>
      <c r="R17" s="69">
        <f>VLOOKUP($A17,'Return Data'!$A$7:$R$328,17,0)</f>
        <v>21.016347753743801</v>
      </c>
      <c r="S17" s="71">
        <f t="shared" si="5"/>
        <v>23</v>
      </c>
    </row>
    <row r="18" spans="1:19" x14ac:dyDescent="0.25">
      <c r="A18" s="67" t="s">
        <v>276</v>
      </c>
      <c r="B18" s="68">
        <f>VLOOKUP($A18,'Return Data'!$A$7:$R$328,2,0)</f>
        <v>43908</v>
      </c>
      <c r="C18" s="69">
        <f>VLOOKUP($A18,'Return Data'!$A$7:$R$328,3,0)</f>
        <v>36.19</v>
      </c>
      <c r="D18" s="69">
        <f>VLOOKUP($A18,'Return Data'!$A$7:$R$328,11,0)</f>
        <v>-99.566511593931693</v>
      </c>
      <c r="E18" s="70">
        <f t="shared" si="0"/>
        <v>31</v>
      </c>
      <c r="F18" s="69">
        <f>VLOOKUP($A18,'Return Data'!$A$7:$R$328,12,0)</f>
        <v>-34.427120144675698</v>
      </c>
      <c r="G18" s="70">
        <f t="shared" si="1"/>
        <v>28</v>
      </c>
      <c r="H18" s="69">
        <f>VLOOKUP($A18,'Return Data'!$A$7:$R$328,13,0)</f>
        <v>-30.046032417943699</v>
      </c>
      <c r="I18" s="70">
        <f t="shared" si="2"/>
        <v>29</v>
      </c>
      <c r="J18" s="69">
        <f>VLOOKUP($A18,'Return Data'!$A$7:$R$328,14,0)</f>
        <v>-20.804579983007901</v>
      </c>
      <c r="K18" s="70">
        <f t="shared" si="3"/>
        <v>27</v>
      </c>
      <c r="L18" s="69">
        <f>VLOOKUP($A18,'Return Data'!$A$7:$R$328,18,0)</f>
        <v>-10.915229193617</v>
      </c>
      <c r="M18" s="70">
        <f t="shared" si="6"/>
        <v>29</v>
      </c>
      <c r="N18" s="69">
        <f>VLOOKUP($A18,'Return Data'!$A$7:$R$328,15,0)</f>
        <v>-3.2742057311715298</v>
      </c>
      <c r="O18" s="70">
        <f t="shared" si="7"/>
        <v>21</v>
      </c>
      <c r="P18" s="69">
        <f>VLOOKUP($A18,'Return Data'!$A$7:$R$328,16,0)</f>
        <v>-0.36845978317878603</v>
      </c>
      <c r="Q18" s="70">
        <f>RANK(P18,P$8:P$74,0)</f>
        <v>27</v>
      </c>
      <c r="R18" s="69">
        <f>VLOOKUP($A18,'Return Data'!$A$7:$R$328,17,0)</f>
        <v>23.3382568359375</v>
      </c>
      <c r="S18" s="71">
        <f t="shared" si="5"/>
        <v>18</v>
      </c>
    </row>
    <row r="19" spans="1:19" x14ac:dyDescent="0.25">
      <c r="A19" s="67" t="s">
        <v>277</v>
      </c>
      <c r="B19" s="68">
        <f>VLOOKUP($A19,'Return Data'!$A$7:$R$328,2,0)</f>
        <v>43908</v>
      </c>
      <c r="C19" s="69">
        <f>VLOOKUP($A19,'Return Data'!$A$7:$R$328,3,0)</f>
        <v>11.03</v>
      </c>
      <c r="D19" s="69">
        <f>VLOOKUP($A19,'Return Data'!$A$7:$R$328,11,0)</f>
        <v>-102.850933355123</v>
      </c>
      <c r="E19" s="70">
        <f t="shared" si="0"/>
        <v>38</v>
      </c>
      <c r="F19" s="69">
        <f>VLOOKUP($A19,'Return Data'!$A$7:$R$328,12,0)</f>
        <v>-36.141441484927398</v>
      </c>
      <c r="G19" s="70">
        <f t="shared" si="1"/>
        <v>34</v>
      </c>
      <c r="H19" s="69">
        <f>VLOOKUP($A19,'Return Data'!$A$7:$R$328,13,0)</f>
        <v>-31.063863678216499</v>
      </c>
      <c r="I19" s="70">
        <f t="shared" si="2"/>
        <v>33</v>
      </c>
      <c r="J19" s="69">
        <f>VLOOKUP($A19,'Return Data'!$A$7:$R$328,14,0)</f>
        <v>-22.926031761946899</v>
      </c>
      <c r="K19" s="70">
        <f t="shared" si="3"/>
        <v>36</v>
      </c>
      <c r="L19" s="69">
        <f>VLOOKUP($A19,'Return Data'!$A$7:$R$328,18,0)</f>
        <v>-8.3936912943299795</v>
      </c>
      <c r="M19" s="70">
        <f t="shared" si="6"/>
        <v>15</v>
      </c>
      <c r="N19" s="69">
        <f>VLOOKUP($A19,'Return Data'!$A$7:$R$328,15,0)</f>
        <v>-3.6894415137245899</v>
      </c>
      <c r="O19" s="70">
        <f t="shared" si="7"/>
        <v>25</v>
      </c>
      <c r="P19" s="69"/>
      <c r="Q19" s="70"/>
      <c r="R19" s="69">
        <f>VLOOKUP($A19,'Return Data'!$A$7:$R$328,17,0)</f>
        <v>2.4412337662337702</v>
      </c>
      <c r="S19" s="71">
        <f t="shared" si="5"/>
        <v>40</v>
      </c>
    </row>
    <row r="20" spans="1:19" x14ac:dyDescent="0.25">
      <c r="A20" s="67" t="s">
        <v>278</v>
      </c>
      <c r="B20" s="68">
        <f>VLOOKUP($A20,'Return Data'!$A$7:$R$328,2,0)</f>
        <v>43908</v>
      </c>
      <c r="C20" s="69">
        <f>VLOOKUP($A20,'Return Data'!$A$7:$R$328,3,0)</f>
        <v>408.26639999999998</v>
      </c>
      <c r="D20" s="69">
        <f>VLOOKUP($A20,'Return Data'!$A$7:$R$328,11,0)</f>
        <v>-115.359331316354</v>
      </c>
      <c r="E20" s="70">
        <f t="shared" si="0"/>
        <v>63</v>
      </c>
      <c r="F20" s="69">
        <f>VLOOKUP($A20,'Return Data'!$A$7:$R$328,12,0)</f>
        <v>-46.552103267547203</v>
      </c>
      <c r="G20" s="70">
        <f t="shared" si="1"/>
        <v>60</v>
      </c>
      <c r="H20" s="69">
        <f>VLOOKUP($A20,'Return Data'!$A$7:$R$328,13,0)</f>
        <v>-36.915491462620501</v>
      </c>
      <c r="I20" s="70">
        <f t="shared" si="2"/>
        <v>50</v>
      </c>
      <c r="J20" s="69">
        <f>VLOOKUP($A20,'Return Data'!$A$7:$R$328,14,0)</f>
        <v>-27.902702988767299</v>
      </c>
      <c r="K20" s="70">
        <f t="shared" si="3"/>
        <v>50</v>
      </c>
      <c r="L20" s="69">
        <f>VLOOKUP($A20,'Return Data'!$A$7:$R$328,18,0)</f>
        <v>-11.6452891626426</v>
      </c>
      <c r="M20" s="70">
        <f t="shared" si="6"/>
        <v>36</v>
      </c>
      <c r="N20" s="69">
        <f>VLOOKUP($A20,'Return Data'!$A$7:$R$328,15,0)</f>
        <v>-5.4227208712915198</v>
      </c>
      <c r="O20" s="70">
        <f t="shared" si="7"/>
        <v>38</v>
      </c>
      <c r="P20" s="69">
        <f>VLOOKUP($A20,'Return Data'!$A$7:$R$328,16,0)</f>
        <v>-1.03232163918207</v>
      </c>
      <c r="Q20" s="70">
        <f>RANK(P20,P$8:P$74,0)</f>
        <v>32</v>
      </c>
      <c r="R20" s="69">
        <f>VLOOKUP($A20,'Return Data'!$A$7:$R$328,17,0)</f>
        <v>190.07222280334699</v>
      </c>
      <c r="S20" s="71">
        <f t="shared" si="5"/>
        <v>3</v>
      </c>
    </row>
    <row r="21" spans="1:19" x14ac:dyDescent="0.25">
      <c r="A21" s="67" t="s">
        <v>279</v>
      </c>
      <c r="B21" s="68">
        <f>VLOOKUP($A21,'Return Data'!$A$7:$R$328,2,0)</f>
        <v>43908</v>
      </c>
      <c r="C21" s="69">
        <f>VLOOKUP($A21,'Return Data'!$A$7:$R$328,3,0)</f>
        <v>260.51600000000002</v>
      </c>
      <c r="D21" s="69">
        <f>VLOOKUP($A21,'Return Data'!$A$7:$R$328,11,0)</f>
        <v>-122.760520958786</v>
      </c>
      <c r="E21" s="70">
        <f t="shared" si="0"/>
        <v>66</v>
      </c>
      <c r="F21" s="69">
        <f>VLOOKUP($A21,'Return Data'!$A$7:$R$328,12,0)</f>
        <v>-45.619238793677198</v>
      </c>
      <c r="G21" s="70">
        <f t="shared" si="1"/>
        <v>59</v>
      </c>
      <c r="H21" s="69">
        <f>VLOOKUP($A21,'Return Data'!$A$7:$R$328,13,0)</f>
        <v>-37.643748375347002</v>
      </c>
      <c r="I21" s="70">
        <f t="shared" si="2"/>
        <v>52</v>
      </c>
      <c r="J21" s="69">
        <f>VLOOKUP($A21,'Return Data'!$A$7:$R$328,14,0)</f>
        <v>-27.327867314459802</v>
      </c>
      <c r="K21" s="70">
        <f t="shared" si="3"/>
        <v>48</v>
      </c>
      <c r="L21" s="69">
        <f>VLOOKUP($A21,'Return Data'!$A$7:$R$328,18,0)</f>
        <v>-10.837653003601799</v>
      </c>
      <c r="M21" s="70">
        <f t="shared" si="6"/>
        <v>27</v>
      </c>
      <c r="N21" s="69">
        <f>VLOOKUP($A21,'Return Data'!$A$7:$R$328,15,0)</f>
        <v>-3.3808284871221099</v>
      </c>
      <c r="O21" s="70">
        <f t="shared" si="7"/>
        <v>22</v>
      </c>
      <c r="P21" s="69">
        <f>VLOOKUP($A21,'Return Data'!$A$7:$R$328,16,0)</f>
        <v>1.40812060745205</v>
      </c>
      <c r="Q21" s="70">
        <f>RANK(P21,P$8:P$74,0)</f>
        <v>17</v>
      </c>
      <c r="R21" s="69">
        <f>VLOOKUP($A21,'Return Data'!$A$7:$R$328,17,0)</f>
        <v>130.346885245902</v>
      </c>
      <c r="S21" s="71">
        <f t="shared" si="5"/>
        <v>5</v>
      </c>
    </row>
    <row r="22" spans="1:19" x14ac:dyDescent="0.25">
      <c r="A22" s="67" t="s">
        <v>280</v>
      </c>
      <c r="B22" s="68">
        <f>VLOOKUP($A22,'Return Data'!$A$7:$R$328,2,0)</f>
        <v>43908</v>
      </c>
      <c r="C22" s="69">
        <f>VLOOKUP($A22,'Return Data'!$A$7:$R$328,3,0)</f>
        <v>352.53399999999999</v>
      </c>
      <c r="D22" s="69">
        <f>VLOOKUP($A22,'Return Data'!$A$7:$R$328,11,0)</f>
        <v>-127.322753144657</v>
      </c>
      <c r="E22" s="70">
        <f t="shared" si="0"/>
        <v>67</v>
      </c>
      <c r="F22" s="69">
        <f>VLOOKUP($A22,'Return Data'!$A$7:$R$328,12,0)</f>
        <v>-52.4551819875253</v>
      </c>
      <c r="G22" s="70">
        <f t="shared" si="1"/>
        <v>64</v>
      </c>
      <c r="H22" s="69">
        <f>VLOOKUP($A22,'Return Data'!$A$7:$R$328,13,0)</f>
        <v>-43.367492604423603</v>
      </c>
      <c r="I22" s="70">
        <f t="shared" si="2"/>
        <v>61</v>
      </c>
      <c r="J22" s="69">
        <f>VLOOKUP($A22,'Return Data'!$A$7:$R$328,14,0)</f>
        <v>-32.196097011101202</v>
      </c>
      <c r="K22" s="70">
        <f t="shared" si="3"/>
        <v>60</v>
      </c>
      <c r="L22" s="69">
        <f>VLOOKUP($A22,'Return Data'!$A$7:$R$328,18,0)</f>
        <v>-15.1776099323151</v>
      </c>
      <c r="M22" s="70">
        <f t="shared" si="6"/>
        <v>48</v>
      </c>
      <c r="N22" s="69">
        <f>VLOOKUP($A22,'Return Data'!$A$7:$R$328,15,0)</f>
        <v>-7.76365557764065</v>
      </c>
      <c r="O22" s="70">
        <f t="shared" si="7"/>
        <v>45</v>
      </c>
      <c r="P22" s="69">
        <f>VLOOKUP($A22,'Return Data'!$A$7:$R$328,16,0)</f>
        <v>-2.7642536734877901</v>
      </c>
      <c r="Q22" s="70">
        <f>RANK(P22,P$8:P$74,0)</f>
        <v>37</v>
      </c>
      <c r="R22" s="69">
        <f>VLOOKUP($A22,'Return Data'!$A$7:$R$328,17,0)</f>
        <v>475.50053961881002</v>
      </c>
      <c r="S22" s="71">
        <f t="shared" si="5"/>
        <v>1</v>
      </c>
    </row>
    <row r="23" spans="1:19" x14ac:dyDescent="0.25">
      <c r="A23" s="67" t="s">
        <v>281</v>
      </c>
      <c r="B23" s="68">
        <f>VLOOKUP($A23,'Return Data'!$A$7:$R$328,2,0)</f>
        <v>43908</v>
      </c>
      <c r="C23" s="69">
        <f>VLOOKUP($A23,'Return Data'!$A$7:$R$328,3,0)</f>
        <v>28.227599999999999</v>
      </c>
      <c r="D23" s="69">
        <f>VLOOKUP($A23,'Return Data'!$A$7:$R$328,11,0)</f>
        <v>-104.507268054875</v>
      </c>
      <c r="E23" s="70">
        <f t="shared" si="0"/>
        <v>40</v>
      </c>
      <c r="F23" s="69">
        <f>VLOOKUP($A23,'Return Data'!$A$7:$R$328,12,0)</f>
        <v>-35.293827616093402</v>
      </c>
      <c r="G23" s="70">
        <f t="shared" si="1"/>
        <v>30</v>
      </c>
      <c r="H23" s="69">
        <f>VLOOKUP($A23,'Return Data'!$A$7:$R$328,13,0)</f>
        <v>-30.844428073220602</v>
      </c>
      <c r="I23" s="70">
        <f t="shared" si="2"/>
        <v>32</v>
      </c>
      <c r="J23" s="69">
        <f>VLOOKUP($A23,'Return Data'!$A$7:$R$328,14,0)</f>
        <v>-23.026245165325498</v>
      </c>
      <c r="K23" s="70">
        <f t="shared" si="3"/>
        <v>37</v>
      </c>
      <c r="L23" s="69">
        <f>VLOOKUP($A23,'Return Data'!$A$7:$R$328,18,0)</f>
        <v>-11.556178241874701</v>
      </c>
      <c r="M23" s="70">
        <f t="shared" si="6"/>
        <v>35</v>
      </c>
      <c r="N23" s="69">
        <f>VLOOKUP($A23,'Return Data'!$A$7:$R$328,15,0)</f>
        <v>-4.3959947920646503</v>
      </c>
      <c r="O23" s="70">
        <f t="shared" si="7"/>
        <v>33</v>
      </c>
      <c r="P23" s="69">
        <f>VLOOKUP($A23,'Return Data'!$A$7:$R$328,16,0)</f>
        <v>0.31349341011747101</v>
      </c>
      <c r="Q23" s="70">
        <f>RANK(P23,P$8:P$74,0)</f>
        <v>24</v>
      </c>
      <c r="R23" s="69">
        <f>VLOOKUP($A23,'Return Data'!$A$7:$R$328,17,0)</f>
        <v>13.800194980294499</v>
      </c>
      <c r="S23" s="71">
        <f t="shared" si="5"/>
        <v>31</v>
      </c>
    </row>
    <row r="24" spans="1:19" x14ac:dyDescent="0.25">
      <c r="A24" s="67" t="s">
        <v>282</v>
      </c>
      <c r="B24" s="68">
        <f>VLOOKUP($A24,'Return Data'!$A$7:$R$328,2,0)</f>
        <v>43908</v>
      </c>
      <c r="C24" s="69">
        <f>VLOOKUP($A24,'Return Data'!$A$7:$R$328,3,0)</f>
        <v>277.70999999999998</v>
      </c>
      <c r="D24" s="69">
        <f>VLOOKUP($A24,'Return Data'!$A$7:$R$328,11,0)</f>
        <v>-114.46403368896399</v>
      </c>
      <c r="E24" s="70">
        <f t="shared" si="0"/>
        <v>60</v>
      </c>
      <c r="F24" s="69">
        <f>VLOOKUP($A24,'Return Data'!$A$7:$R$328,12,0)</f>
        <v>-42.935153764053503</v>
      </c>
      <c r="G24" s="70">
        <f t="shared" si="1"/>
        <v>53</v>
      </c>
      <c r="H24" s="69">
        <f>VLOOKUP($A24,'Return Data'!$A$7:$R$328,13,0)</f>
        <v>-35.185193423210499</v>
      </c>
      <c r="I24" s="70">
        <f t="shared" si="2"/>
        <v>45</v>
      </c>
      <c r="J24" s="69">
        <f>VLOOKUP($A24,'Return Data'!$A$7:$R$328,14,0)</f>
        <v>-24.9417924258662</v>
      </c>
      <c r="K24" s="70">
        <f t="shared" si="3"/>
        <v>41</v>
      </c>
      <c r="L24" s="69">
        <f>VLOOKUP($A24,'Return Data'!$A$7:$R$328,18,0)</f>
        <v>-9.8038353128315201</v>
      </c>
      <c r="M24" s="70">
        <f t="shared" si="6"/>
        <v>23</v>
      </c>
      <c r="N24" s="69">
        <f>VLOOKUP($A24,'Return Data'!$A$7:$R$328,15,0)</f>
        <v>-4.3519885646299601</v>
      </c>
      <c r="O24" s="70">
        <f t="shared" si="7"/>
        <v>32</v>
      </c>
      <c r="P24" s="69">
        <f>VLOOKUP($A24,'Return Data'!$A$7:$R$328,16,0)</f>
        <v>0.176354250325329</v>
      </c>
      <c r="Q24" s="70">
        <f>RANK(P24,P$8:P$74,0)</f>
        <v>25</v>
      </c>
      <c r="R24" s="69">
        <f>VLOOKUP($A24,'Return Data'!$A$7:$R$328,17,0)</f>
        <v>129.99088732206999</v>
      </c>
      <c r="S24" s="71">
        <f t="shared" si="5"/>
        <v>6</v>
      </c>
    </row>
    <row r="25" spans="1:19" x14ac:dyDescent="0.25">
      <c r="A25" s="67" t="s">
        <v>283</v>
      </c>
      <c r="B25" s="68">
        <f>VLOOKUP($A25,'Return Data'!$A$7:$R$328,2,0)</f>
        <v>43908</v>
      </c>
      <c r="C25" s="69">
        <f>VLOOKUP($A25,'Return Data'!$A$7:$R$328,3,0)</f>
        <v>8.27</v>
      </c>
      <c r="D25" s="69">
        <f>VLOOKUP($A25,'Return Data'!$A$7:$R$328,11,0)</f>
        <v>-112.656473960822</v>
      </c>
      <c r="E25" s="70">
        <f t="shared" si="0"/>
        <v>58</v>
      </c>
      <c r="F25" s="69">
        <f>VLOOKUP($A25,'Return Data'!$A$7:$R$328,12,0)</f>
        <v>-36.499603265181896</v>
      </c>
      <c r="G25" s="70">
        <f t="shared" si="1"/>
        <v>36</v>
      </c>
      <c r="H25" s="69">
        <f>VLOOKUP($A25,'Return Data'!$A$7:$R$328,13,0)</f>
        <v>-31.956110455131</v>
      </c>
      <c r="I25" s="70">
        <f t="shared" si="2"/>
        <v>36</v>
      </c>
      <c r="J25" s="69">
        <f>VLOOKUP($A25,'Return Data'!$A$7:$R$328,14,0)</f>
        <v>-22.359005115902399</v>
      </c>
      <c r="K25" s="70">
        <f t="shared" si="3"/>
        <v>33</v>
      </c>
      <c r="L25" s="69"/>
      <c r="M25" s="70"/>
      <c r="N25" s="69"/>
      <c r="O25" s="70"/>
      <c r="P25" s="69"/>
      <c r="Q25" s="70"/>
      <c r="R25" s="69">
        <f>VLOOKUP($A25,'Return Data'!$A$7:$R$328,17,0)</f>
        <v>-8.6976584022038601</v>
      </c>
      <c r="S25" s="71">
        <f t="shared" si="5"/>
        <v>52</v>
      </c>
    </row>
    <row r="26" spans="1:19" x14ac:dyDescent="0.25">
      <c r="A26" s="67" t="s">
        <v>284</v>
      </c>
      <c r="B26" s="68">
        <f>VLOOKUP($A26,'Return Data'!$A$7:$R$328,2,0)</f>
        <v>43908</v>
      </c>
      <c r="C26" s="69">
        <f>VLOOKUP($A26,'Return Data'!$A$7:$R$328,3,0)</f>
        <v>22.5</v>
      </c>
      <c r="D26" s="69">
        <f>VLOOKUP($A26,'Return Data'!$A$7:$R$328,11,0)</f>
        <v>-76.000728378250002</v>
      </c>
      <c r="E26" s="70">
        <f t="shared" si="0"/>
        <v>8</v>
      </c>
      <c r="F26" s="69">
        <f>VLOOKUP($A26,'Return Data'!$A$7:$R$328,12,0)</f>
        <v>-20.199225235196501</v>
      </c>
      <c r="G26" s="70">
        <f t="shared" si="1"/>
        <v>7</v>
      </c>
      <c r="H26" s="69">
        <f>VLOOKUP($A26,'Return Data'!$A$7:$R$328,13,0)</f>
        <v>-16.085349261087998</v>
      </c>
      <c r="I26" s="70">
        <f t="shared" si="2"/>
        <v>7</v>
      </c>
      <c r="J26" s="69">
        <f>VLOOKUP($A26,'Return Data'!$A$7:$R$328,14,0)</f>
        <v>-12.8231175900412</v>
      </c>
      <c r="K26" s="70">
        <f t="shared" si="3"/>
        <v>8</v>
      </c>
      <c r="L26" s="69">
        <f>VLOOKUP($A26,'Return Data'!$A$7:$R$328,18,0)</f>
        <v>-6.25103061544245</v>
      </c>
      <c r="M26" s="70">
        <f>RANK(L26,L$8:L$74,0)</f>
        <v>11</v>
      </c>
      <c r="N26" s="69">
        <f>VLOOKUP($A26,'Return Data'!$A$7:$R$328,15,0)</f>
        <v>0.32854414438594698</v>
      </c>
      <c r="O26" s="70">
        <f>RANK(N26,N$8:N$74,0)</f>
        <v>10</v>
      </c>
      <c r="P26" s="69">
        <f>VLOOKUP($A26,'Return Data'!$A$7:$R$328,16,0)</f>
        <v>1.3255615478200899</v>
      </c>
      <c r="Q26" s="70">
        <f>RANK(P26,P$8:P$74,0)</f>
        <v>19</v>
      </c>
      <c r="R26" s="69">
        <f>VLOOKUP($A26,'Return Data'!$A$7:$R$328,17,0)</f>
        <v>19.162116757664801</v>
      </c>
      <c r="S26" s="71">
        <f t="shared" si="5"/>
        <v>26</v>
      </c>
    </row>
    <row r="27" spans="1:19" x14ac:dyDescent="0.25">
      <c r="A27" s="67" t="s">
        <v>285</v>
      </c>
      <c r="B27" s="68">
        <f>VLOOKUP($A27,'Return Data'!$A$7:$R$328,2,0)</f>
        <v>43908</v>
      </c>
      <c r="C27" s="69">
        <f>VLOOKUP($A27,'Return Data'!$A$7:$R$328,3,0)</f>
        <v>39.56</v>
      </c>
      <c r="D27" s="69">
        <f>VLOOKUP($A27,'Return Data'!$A$7:$R$328,11,0)</f>
        <v>-110.379360470969</v>
      </c>
      <c r="E27" s="70">
        <f t="shared" si="0"/>
        <v>53</v>
      </c>
      <c r="F27" s="69">
        <f>VLOOKUP($A27,'Return Data'!$A$7:$R$328,12,0)</f>
        <v>-45.138358213774403</v>
      </c>
      <c r="G27" s="70">
        <f t="shared" si="1"/>
        <v>58</v>
      </c>
      <c r="H27" s="69">
        <f>VLOOKUP($A27,'Return Data'!$A$7:$R$328,13,0)</f>
        <v>-39.1407396211468</v>
      </c>
      <c r="I27" s="70">
        <f t="shared" si="2"/>
        <v>55</v>
      </c>
      <c r="J27" s="69">
        <f>VLOOKUP($A27,'Return Data'!$A$7:$R$328,14,0)</f>
        <v>-28.948317814364501</v>
      </c>
      <c r="K27" s="70">
        <f t="shared" si="3"/>
        <v>51</v>
      </c>
      <c r="L27" s="69">
        <f>VLOOKUP($A27,'Return Data'!$A$7:$R$328,18,0)</f>
        <v>-15.0669875637624</v>
      </c>
      <c r="M27" s="70">
        <f>RANK(L27,L$8:L$74,0)</f>
        <v>47</v>
      </c>
      <c r="N27" s="69">
        <f>VLOOKUP($A27,'Return Data'!$A$7:$R$328,15,0)</f>
        <v>-3.88140136629915</v>
      </c>
      <c r="O27" s="70">
        <f>RANK(N27,N$8:N$74,0)</f>
        <v>27</v>
      </c>
      <c r="P27" s="69">
        <f>VLOOKUP($A27,'Return Data'!$A$7:$R$328,16,0)</f>
        <v>-0.48246296048540099</v>
      </c>
      <c r="Q27" s="70">
        <f>RANK(P27,P$8:P$74,0)</f>
        <v>29</v>
      </c>
      <c r="R27" s="69">
        <f>VLOOKUP($A27,'Return Data'!$A$7:$R$328,17,0)</f>
        <v>26.315609756097601</v>
      </c>
      <c r="S27" s="71">
        <f t="shared" si="5"/>
        <v>17</v>
      </c>
    </row>
    <row r="28" spans="1:19" x14ac:dyDescent="0.25">
      <c r="A28" s="67" t="s">
        <v>286</v>
      </c>
      <c r="B28" s="68">
        <f>VLOOKUP($A28,'Return Data'!$A$7:$R$328,2,0)</f>
        <v>43908</v>
      </c>
      <c r="C28" s="69">
        <f>VLOOKUP($A28,'Return Data'!$A$7:$R$328,3,0)</f>
        <v>7.47</v>
      </c>
      <c r="D28" s="69">
        <f>VLOOKUP($A28,'Return Data'!$A$7:$R$328,11,0)</f>
        <v>-104.73799197834801</v>
      </c>
      <c r="E28" s="70">
        <f t="shared" si="0"/>
        <v>41</v>
      </c>
      <c r="F28" s="69">
        <f>VLOOKUP($A28,'Return Data'!$A$7:$R$328,12,0)</f>
        <v>-36.283617698091398</v>
      </c>
      <c r="G28" s="70">
        <f t="shared" si="1"/>
        <v>35</v>
      </c>
      <c r="H28" s="69">
        <f>VLOOKUP($A28,'Return Data'!$A$7:$R$328,13,0)</f>
        <v>-30.200163213492299</v>
      </c>
      <c r="I28" s="70">
        <f t="shared" si="2"/>
        <v>30</v>
      </c>
      <c r="J28" s="69">
        <f>VLOOKUP($A28,'Return Data'!$A$7:$R$328,14,0)</f>
        <v>-21.2274064733081</v>
      </c>
      <c r="K28" s="70">
        <f t="shared" si="3"/>
        <v>29</v>
      </c>
      <c r="L28" s="69">
        <f>VLOOKUP($A28,'Return Data'!$A$7:$R$328,18,0)</f>
        <v>-12.0317726331535</v>
      </c>
      <c r="M28" s="70">
        <f>RANK(L28,L$8:L$74,0)</f>
        <v>38</v>
      </c>
      <c r="N28" s="69"/>
      <c r="O28" s="70"/>
      <c r="P28" s="69"/>
      <c r="Q28" s="70"/>
      <c r="R28" s="69">
        <f>VLOOKUP($A28,'Return Data'!$A$7:$R$328,17,0)</f>
        <v>-11.3865598027127</v>
      </c>
      <c r="S28" s="71">
        <f t="shared" si="5"/>
        <v>58</v>
      </c>
    </row>
    <row r="29" spans="1:19" x14ac:dyDescent="0.25">
      <c r="A29" s="67" t="s">
        <v>287</v>
      </c>
      <c r="B29" s="68">
        <f>VLOOKUP($A29,'Return Data'!$A$7:$R$328,2,0)</f>
        <v>43908</v>
      </c>
      <c r="C29" s="69">
        <f>VLOOKUP($A29,'Return Data'!$A$7:$R$328,3,0)</f>
        <v>40.79</v>
      </c>
      <c r="D29" s="69">
        <f>VLOOKUP($A29,'Return Data'!$A$7:$R$328,11,0)</f>
        <v>-95.574640112455199</v>
      </c>
      <c r="E29" s="70">
        <f t="shared" si="0"/>
        <v>24</v>
      </c>
      <c r="F29" s="69">
        <f>VLOOKUP($A29,'Return Data'!$A$7:$R$328,12,0)</f>
        <v>-28.9804050814957</v>
      </c>
      <c r="G29" s="70">
        <f t="shared" si="1"/>
        <v>18</v>
      </c>
      <c r="H29" s="69">
        <f>VLOOKUP($A29,'Return Data'!$A$7:$R$328,13,0)</f>
        <v>-26.059157050179401</v>
      </c>
      <c r="I29" s="70">
        <f t="shared" si="2"/>
        <v>19</v>
      </c>
      <c r="J29" s="69">
        <f>VLOOKUP($A29,'Return Data'!$A$7:$R$328,14,0)</f>
        <v>-19.318489906534602</v>
      </c>
      <c r="K29" s="70">
        <f t="shared" si="3"/>
        <v>18</v>
      </c>
      <c r="L29" s="69">
        <f>VLOOKUP($A29,'Return Data'!$A$7:$R$328,18,0)</f>
        <v>-6.73509447844883</v>
      </c>
      <c r="M29" s="70">
        <f>RANK(L29,L$8:L$74,0)</f>
        <v>12</v>
      </c>
      <c r="N29" s="69">
        <f>VLOOKUP($A29,'Return Data'!$A$7:$R$328,15,0)</f>
        <v>6.5384547347481101E-2</v>
      </c>
      <c r="O29" s="70">
        <f>RANK(N29,N$8:N$74,0)</f>
        <v>12</v>
      </c>
      <c r="P29" s="69">
        <f>VLOOKUP($A29,'Return Data'!$A$7:$R$328,16,0)</f>
        <v>2.24460860327819</v>
      </c>
      <c r="Q29" s="70">
        <f>RANK(P29,P$8:P$74,0)</f>
        <v>12</v>
      </c>
      <c r="R29" s="69">
        <f>VLOOKUP($A29,'Return Data'!$A$7:$R$328,17,0)</f>
        <v>23.277444076222</v>
      </c>
      <c r="S29" s="71">
        <f t="shared" si="5"/>
        <v>19</v>
      </c>
    </row>
    <row r="30" spans="1:19" x14ac:dyDescent="0.25">
      <c r="A30" s="67" t="s">
        <v>288</v>
      </c>
      <c r="B30" s="68">
        <f>VLOOKUP($A30,'Return Data'!$A$7:$R$328,2,0)</f>
        <v>43908</v>
      </c>
      <c r="C30" s="69">
        <f>VLOOKUP($A30,'Return Data'!$A$7:$R$328,3,0)</f>
        <v>7.6185</v>
      </c>
      <c r="D30" s="69">
        <f>VLOOKUP($A30,'Return Data'!$A$7:$R$328,11,0)</f>
        <v>-110.211516232459</v>
      </c>
      <c r="E30" s="70">
        <f t="shared" si="0"/>
        <v>52</v>
      </c>
      <c r="F30" s="69"/>
      <c r="G30" s="70"/>
      <c r="H30" s="69"/>
      <c r="I30" s="70"/>
      <c r="J30" s="69"/>
      <c r="K30" s="70"/>
      <c r="L30" s="69"/>
      <c r="M30" s="70"/>
      <c r="N30" s="69"/>
      <c r="O30" s="70"/>
      <c r="P30" s="69"/>
      <c r="Q30" s="70"/>
      <c r="R30" s="69">
        <f>VLOOKUP($A30,'Return Data'!$A$7:$R$328,17,0)</f>
        <v>-57.187335526315799</v>
      </c>
      <c r="S30" s="71">
        <f t="shared" si="5"/>
        <v>67</v>
      </c>
    </row>
    <row r="31" spans="1:19" x14ac:dyDescent="0.25">
      <c r="A31" s="67" t="s">
        <v>289</v>
      </c>
      <c r="B31" s="68">
        <f>VLOOKUP($A31,'Return Data'!$A$7:$R$328,2,0)</f>
        <v>43908</v>
      </c>
      <c r="C31" s="69">
        <f>VLOOKUP($A31,'Return Data'!$A$7:$R$328,3,0)</f>
        <v>14.1256</v>
      </c>
      <c r="D31" s="69">
        <f>VLOOKUP($A31,'Return Data'!$A$7:$R$328,11,0)</f>
        <v>-92.445644612736203</v>
      </c>
      <c r="E31" s="70">
        <f t="shared" si="0"/>
        <v>18</v>
      </c>
      <c r="F31" s="69">
        <f>VLOOKUP($A31,'Return Data'!$A$7:$R$328,12,0)</f>
        <v>-28.5720022916788</v>
      </c>
      <c r="G31" s="70">
        <f t="shared" ref="G31:G74" si="8">RANK(F31,F$8:F$74,0)</f>
        <v>17</v>
      </c>
      <c r="H31" s="69">
        <f>VLOOKUP($A31,'Return Data'!$A$7:$R$328,13,0)</f>
        <v>-23.163962867291598</v>
      </c>
      <c r="I31" s="70">
        <f t="shared" ref="I31:I38" si="9">RANK(H31,H$8:H$74,0)</f>
        <v>12</v>
      </c>
      <c r="J31" s="69">
        <f>VLOOKUP($A31,'Return Data'!$A$7:$R$328,14,0)</f>
        <v>-15.040281998132199</v>
      </c>
      <c r="K31" s="70">
        <f t="shared" ref="K31:K38" si="10">RANK(J31,J$8:J$74,0)</f>
        <v>12</v>
      </c>
      <c r="L31" s="69">
        <f>VLOOKUP($A31,'Return Data'!$A$7:$R$328,18,0)</f>
        <v>-5.5004844963196602</v>
      </c>
      <c r="M31" s="70">
        <f t="shared" ref="M31:M38" si="11">RANK(L31,L$8:L$74,0)</f>
        <v>7</v>
      </c>
      <c r="N31" s="69">
        <f>VLOOKUP($A31,'Return Data'!$A$7:$R$328,15,0)</f>
        <v>0.94696238743064098</v>
      </c>
      <c r="O31" s="70">
        <f t="shared" ref="O31:O38" si="12">RANK(N31,N$8:N$74,0)</f>
        <v>8</v>
      </c>
      <c r="P31" s="69">
        <f>VLOOKUP($A31,'Return Data'!$A$7:$R$328,16,0)</f>
        <v>3.7855343430531301</v>
      </c>
      <c r="Q31" s="70">
        <f>RANK(P31,P$8:P$74,0)</f>
        <v>5</v>
      </c>
      <c r="R31" s="69">
        <f>VLOOKUP($A31,'Return Data'!$A$7:$R$328,17,0)</f>
        <v>3.4458672768878702</v>
      </c>
      <c r="S31" s="71">
        <f t="shared" si="5"/>
        <v>38</v>
      </c>
    </row>
    <row r="32" spans="1:19" x14ac:dyDescent="0.25">
      <c r="A32" s="67" t="s">
        <v>290</v>
      </c>
      <c r="B32" s="68">
        <f>VLOOKUP($A32,'Return Data'!$A$7:$R$328,2,0)</f>
        <v>43908</v>
      </c>
      <c r="C32" s="69">
        <f>VLOOKUP($A32,'Return Data'!$A$7:$R$328,3,0)</f>
        <v>35.110999999999997</v>
      </c>
      <c r="D32" s="69">
        <f>VLOOKUP($A32,'Return Data'!$A$7:$R$328,11,0)</f>
        <v>-98.010909783211602</v>
      </c>
      <c r="E32" s="70">
        <f t="shared" si="0"/>
        <v>29</v>
      </c>
      <c r="F32" s="69">
        <f>VLOOKUP($A32,'Return Data'!$A$7:$R$328,12,0)</f>
        <v>-31.408864009570198</v>
      </c>
      <c r="G32" s="70">
        <f t="shared" si="8"/>
        <v>22</v>
      </c>
      <c r="H32" s="69">
        <f>VLOOKUP($A32,'Return Data'!$A$7:$R$328,13,0)</f>
        <v>-29.068033500807001</v>
      </c>
      <c r="I32" s="70">
        <f t="shared" si="9"/>
        <v>26</v>
      </c>
      <c r="J32" s="69">
        <f>VLOOKUP($A32,'Return Data'!$A$7:$R$328,14,0)</f>
        <v>-18.5888584356934</v>
      </c>
      <c r="K32" s="70">
        <f t="shared" si="10"/>
        <v>17</v>
      </c>
      <c r="L32" s="69">
        <f>VLOOKUP($A32,'Return Data'!$A$7:$R$328,18,0)</f>
        <v>-6.0282466355233097</v>
      </c>
      <c r="M32" s="70">
        <f t="shared" si="11"/>
        <v>9</v>
      </c>
      <c r="N32" s="69">
        <f>VLOOKUP($A32,'Return Data'!$A$7:$R$328,15,0)</f>
        <v>-1.5555439675605001</v>
      </c>
      <c r="O32" s="70">
        <f t="shared" si="12"/>
        <v>17</v>
      </c>
      <c r="P32" s="69">
        <f>VLOOKUP($A32,'Return Data'!$A$7:$R$328,16,0)</f>
        <v>1.7912217977925899</v>
      </c>
      <c r="Q32" s="70">
        <f>RANK(P32,P$8:P$74,0)</f>
        <v>14</v>
      </c>
      <c r="R32" s="69">
        <f>VLOOKUP($A32,'Return Data'!$A$7:$R$328,17,0)</f>
        <v>17.528236756550001</v>
      </c>
      <c r="S32" s="71">
        <f t="shared" si="5"/>
        <v>27</v>
      </c>
    </row>
    <row r="33" spans="1:19" x14ac:dyDescent="0.25">
      <c r="A33" s="67" t="s">
        <v>291</v>
      </c>
      <c r="B33" s="68">
        <f>VLOOKUP($A33,'Return Data'!$A$7:$R$328,2,0)</f>
        <v>43908</v>
      </c>
      <c r="C33" s="69">
        <f>VLOOKUP($A33,'Return Data'!$A$7:$R$328,3,0)</f>
        <v>40.228999999999999</v>
      </c>
      <c r="D33" s="69">
        <f>VLOOKUP($A33,'Return Data'!$A$7:$R$328,11,0)</f>
        <v>-109.649444912432</v>
      </c>
      <c r="E33" s="70">
        <f t="shared" si="0"/>
        <v>51</v>
      </c>
      <c r="F33" s="69">
        <f>VLOOKUP($A33,'Return Data'!$A$7:$R$328,12,0)</f>
        <v>-39.133263799143499</v>
      </c>
      <c r="G33" s="70">
        <f t="shared" si="8"/>
        <v>44</v>
      </c>
      <c r="H33" s="69">
        <f>VLOOKUP($A33,'Return Data'!$A$7:$R$328,13,0)</f>
        <v>-33.1991258258046</v>
      </c>
      <c r="I33" s="70">
        <f t="shared" si="9"/>
        <v>39</v>
      </c>
      <c r="J33" s="69">
        <f>VLOOKUP($A33,'Return Data'!$A$7:$R$328,14,0)</f>
        <v>-23.745100042090201</v>
      </c>
      <c r="K33" s="70">
        <f t="shared" si="10"/>
        <v>38</v>
      </c>
      <c r="L33" s="69">
        <f>VLOOKUP($A33,'Return Data'!$A$7:$R$328,18,0)</f>
        <v>-13.2895919666341</v>
      </c>
      <c r="M33" s="70">
        <f t="shared" si="11"/>
        <v>44</v>
      </c>
      <c r="N33" s="69">
        <f>VLOOKUP($A33,'Return Data'!$A$7:$R$328,15,0)</f>
        <v>-4.0478311140201297</v>
      </c>
      <c r="O33" s="70">
        <f t="shared" si="12"/>
        <v>29</v>
      </c>
      <c r="P33" s="69">
        <f>VLOOKUP($A33,'Return Data'!$A$7:$R$328,16,0)</f>
        <v>1.13575782961634</v>
      </c>
      <c r="Q33" s="70">
        <f>RANK(P33,P$8:P$74,0)</f>
        <v>21</v>
      </c>
      <c r="R33" s="69">
        <f>VLOOKUP($A33,'Return Data'!$A$7:$R$328,17,0)</f>
        <v>21.495392557958301</v>
      </c>
      <c r="S33" s="71">
        <f t="shared" si="5"/>
        <v>22</v>
      </c>
    </row>
    <row r="34" spans="1:19" x14ac:dyDescent="0.25">
      <c r="A34" s="67" t="s">
        <v>292</v>
      </c>
      <c r="B34" s="68">
        <f>VLOOKUP($A34,'Return Data'!$A$7:$R$328,2,0)</f>
        <v>43908</v>
      </c>
      <c r="C34" s="69">
        <f>VLOOKUP($A34,'Return Data'!$A$7:$R$328,3,0)</f>
        <v>55.691299999999998</v>
      </c>
      <c r="D34" s="69">
        <f>VLOOKUP($A34,'Return Data'!$A$7:$R$328,11,0)</f>
        <v>-95.310934402676097</v>
      </c>
      <c r="E34" s="70">
        <f t="shared" si="0"/>
        <v>22</v>
      </c>
      <c r="F34" s="69">
        <f>VLOOKUP($A34,'Return Data'!$A$7:$R$328,12,0)</f>
        <v>-29.225061936482</v>
      </c>
      <c r="G34" s="70">
        <f t="shared" si="8"/>
        <v>20</v>
      </c>
      <c r="H34" s="69">
        <f>VLOOKUP($A34,'Return Data'!$A$7:$R$328,13,0)</f>
        <v>-22.231240319463101</v>
      </c>
      <c r="I34" s="70">
        <f t="shared" si="9"/>
        <v>11</v>
      </c>
      <c r="J34" s="69">
        <f>VLOOKUP($A34,'Return Data'!$A$7:$R$328,14,0)</f>
        <v>-14.708088120632601</v>
      </c>
      <c r="K34" s="70">
        <f t="shared" si="10"/>
        <v>10</v>
      </c>
      <c r="L34" s="69">
        <f>VLOOKUP($A34,'Return Data'!$A$7:$R$328,18,0)</f>
        <v>-5.6916881287954801</v>
      </c>
      <c r="M34" s="70">
        <f t="shared" si="11"/>
        <v>8</v>
      </c>
      <c r="N34" s="69">
        <f>VLOOKUP($A34,'Return Data'!$A$7:$R$328,15,0)</f>
        <v>1.1938889861337301</v>
      </c>
      <c r="O34" s="70">
        <f t="shared" si="12"/>
        <v>7</v>
      </c>
      <c r="P34" s="69">
        <f>VLOOKUP($A34,'Return Data'!$A$7:$R$328,16,0)</f>
        <v>1.3710032823634699</v>
      </c>
      <c r="Q34" s="70">
        <f>RANK(P34,P$8:P$74,0)</f>
        <v>18</v>
      </c>
      <c r="R34" s="69">
        <f>VLOOKUP($A34,'Return Data'!$A$7:$R$328,17,0)</f>
        <v>19.977504775416399</v>
      </c>
      <c r="S34" s="71">
        <f t="shared" si="5"/>
        <v>24</v>
      </c>
    </row>
    <row r="35" spans="1:19" x14ac:dyDescent="0.25">
      <c r="A35" s="67" t="s">
        <v>293</v>
      </c>
      <c r="B35" s="68">
        <f>VLOOKUP($A35,'Return Data'!$A$7:$R$328,2,0)</f>
        <v>43908</v>
      </c>
      <c r="C35" s="69">
        <f>VLOOKUP($A35,'Return Data'!$A$7:$R$328,3,0)</f>
        <v>8.8407</v>
      </c>
      <c r="D35" s="69">
        <f>VLOOKUP($A35,'Return Data'!$A$7:$R$328,11,0)</f>
        <v>-102.239636959108</v>
      </c>
      <c r="E35" s="70">
        <f t="shared" si="0"/>
        <v>36</v>
      </c>
      <c r="F35" s="69">
        <f>VLOOKUP($A35,'Return Data'!$A$7:$R$328,12,0)</f>
        <v>-35.656261357035099</v>
      </c>
      <c r="G35" s="70">
        <f t="shared" si="8"/>
        <v>31</v>
      </c>
      <c r="H35" s="69">
        <f>VLOOKUP($A35,'Return Data'!$A$7:$R$328,13,0)</f>
        <v>-30.291521085160699</v>
      </c>
      <c r="I35" s="70">
        <f t="shared" si="9"/>
        <v>31</v>
      </c>
      <c r="J35" s="69">
        <f>VLOOKUP($A35,'Return Data'!$A$7:$R$328,14,0)</f>
        <v>-22.207783553245399</v>
      </c>
      <c r="K35" s="70">
        <f t="shared" si="10"/>
        <v>32</v>
      </c>
      <c r="L35" s="69">
        <f>VLOOKUP($A35,'Return Data'!$A$7:$R$328,18,0)</f>
        <v>-11.541131593722101</v>
      </c>
      <c r="M35" s="70">
        <f t="shared" si="11"/>
        <v>34</v>
      </c>
      <c r="N35" s="69">
        <f>VLOOKUP($A35,'Return Data'!$A$7:$R$328,15,0)</f>
        <v>-6.32093613576082</v>
      </c>
      <c r="O35" s="70">
        <f t="shared" si="12"/>
        <v>43</v>
      </c>
      <c r="P35" s="69"/>
      <c r="Q35" s="70"/>
      <c r="R35" s="69">
        <f>VLOOKUP($A35,'Return Data'!$A$7:$R$328,17,0)</f>
        <v>-3.3932999198075402</v>
      </c>
      <c r="S35" s="71">
        <f t="shared" si="5"/>
        <v>48</v>
      </c>
    </row>
    <row r="36" spans="1:19" x14ac:dyDescent="0.25">
      <c r="A36" s="67" t="s">
        <v>294</v>
      </c>
      <c r="B36" s="68">
        <f>VLOOKUP($A36,'Return Data'!$A$7:$R$328,2,0)</f>
        <v>43908</v>
      </c>
      <c r="C36" s="69">
        <f>VLOOKUP($A36,'Return Data'!$A$7:$R$328,3,0)</f>
        <v>13.888999999999999</v>
      </c>
      <c r="D36" s="69">
        <f>VLOOKUP($A36,'Return Data'!$A$7:$R$328,11,0)</f>
        <v>-107.78754231605301</v>
      </c>
      <c r="E36" s="70">
        <f t="shared" si="0"/>
        <v>45</v>
      </c>
      <c r="F36" s="69">
        <f>VLOOKUP($A36,'Return Data'!$A$7:$R$328,12,0)</f>
        <v>-35.847977117489897</v>
      </c>
      <c r="G36" s="70">
        <f t="shared" si="8"/>
        <v>33</v>
      </c>
      <c r="H36" s="69">
        <f>VLOOKUP($A36,'Return Data'!$A$7:$R$328,13,0)</f>
        <v>-28.664184494134599</v>
      </c>
      <c r="I36" s="70">
        <f t="shared" si="9"/>
        <v>23</v>
      </c>
      <c r="J36" s="69">
        <f>VLOOKUP($A36,'Return Data'!$A$7:$R$328,14,0)</f>
        <v>-20.214422841655502</v>
      </c>
      <c r="K36" s="70">
        <f t="shared" si="10"/>
        <v>24</v>
      </c>
      <c r="L36" s="69">
        <f>VLOOKUP($A36,'Return Data'!$A$7:$R$328,18,0)</f>
        <v>-6.1993090656666299</v>
      </c>
      <c r="M36" s="70">
        <f t="shared" si="11"/>
        <v>10</v>
      </c>
      <c r="N36" s="69">
        <f>VLOOKUP($A36,'Return Data'!$A$7:$R$328,15,0)</f>
        <v>1.5704307862992799</v>
      </c>
      <c r="O36" s="70">
        <f t="shared" si="12"/>
        <v>6</v>
      </c>
      <c r="P36" s="69"/>
      <c r="Q36" s="70"/>
      <c r="R36" s="69">
        <f>VLOOKUP($A36,'Return Data'!$A$7:$R$328,17,0)</f>
        <v>9.2054798962386499</v>
      </c>
      <c r="S36" s="71">
        <f t="shared" si="5"/>
        <v>34</v>
      </c>
    </row>
    <row r="37" spans="1:19" x14ac:dyDescent="0.25">
      <c r="A37" s="67" t="s">
        <v>295</v>
      </c>
      <c r="B37" s="68">
        <f>VLOOKUP($A37,'Return Data'!$A$7:$R$328,2,0)</f>
        <v>43908</v>
      </c>
      <c r="C37" s="69">
        <f>VLOOKUP($A37,'Return Data'!$A$7:$R$328,3,0)</f>
        <v>14.0709</v>
      </c>
      <c r="D37" s="69">
        <f>VLOOKUP($A37,'Return Data'!$A$7:$R$328,11,0)</f>
        <v>-97.192115349555195</v>
      </c>
      <c r="E37" s="70">
        <f t="shared" si="0"/>
        <v>27</v>
      </c>
      <c r="F37" s="69">
        <f>VLOOKUP($A37,'Return Data'!$A$7:$R$328,12,0)</f>
        <v>-28.2663366731867</v>
      </c>
      <c r="G37" s="70">
        <f t="shared" si="8"/>
        <v>15</v>
      </c>
      <c r="H37" s="69">
        <f>VLOOKUP($A37,'Return Data'!$A$7:$R$328,13,0)</f>
        <v>-23.342730174475001</v>
      </c>
      <c r="I37" s="70">
        <f t="shared" si="9"/>
        <v>13</v>
      </c>
      <c r="J37" s="69">
        <f>VLOOKUP($A37,'Return Data'!$A$7:$R$328,14,0)</f>
        <v>-17.672833798971698</v>
      </c>
      <c r="K37" s="70">
        <f t="shared" si="10"/>
        <v>16</v>
      </c>
      <c r="L37" s="69">
        <f>VLOOKUP($A37,'Return Data'!$A$7:$R$328,18,0)</f>
        <v>-10.205263634201</v>
      </c>
      <c r="M37" s="70">
        <f t="shared" si="11"/>
        <v>25</v>
      </c>
      <c r="N37" s="69">
        <f>VLOOKUP($A37,'Return Data'!$A$7:$R$328,15,0)</f>
        <v>-0.96837486831062203</v>
      </c>
      <c r="O37" s="70">
        <f t="shared" si="12"/>
        <v>16</v>
      </c>
      <c r="P37" s="69">
        <f>VLOOKUP($A37,'Return Data'!$A$7:$R$328,16,0)</f>
        <v>5.7992620963425701</v>
      </c>
      <c r="Q37" s="70">
        <f>RANK(P37,P$8:P$74,0)</f>
        <v>3</v>
      </c>
      <c r="R37" s="69">
        <f>VLOOKUP($A37,'Return Data'!$A$7:$R$328,17,0)</f>
        <v>7.8910169941582602</v>
      </c>
      <c r="S37" s="71">
        <f t="shared" si="5"/>
        <v>35</v>
      </c>
    </row>
    <row r="38" spans="1:19" x14ac:dyDescent="0.25">
      <c r="A38" s="67" t="s">
        <v>296</v>
      </c>
      <c r="B38" s="68">
        <f>VLOOKUP($A38,'Return Data'!$A$7:$R$328,2,0)</f>
        <v>43908</v>
      </c>
      <c r="C38" s="69">
        <f>VLOOKUP($A38,'Return Data'!$A$7:$R$328,3,0)</f>
        <v>38.500599999999999</v>
      </c>
      <c r="D38" s="69">
        <f>VLOOKUP($A38,'Return Data'!$A$7:$R$328,11,0)</f>
        <v>-116.98515013487</v>
      </c>
      <c r="E38" s="70">
        <f t="shared" si="0"/>
        <v>64</v>
      </c>
      <c r="F38" s="69">
        <f>VLOOKUP($A38,'Return Data'!$A$7:$R$328,12,0)</f>
        <v>-38.396741852733697</v>
      </c>
      <c r="G38" s="70">
        <f t="shared" si="8"/>
        <v>42</v>
      </c>
      <c r="H38" s="69">
        <f>VLOOKUP($A38,'Return Data'!$A$7:$R$328,13,0)</f>
        <v>-39.480956194948298</v>
      </c>
      <c r="I38" s="70">
        <f t="shared" si="9"/>
        <v>57</v>
      </c>
      <c r="J38" s="69">
        <f>VLOOKUP($A38,'Return Data'!$A$7:$R$328,14,0)</f>
        <v>-30.078528791841801</v>
      </c>
      <c r="K38" s="70">
        <f t="shared" si="10"/>
        <v>53</v>
      </c>
      <c r="L38" s="69">
        <f>VLOOKUP($A38,'Return Data'!$A$7:$R$328,18,0)</f>
        <v>-17.722674258938401</v>
      </c>
      <c r="M38" s="70">
        <f t="shared" si="11"/>
        <v>52</v>
      </c>
      <c r="N38" s="69">
        <f>VLOOKUP($A38,'Return Data'!$A$7:$R$328,15,0)</f>
        <v>-9.5123794925892007</v>
      </c>
      <c r="O38" s="70">
        <f t="shared" si="12"/>
        <v>48</v>
      </c>
      <c r="P38" s="69">
        <f>VLOOKUP($A38,'Return Data'!$A$7:$R$328,16,0)</f>
        <v>-4.4204792637584696</v>
      </c>
      <c r="Q38" s="70">
        <f>RANK(P38,P$8:P$74,0)</f>
        <v>38</v>
      </c>
      <c r="R38" s="69">
        <f>VLOOKUP($A38,'Return Data'!$A$7:$R$328,17,0)</f>
        <v>19.657443310657602</v>
      </c>
      <c r="S38" s="71">
        <f t="shared" si="5"/>
        <v>25</v>
      </c>
    </row>
    <row r="39" spans="1:19" x14ac:dyDescent="0.25">
      <c r="A39" s="67" t="s">
        <v>297</v>
      </c>
      <c r="B39" s="68">
        <f>VLOOKUP($A39,'Return Data'!$A$7:$R$328,2,0)</f>
        <v>43908</v>
      </c>
      <c r="C39" s="69">
        <f>VLOOKUP($A39,'Return Data'!$A$7:$R$328,3,0)</f>
        <v>8.7188999999999997</v>
      </c>
      <c r="D39" s="69">
        <f>VLOOKUP($A39,'Return Data'!$A$7:$R$328,11,0)</f>
        <v>-74.162443238887406</v>
      </c>
      <c r="E39" s="70">
        <f t="shared" si="0"/>
        <v>7</v>
      </c>
      <c r="F39" s="69">
        <f>VLOOKUP($A39,'Return Data'!$A$7:$R$328,12,0)</f>
        <v>-28.094684994076498</v>
      </c>
      <c r="G39" s="70">
        <f t="shared" si="8"/>
        <v>14</v>
      </c>
      <c r="H39" s="69"/>
      <c r="I39" s="70"/>
      <c r="J39" s="69"/>
      <c r="K39" s="70"/>
      <c r="L39" s="69"/>
      <c r="M39" s="70"/>
      <c r="N39" s="69"/>
      <c r="O39" s="70"/>
      <c r="P39" s="69"/>
      <c r="Q39" s="70"/>
      <c r="R39" s="69">
        <f>VLOOKUP($A39,'Return Data'!$A$7:$R$328,17,0)</f>
        <v>-19.647121848739499</v>
      </c>
      <c r="S39" s="71">
        <f t="shared" si="5"/>
        <v>65</v>
      </c>
    </row>
    <row r="40" spans="1:19" x14ac:dyDescent="0.25">
      <c r="A40" s="67" t="s">
        <v>298</v>
      </c>
      <c r="B40" s="68">
        <f>VLOOKUP($A40,'Return Data'!$A$7:$R$328,2,0)</f>
        <v>43908</v>
      </c>
      <c r="C40" s="69">
        <f>VLOOKUP($A40,'Return Data'!$A$7:$R$328,3,0)</f>
        <v>10.56</v>
      </c>
      <c r="D40" s="69">
        <f>VLOOKUP($A40,'Return Data'!$A$7:$R$328,11,0)</f>
        <v>-111.38587814374399</v>
      </c>
      <c r="E40" s="70">
        <f t="shared" ref="E40:E71" si="13">RANK(D40,D$8:D$74,0)</f>
        <v>57</v>
      </c>
      <c r="F40" s="69">
        <f>VLOOKUP($A40,'Return Data'!$A$7:$R$328,12,0)</f>
        <v>-43.791330800953297</v>
      </c>
      <c r="G40" s="70">
        <f t="shared" si="8"/>
        <v>56</v>
      </c>
      <c r="H40" s="69">
        <f>VLOOKUP($A40,'Return Data'!$A$7:$R$328,13,0)</f>
        <v>-35.928461095799101</v>
      </c>
      <c r="I40" s="70">
        <f t="shared" ref="I40:I74" si="14">RANK(H40,H$8:H$74,0)</f>
        <v>48</v>
      </c>
      <c r="J40" s="69">
        <f>VLOOKUP($A40,'Return Data'!$A$7:$R$328,14,0)</f>
        <v>-25.143578073964001</v>
      </c>
      <c r="K40" s="70">
        <f t="shared" ref="K40:K74" si="15">RANK(J40,J$8:J$74,0)</f>
        <v>42</v>
      </c>
      <c r="L40" s="69">
        <f>VLOOKUP($A40,'Return Data'!$A$7:$R$328,18,0)</f>
        <v>-11.1022770735644</v>
      </c>
      <c r="M40" s="70">
        <f t="shared" ref="M40:M50" si="16">RANK(L40,L$8:L$74,0)</f>
        <v>32</v>
      </c>
      <c r="N40" s="69">
        <f>VLOOKUP($A40,'Return Data'!$A$7:$R$328,15,0)</f>
        <v>-3.96828715512699</v>
      </c>
      <c r="O40" s="70">
        <f t="shared" ref="O40:O49" si="17">RANK(N40,N$8:N$74,0)</f>
        <v>28</v>
      </c>
      <c r="P40" s="69"/>
      <c r="Q40" s="70"/>
      <c r="R40" s="69">
        <f>VLOOKUP($A40,'Return Data'!$A$7:$R$328,17,0)</f>
        <v>1.31109685695959</v>
      </c>
      <c r="S40" s="71">
        <f t="shared" ref="S40:S71" si="18">RANK(R40,R$8:R$74,0)</f>
        <v>43</v>
      </c>
    </row>
    <row r="41" spans="1:19" x14ac:dyDescent="0.25">
      <c r="A41" s="67" t="s">
        <v>299</v>
      </c>
      <c r="B41" s="68">
        <f>VLOOKUP($A41,'Return Data'!$A$7:$R$328,2,0)</f>
        <v>43908</v>
      </c>
      <c r="C41" s="69">
        <f>VLOOKUP($A41,'Return Data'!$A$7:$R$328,3,0)</f>
        <v>141.9</v>
      </c>
      <c r="D41" s="69">
        <f>VLOOKUP($A41,'Return Data'!$A$7:$R$328,11,0)</f>
        <v>-108.246140275984</v>
      </c>
      <c r="E41" s="70">
        <f t="shared" si="13"/>
        <v>47</v>
      </c>
      <c r="F41" s="69">
        <f>VLOOKUP($A41,'Return Data'!$A$7:$R$328,12,0)</f>
        <v>-40.9601334062978</v>
      </c>
      <c r="G41" s="70">
        <f t="shared" si="8"/>
        <v>50</v>
      </c>
      <c r="H41" s="69">
        <f>VLOOKUP($A41,'Return Data'!$A$7:$R$328,13,0)</f>
        <v>-35.234499408090699</v>
      </c>
      <c r="I41" s="70">
        <f t="shared" si="14"/>
        <v>46</v>
      </c>
      <c r="J41" s="69">
        <f>VLOOKUP($A41,'Return Data'!$A$7:$R$328,14,0)</f>
        <v>-26.5219261906398</v>
      </c>
      <c r="K41" s="70">
        <f t="shared" si="15"/>
        <v>47</v>
      </c>
      <c r="L41" s="69">
        <f>VLOOKUP($A41,'Return Data'!$A$7:$R$328,18,0)</f>
        <v>-13.303279718234499</v>
      </c>
      <c r="M41" s="70">
        <f t="shared" si="16"/>
        <v>45</v>
      </c>
      <c r="N41" s="69">
        <f>VLOOKUP($A41,'Return Data'!$A$7:$R$328,15,0)</f>
        <v>-6.0490334145568996</v>
      </c>
      <c r="O41" s="70">
        <f t="shared" si="17"/>
        <v>42</v>
      </c>
      <c r="P41" s="69">
        <f>VLOOKUP($A41,'Return Data'!$A$7:$R$328,16,0)</f>
        <v>-1.9673484489678901</v>
      </c>
      <c r="Q41" s="70">
        <f t="shared" ref="Q41:Q46" si="19">RANK(P41,P$8:P$74,0)</f>
        <v>34</v>
      </c>
      <c r="R41" s="69">
        <f>VLOOKUP($A41,'Return Data'!$A$7:$R$328,17,0)</f>
        <v>171.11754120498901</v>
      </c>
      <c r="S41" s="71">
        <f t="shared" si="18"/>
        <v>4</v>
      </c>
    </row>
    <row r="42" spans="1:19" x14ac:dyDescent="0.25">
      <c r="A42" s="67" t="s">
        <v>300</v>
      </c>
      <c r="B42" s="68">
        <f>VLOOKUP($A42,'Return Data'!$A$7:$R$328,2,0)</f>
        <v>43908</v>
      </c>
      <c r="C42" s="69">
        <f>VLOOKUP($A42,'Return Data'!$A$7:$R$328,3,0)</f>
        <v>152.87</v>
      </c>
      <c r="D42" s="69">
        <f>VLOOKUP($A42,'Return Data'!$A$7:$R$328,11,0)</f>
        <v>-105.96995899749101</v>
      </c>
      <c r="E42" s="70">
        <f t="shared" si="13"/>
        <v>43</v>
      </c>
      <c r="F42" s="69">
        <f>VLOOKUP($A42,'Return Data'!$A$7:$R$328,12,0)</f>
        <v>-39.7164083424708</v>
      </c>
      <c r="G42" s="70">
        <f t="shared" si="8"/>
        <v>47</v>
      </c>
      <c r="H42" s="69">
        <f>VLOOKUP($A42,'Return Data'!$A$7:$R$328,13,0)</f>
        <v>-34.2705198433612</v>
      </c>
      <c r="I42" s="70">
        <f t="shared" si="14"/>
        <v>44</v>
      </c>
      <c r="J42" s="69">
        <f>VLOOKUP($A42,'Return Data'!$A$7:$R$328,14,0)</f>
        <v>-25.799745404266201</v>
      </c>
      <c r="K42" s="70">
        <f t="shared" si="15"/>
        <v>46</v>
      </c>
      <c r="L42" s="69">
        <f>VLOOKUP($A42,'Return Data'!$A$7:$R$328,18,0)</f>
        <v>-13.166466730641</v>
      </c>
      <c r="M42" s="70">
        <f t="shared" si="16"/>
        <v>43</v>
      </c>
      <c r="N42" s="69">
        <f>VLOOKUP($A42,'Return Data'!$A$7:$R$328,15,0)</f>
        <v>-3.7229392615796701</v>
      </c>
      <c r="O42" s="70">
        <f t="shared" si="17"/>
        <v>26</v>
      </c>
      <c r="P42" s="69">
        <f>VLOOKUP($A42,'Return Data'!$A$7:$R$328,16,0)</f>
        <v>1.4343112061588299</v>
      </c>
      <c r="Q42" s="70">
        <f t="shared" si="19"/>
        <v>16</v>
      </c>
      <c r="R42" s="69">
        <f>VLOOKUP($A42,'Return Data'!$A$7:$R$328,17,0)</f>
        <v>91.991832813353597</v>
      </c>
      <c r="S42" s="71">
        <f t="shared" si="18"/>
        <v>8</v>
      </c>
    </row>
    <row r="43" spans="1:19" x14ac:dyDescent="0.25">
      <c r="A43" s="67" t="s">
        <v>301</v>
      </c>
      <c r="B43" s="68">
        <f>VLOOKUP($A43,'Return Data'!$A$7:$R$328,2,0)</f>
        <v>43908</v>
      </c>
      <c r="C43" s="69">
        <f>VLOOKUP($A43,'Return Data'!$A$7:$R$328,3,0)</f>
        <v>66.588899999999995</v>
      </c>
      <c r="D43" s="69">
        <f>VLOOKUP($A43,'Return Data'!$A$7:$R$328,11,0)</f>
        <v>-115.018689711013</v>
      </c>
      <c r="E43" s="70">
        <f t="shared" si="13"/>
        <v>61</v>
      </c>
      <c r="F43" s="69">
        <f>VLOOKUP($A43,'Return Data'!$A$7:$R$328,12,0)</f>
        <v>-44.418098663891797</v>
      </c>
      <c r="G43" s="70">
        <f t="shared" si="8"/>
        <v>57</v>
      </c>
      <c r="H43" s="69">
        <f>VLOOKUP($A43,'Return Data'!$A$7:$R$328,13,0)</f>
        <v>-37.499230321427703</v>
      </c>
      <c r="I43" s="70">
        <f t="shared" si="14"/>
        <v>51</v>
      </c>
      <c r="J43" s="69">
        <f>VLOOKUP($A43,'Return Data'!$A$7:$R$328,14,0)</f>
        <v>-27.470367555884099</v>
      </c>
      <c r="K43" s="70">
        <f t="shared" si="15"/>
        <v>49</v>
      </c>
      <c r="L43" s="69">
        <f>VLOOKUP($A43,'Return Data'!$A$7:$R$328,18,0)</f>
        <v>-12.5210085055592</v>
      </c>
      <c r="M43" s="70">
        <f t="shared" si="16"/>
        <v>39</v>
      </c>
      <c r="N43" s="69">
        <f>VLOOKUP($A43,'Return Data'!$A$7:$R$328,15,0)</f>
        <v>-4.9594114261300897</v>
      </c>
      <c r="O43" s="70">
        <f t="shared" si="17"/>
        <v>36</v>
      </c>
      <c r="P43" s="69">
        <f>VLOOKUP($A43,'Return Data'!$A$7:$R$328,16,0)</f>
        <v>2.5604477461395501</v>
      </c>
      <c r="Q43" s="70">
        <f t="shared" si="19"/>
        <v>10</v>
      </c>
      <c r="R43" s="69">
        <f>VLOOKUP($A43,'Return Data'!$A$7:$R$328,17,0)</f>
        <v>28.325491634668101</v>
      </c>
      <c r="S43" s="71">
        <f t="shared" si="18"/>
        <v>16</v>
      </c>
    </row>
    <row r="44" spans="1:19" x14ac:dyDescent="0.25">
      <c r="A44" s="67" t="s">
        <v>302</v>
      </c>
      <c r="B44" s="68">
        <f>VLOOKUP($A44,'Return Data'!$A$7:$R$328,2,0)</f>
        <v>43908</v>
      </c>
      <c r="C44" s="69">
        <f>VLOOKUP($A44,'Return Data'!$A$7:$R$328,3,0)</f>
        <v>36.619999999999997</v>
      </c>
      <c r="D44" s="69">
        <f>VLOOKUP($A44,'Return Data'!$A$7:$R$328,11,0)</f>
        <v>-120.628369148514</v>
      </c>
      <c r="E44" s="70">
        <f t="shared" si="13"/>
        <v>65</v>
      </c>
      <c r="F44" s="69">
        <f>VLOOKUP($A44,'Return Data'!$A$7:$R$328,12,0)</f>
        <v>-55.121314329235098</v>
      </c>
      <c r="G44" s="70">
        <f t="shared" si="8"/>
        <v>66</v>
      </c>
      <c r="H44" s="69">
        <f>VLOOKUP($A44,'Return Data'!$A$7:$R$328,13,0)</f>
        <v>-43.3238645916134</v>
      </c>
      <c r="I44" s="70">
        <f t="shared" si="14"/>
        <v>60</v>
      </c>
      <c r="J44" s="69">
        <f>VLOOKUP($A44,'Return Data'!$A$7:$R$328,14,0)</f>
        <v>-32.938287742693703</v>
      </c>
      <c r="K44" s="70">
        <f t="shared" si="15"/>
        <v>61</v>
      </c>
      <c r="L44" s="69">
        <f>VLOOKUP($A44,'Return Data'!$A$7:$R$328,18,0)</f>
        <v>-13.927813550898801</v>
      </c>
      <c r="M44" s="70">
        <f t="shared" si="16"/>
        <v>46</v>
      </c>
      <c r="N44" s="69">
        <f>VLOOKUP($A44,'Return Data'!$A$7:$R$328,15,0)</f>
        <v>-7.8212456648192301</v>
      </c>
      <c r="O44" s="70">
        <f t="shared" si="17"/>
        <v>46</v>
      </c>
      <c r="P44" s="69">
        <f>VLOOKUP($A44,'Return Data'!$A$7:$R$328,16,0)</f>
        <v>-0.79619091245947005</v>
      </c>
      <c r="Q44" s="70">
        <f t="shared" si="19"/>
        <v>31</v>
      </c>
      <c r="R44" s="69">
        <f>VLOOKUP($A44,'Return Data'!$A$7:$R$328,17,0)</f>
        <v>23.010921274727199</v>
      </c>
      <c r="S44" s="71">
        <f t="shared" si="18"/>
        <v>20</v>
      </c>
    </row>
    <row r="45" spans="1:19" x14ac:dyDescent="0.25">
      <c r="A45" s="67" t="s">
        <v>303</v>
      </c>
      <c r="B45" s="68">
        <f>VLOOKUP($A45,'Return Data'!$A$7:$R$328,2,0)</f>
        <v>43908</v>
      </c>
      <c r="C45" s="69">
        <f>VLOOKUP($A45,'Return Data'!$A$7:$R$328,3,0)</f>
        <v>58.840299999999999</v>
      </c>
      <c r="D45" s="69">
        <f>VLOOKUP($A45,'Return Data'!$A$7:$R$328,11,0)</f>
        <v>-102.481861379976</v>
      </c>
      <c r="E45" s="70">
        <f t="shared" si="13"/>
        <v>37</v>
      </c>
      <c r="F45" s="69">
        <f>VLOOKUP($A45,'Return Data'!$A$7:$R$328,12,0)</f>
        <v>-31.117304659338899</v>
      </c>
      <c r="G45" s="70">
        <f t="shared" si="8"/>
        <v>21</v>
      </c>
      <c r="H45" s="69">
        <f>VLOOKUP($A45,'Return Data'!$A$7:$R$328,13,0)</f>
        <v>-27.9597667323007</v>
      </c>
      <c r="I45" s="70">
        <f t="shared" si="14"/>
        <v>21</v>
      </c>
      <c r="J45" s="69">
        <f>VLOOKUP($A45,'Return Data'!$A$7:$R$328,14,0)</f>
        <v>-21.474355015453401</v>
      </c>
      <c r="K45" s="70">
        <f t="shared" si="15"/>
        <v>30</v>
      </c>
      <c r="L45" s="69">
        <f>VLOOKUP($A45,'Return Data'!$A$7:$R$328,18,0)</f>
        <v>-10.0015575880191</v>
      </c>
      <c r="M45" s="70">
        <f t="shared" si="16"/>
        <v>24</v>
      </c>
      <c r="N45" s="69">
        <f>VLOOKUP($A45,'Return Data'!$A$7:$R$328,15,0)</f>
        <v>-4.7564978232662698</v>
      </c>
      <c r="O45" s="70">
        <f t="shared" si="17"/>
        <v>35</v>
      </c>
      <c r="P45" s="69">
        <f>VLOOKUP($A45,'Return Data'!$A$7:$R$328,16,0)</f>
        <v>-0.77528859419027596</v>
      </c>
      <c r="Q45" s="70">
        <f t="shared" si="19"/>
        <v>30</v>
      </c>
      <c r="R45" s="69">
        <f>VLOOKUP($A45,'Return Data'!$A$7:$R$328,17,0)</f>
        <v>200.50515798259201</v>
      </c>
      <c r="S45" s="71">
        <f t="shared" si="18"/>
        <v>2</v>
      </c>
    </row>
    <row r="46" spans="1:19" x14ac:dyDescent="0.25">
      <c r="A46" s="67" t="s">
        <v>375</v>
      </c>
      <c r="B46" s="68">
        <f>VLOOKUP($A46,'Return Data'!$A$7:$R$328,2,0)</f>
        <v>43908</v>
      </c>
      <c r="C46" s="69">
        <f>VLOOKUP($A46,'Return Data'!$A$7:$R$328,3,0)</f>
        <v>105.708</v>
      </c>
      <c r="D46" s="69">
        <f>VLOOKUP($A46,'Return Data'!$A$7:$R$328,11,0)</f>
        <v>-105.059447402104</v>
      </c>
      <c r="E46" s="70">
        <f t="shared" si="13"/>
        <v>42</v>
      </c>
      <c r="F46" s="69">
        <f>VLOOKUP($A46,'Return Data'!$A$7:$R$328,12,0)</f>
        <v>-38.722663396237898</v>
      </c>
      <c r="G46" s="70">
        <f t="shared" si="8"/>
        <v>43</v>
      </c>
      <c r="H46" s="69">
        <f>VLOOKUP($A46,'Return Data'!$A$7:$R$328,13,0)</f>
        <v>-33.247669421865702</v>
      </c>
      <c r="I46" s="70">
        <f t="shared" si="14"/>
        <v>40</v>
      </c>
      <c r="J46" s="69">
        <f>VLOOKUP($A46,'Return Data'!$A$7:$R$328,14,0)</f>
        <v>-25.5743407115386</v>
      </c>
      <c r="K46" s="70">
        <f t="shared" si="15"/>
        <v>44</v>
      </c>
      <c r="L46" s="69">
        <f>VLOOKUP($A46,'Return Data'!$A$7:$R$328,18,0)</f>
        <v>-11.974278963878399</v>
      </c>
      <c r="M46" s="70">
        <f t="shared" si="16"/>
        <v>37</v>
      </c>
      <c r="N46" s="69">
        <f>VLOOKUP($A46,'Return Data'!$A$7:$R$328,15,0)</f>
        <v>-5.2341632485344496</v>
      </c>
      <c r="O46" s="70">
        <f t="shared" si="17"/>
        <v>37</v>
      </c>
      <c r="P46" s="69">
        <f>VLOOKUP($A46,'Return Data'!$A$7:$R$328,16,0)</f>
        <v>-1.84245630587924</v>
      </c>
      <c r="Q46" s="70">
        <f t="shared" si="19"/>
        <v>33</v>
      </c>
      <c r="R46" s="69">
        <f>VLOOKUP($A46,'Return Data'!$A$7:$R$328,17,0)</f>
        <v>117.93961331302199</v>
      </c>
      <c r="S46" s="71">
        <f t="shared" si="18"/>
        <v>7</v>
      </c>
    </row>
    <row r="47" spans="1:19" x14ac:dyDescent="0.25">
      <c r="A47" s="67" t="s">
        <v>304</v>
      </c>
      <c r="B47" s="68">
        <f>VLOOKUP($A47,'Return Data'!$A$7:$R$328,2,0)</f>
        <v>43908</v>
      </c>
      <c r="C47" s="69">
        <f>VLOOKUP($A47,'Return Data'!$A$7:$R$328,3,0)</f>
        <v>10.5288</v>
      </c>
      <c r="D47" s="69">
        <f>VLOOKUP($A47,'Return Data'!$A$7:$R$328,11,0)</f>
        <v>-99.776757291455596</v>
      </c>
      <c r="E47" s="70">
        <f t="shared" si="13"/>
        <v>32</v>
      </c>
      <c r="F47" s="69">
        <f>VLOOKUP($A47,'Return Data'!$A$7:$R$328,12,0)</f>
        <v>-32.0760071944906</v>
      </c>
      <c r="G47" s="70">
        <f t="shared" si="8"/>
        <v>23</v>
      </c>
      <c r="H47" s="69">
        <f>VLOOKUP($A47,'Return Data'!$A$7:$R$328,13,0)</f>
        <v>-29.833768408702301</v>
      </c>
      <c r="I47" s="70">
        <f t="shared" si="14"/>
        <v>28</v>
      </c>
      <c r="J47" s="69">
        <f>VLOOKUP($A47,'Return Data'!$A$7:$R$328,14,0)</f>
        <v>-19.848853484144399</v>
      </c>
      <c r="K47" s="70">
        <f t="shared" si="15"/>
        <v>23</v>
      </c>
      <c r="L47" s="69">
        <f>VLOOKUP($A47,'Return Data'!$A$7:$R$328,18,0)</f>
        <v>-10.846309283252101</v>
      </c>
      <c r="M47" s="70">
        <f t="shared" si="16"/>
        <v>28</v>
      </c>
      <c r="N47" s="69">
        <f>VLOOKUP($A47,'Return Data'!$A$7:$R$328,15,0)</f>
        <v>-3.5254234905611601</v>
      </c>
      <c r="O47" s="70">
        <f t="shared" si="17"/>
        <v>24</v>
      </c>
      <c r="P47" s="69"/>
      <c r="Q47" s="70"/>
      <c r="R47" s="69">
        <f>VLOOKUP($A47,'Return Data'!$A$7:$R$328,17,0)</f>
        <v>1.33295580110497</v>
      </c>
      <c r="S47" s="71">
        <f t="shared" si="18"/>
        <v>42</v>
      </c>
    </row>
    <row r="48" spans="1:19" x14ac:dyDescent="0.25">
      <c r="A48" s="67" t="s">
        <v>305</v>
      </c>
      <c r="B48" s="68">
        <f>VLOOKUP($A48,'Return Data'!$A$7:$R$328,2,0)</f>
        <v>43908</v>
      </c>
      <c r="C48" s="69">
        <f>VLOOKUP($A48,'Return Data'!$A$7:$R$328,3,0)</f>
        <v>10.8462</v>
      </c>
      <c r="D48" s="69">
        <f>VLOOKUP($A48,'Return Data'!$A$7:$R$328,11,0)</f>
        <v>-100.905766880098</v>
      </c>
      <c r="E48" s="70">
        <f t="shared" si="13"/>
        <v>35</v>
      </c>
      <c r="F48" s="69">
        <f>VLOOKUP($A48,'Return Data'!$A$7:$R$328,12,0)</f>
        <v>-32.224233445349903</v>
      </c>
      <c r="G48" s="70">
        <f t="shared" si="8"/>
        <v>24</v>
      </c>
      <c r="H48" s="69">
        <f>VLOOKUP($A48,'Return Data'!$A$7:$R$328,13,0)</f>
        <v>-29.5437605308149</v>
      </c>
      <c r="I48" s="70">
        <f t="shared" si="14"/>
        <v>27</v>
      </c>
      <c r="J48" s="69">
        <f>VLOOKUP($A48,'Return Data'!$A$7:$R$328,14,0)</f>
        <v>-19.806532618883399</v>
      </c>
      <c r="K48" s="70">
        <f t="shared" si="15"/>
        <v>22</v>
      </c>
      <c r="L48" s="69">
        <f>VLOOKUP($A48,'Return Data'!$A$7:$R$328,18,0)</f>
        <v>-11.358590088492299</v>
      </c>
      <c r="M48" s="70">
        <f t="shared" si="16"/>
        <v>33</v>
      </c>
      <c r="N48" s="69">
        <f>VLOOKUP($A48,'Return Data'!$A$7:$R$328,15,0)</f>
        <v>-4.2504816354803401</v>
      </c>
      <c r="O48" s="70">
        <f t="shared" si="17"/>
        <v>31</v>
      </c>
      <c r="P48" s="69"/>
      <c r="Q48" s="70"/>
      <c r="R48" s="69">
        <f>VLOOKUP($A48,'Return Data'!$A$7:$R$328,17,0)</f>
        <v>1.6511035761784301</v>
      </c>
      <c r="S48" s="71">
        <f t="shared" si="18"/>
        <v>41</v>
      </c>
    </row>
    <row r="49" spans="1:19" x14ac:dyDescent="0.25">
      <c r="A49" s="67" t="s">
        <v>306</v>
      </c>
      <c r="B49" s="68">
        <f>VLOOKUP($A49,'Return Data'!$A$7:$R$328,2,0)</f>
        <v>43908</v>
      </c>
      <c r="C49" s="69">
        <f>VLOOKUP($A49,'Return Data'!$A$7:$R$328,3,0)</f>
        <v>10.1755</v>
      </c>
      <c r="D49" s="69">
        <f>VLOOKUP($A49,'Return Data'!$A$7:$R$328,11,0)</f>
        <v>-109.24850472206499</v>
      </c>
      <c r="E49" s="70">
        <f t="shared" si="13"/>
        <v>50</v>
      </c>
      <c r="F49" s="69">
        <f>VLOOKUP($A49,'Return Data'!$A$7:$R$328,12,0)</f>
        <v>-37.0875599945144</v>
      </c>
      <c r="G49" s="70">
        <f t="shared" si="8"/>
        <v>40</v>
      </c>
      <c r="H49" s="69">
        <f>VLOOKUP($A49,'Return Data'!$A$7:$R$328,13,0)</f>
        <v>-32.253452220451301</v>
      </c>
      <c r="I49" s="70">
        <f t="shared" si="14"/>
        <v>37</v>
      </c>
      <c r="J49" s="69">
        <f>VLOOKUP($A49,'Return Data'!$A$7:$R$328,14,0)</f>
        <v>-22.566770729262899</v>
      </c>
      <c r="K49" s="70">
        <f t="shared" si="15"/>
        <v>35</v>
      </c>
      <c r="L49" s="69">
        <f>VLOOKUP($A49,'Return Data'!$A$7:$R$328,18,0)</f>
        <v>-13.0816916131895</v>
      </c>
      <c r="M49" s="70">
        <f t="shared" si="16"/>
        <v>42</v>
      </c>
      <c r="N49" s="69">
        <f>VLOOKUP($A49,'Return Data'!$A$7:$R$328,15,0)</f>
        <v>-5.5449727658673202</v>
      </c>
      <c r="O49" s="70">
        <f t="shared" si="17"/>
        <v>39</v>
      </c>
      <c r="P49" s="69">
        <f>VLOOKUP($A49,'Return Data'!$A$7:$R$328,16,0)</f>
        <v>-0.46109666249432901</v>
      </c>
      <c r="Q49" s="70">
        <f>RANK(P49,P$8:P$74,0)</f>
        <v>28</v>
      </c>
      <c r="R49" s="69">
        <f>VLOOKUP($A49,'Return Data'!$A$7:$R$328,17,0)</f>
        <v>0.41910655829392401</v>
      </c>
      <c r="S49" s="71">
        <f t="shared" si="18"/>
        <v>44</v>
      </c>
    </row>
    <row r="50" spans="1:19" x14ac:dyDescent="0.25">
      <c r="A50" s="67" t="s">
        <v>307</v>
      </c>
      <c r="B50" s="68">
        <f>VLOOKUP($A50,'Return Data'!$A$7:$R$328,2,0)</f>
        <v>43908</v>
      </c>
      <c r="C50" s="69">
        <f>VLOOKUP($A50,'Return Data'!$A$7:$R$328,3,0)</f>
        <v>11.5489</v>
      </c>
      <c r="D50" s="69">
        <f>VLOOKUP($A50,'Return Data'!$A$7:$R$328,11,0)</f>
        <v>-69.968379060392905</v>
      </c>
      <c r="E50" s="70">
        <f t="shared" si="13"/>
        <v>6</v>
      </c>
      <c r="F50" s="69">
        <f>VLOOKUP($A50,'Return Data'!$A$7:$R$328,12,0)</f>
        <v>-14.962467420400101</v>
      </c>
      <c r="G50" s="70">
        <f t="shared" si="8"/>
        <v>5</v>
      </c>
      <c r="H50" s="69">
        <f>VLOOKUP($A50,'Return Data'!$A$7:$R$328,13,0)</f>
        <v>-13.2022901193663</v>
      </c>
      <c r="I50" s="70">
        <f t="shared" si="14"/>
        <v>5</v>
      </c>
      <c r="J50" s="69">
        <f>VLOOKUP($A50,'Return Data'!$A$7:$R$328,14,0)</f>
        <v>-7.3596794664388501</v>
      </c>
      <c r="K50" s="70">
        <f t="shared" si="15"/>
        <v>4</v>
      </c>
      <c r="L50" s="69">
        <f>VLOOKUP($A50,'Return Data'!$A$7:$R$328,18,0)</f>
        <v>-5.3912838241165399</v>
      </c>
      <c r="M50" s="70">
        <f t="shared" si="16"/>
        <v>6</v>
      </c>
      <c r="N50" s="69"/>
      <c r="O50" s="70"/>
      <c r="P50" s="69"/>
      <c r="Q50" s="70"/>
      <c r="R50" s="69">
        <f>VLOOKUP($A50,'Return Data'!$A$7:$R$328,17,0)</f>
        <v>5.2202077562326901</v>
      </c>
      <c r="S50" s="71">
        <f t="shared" si="18"/>
        <v>37</v>
      </c>
    </row>
    <row r="51" spans="1:19" x14ac:dyDescent="0.25">
      <c r="A51" s="67" t="s">
        <v>308</v>
      </c>
      <c r="B51" s="68">
        <f>VLOOKUP($A51,'Return Data'!$A$7:$R$328,2,0)</f>
        <v>43908</v>
      </c>
      <c r="C51" s="69">
        <f>VLOOKUP($A51,'Return Data'!$A$7:$R$328,3,0)</f>
        <v>8.6521000000000008</v>
      </c>
      <c r="D51" s="69">
        <f>VLOOKUP($A51,'Return Data'!$A$7:$R$328,11,0)</f>
        <v>-87.378129604148597</v>
      </c>
      <c r="E51" s="70">
        <f t="shared" si="13"/>
        <v>13</v>
      </c>
      <c r="F51" s="69">
        <f>VLOOKUP($A51,'Return Data'!$A$7:$R$328,12,0)</f>
        <v>-26.565784213780798</v>
      </c>
      <c r="G51" s="70">
        <f t="shared" si="8"/>
        <v>12</v>
      </c>
      <c r="H51" s="69">
        <f>VLOOKUP($A51,'Return Data'!$A$7:$R$328,13,0)</f>
        <v>-24.218358382798801</v>
      </c>
      <c r="I51" s="70">
        <f t="shared" si="14"/>
        <v>16</v>
      </c>
      <c r="J51" s="69">
        <f>VLOOKUP($A51,'Return Data'!$A$7:$R$328,14,0)</f>
        <v>-15.6713227501736</v>
      </c>
      <c r="K51" s="70">
        <f t="shared" si="15"/>
        <v>14</v>
      </c>
      <c r="L51" s="69"/>
      <c r="M51" s="70"/>
      <c r="N51" s="69"/>
      <c r="O51" s="70"/>
      <c r="P51" s="69"/>
      <c r="Q51" s="70"/>
      <c r="R51" s="69">
        <f>VLOOKUP($A51,'Return Data'!$A$7:$R$328,17,0)</f>
        <v>-8.0653032786885195</v>
      </c>
      <c r="S51" s="71">
        <f t="shared" si="18"/>
        <v>50</v>
      </c>
    </row>
    <row r="52" spans="1:19" x14ac:dyDescent="0.25">
      <c r="A52" s="67" t="s">
        <v>309</v>
      </c>
      <c r="B52" s="68">
        <f>VLOOKUP($A52,'Return Data'!$A$7:$R$328,2,0)</f>
        <v>43908</v>
      </c>
      <c r="C52" s="69">
        <f>VLOOKUP($A52,'Return Data'!$A$7:$R$328,3,0)</f>
        <v>8.1412999999999993</v>
      </c>
      <c r="D52" s="69">
        <f>VLOOKUP($A52,'Return Data'!$A$7:$R$328,11,0)</f>
        <v>-96.123185137222293</v>
      </c>
      <c r="E52" s="70">
        <f t="shared" si="13"/>
        <v>25</v>
      </c>
      <c r="F52" s="69">
        <f>VLOOKUP($A52,'Return Data'!$A$7:$R$328,12,0)</f>
        <v>-32.396322600549297</v>
      </c>
      <c r="G52" s="70">
        <f t="shared" si="8"/>
        <v>26</v>
      </c>
      <c r="H52" s="69">
        <f>VLOOKUP($A52,'Return Data'!$A$7:$R$328,13,0)</f>
        <v>-27.524822895819099</v>
      </c>
      <c r="I52" s="70">
        <f t="shared" si="14"/>
        <v>20</v>
      </c>
      <c r="J52" s="69">
        <f>VLOOKUP($A52,'Return Data'!$A$7:$R$328,14,0)</f>
        <v>-17.6190728027698</v>
      </c>
      <c r="K52" s="70">
        <f t="shared" si="15"/>
        <v>15</v>
      </c>
      <c r="L52" s="69"/>
      <c r="M52" s="70"/>
      <c r="N52" s="69"/>
      <c r="O52" s="70"/>
      <c r="P52" s="69"/>
      <c r="Q52" s="70"/>
      <c r="R52" s="69">
        <f>VLOOKUP($A52,'Return Data'!$A$7:$R$328,17,0)</f>
        <v>-9.3964750692520802</v>
      </c>
      <c r="S52" s="71">
        <f t="shared" si="18"/>
        <v>53</v>
      </c>
    </row>
    <row r="53" spans="1:19" x14ac:dyDescent="0.25">
      <c r="A53" s="67" t="s">
        <v>310</v>
      </c>
      <c r="B53" s="68">
        <f>VLOOKUP($A53,'Return Data'!$A$7:$R$328,2,0)</f>
        <v>43908</v>
      </c>
      <c r="C53" s="69">
        <f>VLOOKUP($A53,'Return Data'!$A$7:$R$328,3,0)</f>
        <v>33.390599999999999</v>
      </c>
      <c r="D53" s="69">
        <f>VLOOKUP($A53,'Return Data'!$A$7:$R$328,11,0)</f>
        <v>-63.147839851229797</v>
      </c>
      <c r="E53" s="70">
        <f t="shared" si="13"/>
        <v>3</v>
      </c>
      <c r="F53" s="69">
        <f>VLOOKUP($A53,'Return Data'!$A$7:$R$328,12,0)</f>
        <v>-13.325779601864999</v>
      </c>
      <c r="G53" s="70">
        <f t="shared" si="8"/>
        <v>4</v>
      </c>
      <c r="H53" s="69">
        <f>VLOOKUP($A53,'Return Data'!$A$7:$R$328,13,0)</f>
        <v>-12.4240127236289</v>
      </c>
      <c r="I53" s="70">
        <f t="shared" si="14"/>
        <v>3</v>
      </c>
      <c r="J53" s="69">
        <f>VLOOKUP($A53,'Return Data'!$A$7:$R$328,14,0)</f>
        <v>-3.9194505779128002</v>
      </c>
      <c r="K53" s="70">
        <f t="shared" si="15"/>
        <v>2</v>
      </c>
      <c r="L53" s="69">
        <f>VLOOKUP($A53,'Return Data'!$A$7:$R$328,18,0)</f>
        <v>-1.3673876414385899</v>
      </c>
      <c r="M53" s="70">
        <f>RANK(L53,L$8:L$74,0)</f>
        <v>3</v>
      </c>
      <c r="N53" s="69">
        <f>VLOOKUP($A53,'Return Data'!$A$7:$R$328,15,0)</f>
        <v>4.2055803021278697</v>
      </c>
      <c r="O53" s="70">
        <f>RANK(N53,N$8:N$74,0)</f>
        <v>3</v>
      </c>
      <c r="P53" s="69">
        <f>VLOOKUP($A53,'Return Data'!$A$7:$R$328,16,0)</f>
        <v>8.2595588977084393</v>
      </c>
      <c r="Q53" s="70">
        <f>RANK(P53,P$8:P$74,0)</f>
        <v>2</v>
      </c>
      <c r="R53" s="69">
        <f>VLOOKUP($A53,'Return Data'!$A$7:$R$328,17,0)</f>
        <v>29.328646513225699</v>
      </c>
      <c r="S53" s="71">
        <f t="shared" si="18"/>
        <v>14</v>
      </c>
    </row>
    <row r="54" spans="1:19" x14ac:dyDescent="0.25">
      <c r="A54" s="67" t="s">
        <v>311</v>
      </c>
      <c r="B54" s="68">
        <f>VLOOKUP($A54,'Return Data'!$A$7:$R$328,2,0)</f>
        <v>43908</v>
      </c>
      <c r="C54" s="69">
        <f>VLOOKUP($A54,'Return Data'!$A$7:$R$328,3,0)</f>
        <v>23.5989</v>
      </c>
      <c r="D54" s="69">
        <f>VLOOKUP($A54,'Return Data'!$A$7:$R$328,11,0)</f>
        <v>-59.006450335861203</v>
      </c>
      <c r="E54" s="70">
        <f t="shared" si="13"/>
        <v>2</v>
      </c>
      <c r="F54" s="69">
        <f>VLOOKUP($A54,'Return Data'!$A$7:$R$328,12,0)</f>
        <v>-6.6448295063562401</v>
      </c>
      <c r="G54" s="70">
        <f t="shared" si="8"/>
        <v>1</v>
      </c>
      <c r="H54" s="69">
        <f>VLOOKUP($A54,'Return Data'!$A$7:$R$328,13,0)</f>
        <v>-9.6031539408863207</v>
      </c>
      <c r="I54" s="70">
        <f t="shared" si="14"/>
        <v>1</v>
      </c>
      <c r="J54" s="69">
        <f>VLOOKUP($A54,'Return Data'!$A$7:$R$328,14,0)</f>
        <v>-9.6679472749706202E-2</v>
      </c>
      <c r="K54" s="70">
        <f t="shared" si="15"/>
        <v>1</v>
      </c>
      <c r="L54" s="69">
        <f>VLOOKUP($A54,'Return Data'!$A$7:$R$328,18,0)</f>
        <v>1.2220980598673199</v>
      </c>
      <c r="M54" s="70">
        <f>RANK(L54,L$8:L$74,0)</f>
        <v>1</v>
      </c>
      <c r="N54" s="69">
        <f>VLOOKUP($A54,'Return Data'!$A$7:$R$328,15,0)</f>
        <v>7.27250984748901</v>
      </c>
      <c r="O54" s="70">
        <f>RANK(N54,N$8:N$74,0)</f>
        <v>1</v>
      </c>
      <c r="P54" s="69">
        <f>VLOOKUP($A54,'Return Data'!$A$7:$R$328,16,0)</f>
        <v>8.5975591734352701</v>
      </c>
      <c r="Q54" s="70">
        <f>RANK(P54,P$8:P$74,0)</f>
        <v>1</v>
      </c>
      <c r="R54" s="69">
        <f>VLOOKUP($A54,'Return Data'!$A$7:$R$328,17,0)</f>
        <v>22.747930797433501</v>
      </c>
      <c r="S54" s="71">
        <f t="shared" si="18"/>
        <v>21</v>
      </c>
    </row>
    <row r="55" spans="1:19" x14ac:dyDescent="0.25">
      <c r="A55" s="67" t="s">
        <v>312</v>
      </c>
      <c r="B55" s="68">
        <f>VLOOKUP($A55,'Return Data'!$A$7:$R$328,2,0)</f>
        <v>43908</v>
      </c>
      <c r="C55" s="69">
        <f>VLOOKUP($A55,'Return Data'!$A$7:$R$328,3,0)</f>
        <v>8.8116000000000003</v>
      </c>
      <c r="D55" s="69">
        <f>VLOOKUP($A55,'Return Data'!$A$7:$R$328,11,0)</f>
        <v>-82.829046898638396</v>
      </c>
      <c r="E55" s="70">
        <f t="shared" si="13"/>
        <v>11</v>
      </c>
      <c r="F55" s="69">
        <f>VLOOKUP($A55,'Return Data'!$A$7:$R$328,12,0)</f>
        <v>-25.6349164049847</v>
      </c>
      <c r="G55" s="70">
        <f t="shared" si="8"/>
        <v>11</v>
      </c>
      <c r="H55" s="69">
        <f>VLOOKUP($A55,'Return Data'!$A$7:$R$328,13,0)</f>
        <v>-20.1106199793957</v>
      </c>
      <c r="I55" s="70">
        <f t="shared" si="14"/>
        <v>9</v>
      </c>
      <c r="J55" s="69">
        <f>VLOOKUP($A55,'Return Data'!$A$7:$R$328,14,0)</f>
        <v>-15.0032453916492</v>
      </c>
      <c r="K55" s="70">
        <f t="shared" si="15"/>
        <v>11</v>
      </c>
      <c r="L55" s="69"/>
      <c r="M55" s="70"/>
      <c r="N55" s="69"/>
      <c r="O55" s="70"/>
      <c r="P55" s="69"/>
      <c r="Q55" s="70"/>
      <c r="R55" s="69">
        <f>VLOOKUP($A55,'Return Data'!$A$7:$R$328,17,0)</f>
        <v>-10.377177033492799</v>
      </c>
      <c r="S55" s="71">
        <f t="shared" si="18"/>
        <v>55</v>
      </c>
    </row>
    <row r="56" spans="1:19" x14ac:dyDescent="0.25">
      <c r="A56" s="67" t="s">
        <v>313</v>
      </c>
      <c r="B56" s="68">
        <f>VLOOKUP($A56,'Return Data'!$A$7:$R$328,2,0)</f>
        <v>43908</v>
      </c>
      <c r="C56" s="69">
        <f>VLOOKUP($A56,'Return Data'!$A$7:$R$328,3,0)</f>
        <v>74.121300000000005</v>
      </c>
      <c r="D56" s="69">
        <f>VLOOKUP($A56,'Return Data'!$A$7:$R$328,11,0)</f>
        <v>-111.268403083048</v>
      </c>
      <c r="E56" s="70">
        <f t="shared" si="13"/>
        <v>56</v>
      </c>
      <c r="F56" s="69">
        <f>VLOOKUP($A56,'Return Data'!$A$7:$R$328,12,0)</f>
        <v>-40.7658708240766</v>
      </c>
      <c r="G56" s="70">
        <f t="shared" si="8"/>
        <v>49</v>
      </c>
      <c r="H56" s="69">
        <f>VLOOKUP($A56,'Return Data'!$A$7:$R$328,13,0)</f>
        <v>-36.141886323564002</v>
      </c>
      <c r="I56" s="70">
        <f t="shared" si="14"/>
        <v>49</v>
      </c>
      <c r="J56" s="69">
        <f>VLOOKUP($A56,'Return Data'!$A$7:$R$328,14,0)</f>
        <v>-25.789582808305099</v>
      </c>
      <c r="K56" s="70">
        <f t="shared" si="15"/>
        <v>45</v>
      </c>
      <c r="L56" s="69">
        <f>VLOOKUP($A56,'Return Data'!$A$7:$R$328,18,0)</f>
        <v>-12.9032150425354</v>
      </c>
      <c r="M56" s="70">
        <f>RANK(L56,L$8:L$74,0)</f>
        <v>40</v>
      </c>
      <c r="N56" s="69">
        <f>VLOOKUP($A56,'Return Data'!$A$7:$R$328,15,0)</f>
        <v>-5.5710400399487598</v>
      </c>
      <c r="O56" s="70">
        <f>RANK(N56,N$8:N$74,0)</f>
        <v>40</v>
      </c>
      <c r="P56" s="69">
        <f>VLOOKUP($A56,'Return Data'!$A$7:$R$328,16,0)</f>
        <v>-0.155088589964859</v>
      </c>
      <c r="Q56" s="70">
        <f>RANK(P56,P$8:P$74,0)</f>
        <v>26</v>
      </c>
      <c r="R56" s="69">
        <f>VLOOKUP($A56,'Return Data'!$A$7:$R$328,17,0)</f>
        <v>30.987343688479701</v>
      </c>
      <c r="S56" s="71">
        <f t="shared" si="18"/>
        <v>13</v>
      </c>
    </row>
    <row r="57" spans="1:19" x14ac:dyDescent="0.25">
      <c r="A57" s="67" t="s">
        <v>314</v>
      </c>
      <c r="B57" s="68">
        <f>VLOOKUP($A57,'Return Data'!$A$7:$R$328,2,0)</f>
        <v>43908</v>
      </c>
      <c r="C57" s="69">
        <f>VLOOKUP($A57,'Return Data'!$A$7:$R$328,3,0)</f>
        <v>6.8156999999999996</v>
      </c>
      <c r="D57" s="69">
        <f>VLOOKUP($A57,'Return Data'!$A$7:$R$328,11,0)</f>
        <v>-93.408263130710495</v>
      </c>
      <c r="E57" s="70">
        <f t="shared" si="13"/>
        <v>20</v>
      </c>
      <c r="F57" s="69">
        <f>VLOOKUP($A57,'Return Data'!$A$7:$R$328,12,0)</f>
        <v>-48.612576898891398</v>
      </c>
      <c r="G57" s="70">
        <f t="shared" si="8"/>
        <v>61</v>
      </c>
      <c r="H57" s="69">
        <f>VLOOKUP($A57,'Return Data'!$A$7:$R$328,13,0)</f>
        <v>-44.2555391744419</v>
      </c>
      <c r="I57" s="70">
        <f t="shared" si="14"/>
        <v>64</v>
      </c>
      <c r="J57" s="69">
        <f>VLOOKUP($A57,'Return Data'!$A$7:$R$328,14,0)</f>
        <v>-36.591526057506897</v>
      </c>
      <c r="K57" s="70">
        <f t="shared" si="15"/>
        <v>63</v>
      </c>
      <c r="L57" s="69">
        <f>VLOOKUP($A57,'Return Data'!$A$7:$R$328,18,0)</f>
        <v>-23.611681236793402</v>
      </c>
      <c r="M57" s="70">
        <f>RANK(L57,L$8:L$74,0)</f>
        <v>56</v>
      </c>
      <c r="N57" s="69">
        <f>VLOOKUP($A57,'Return Data'!$A$7:$R$328,15,0)</f>
        <v>-12.874101686891899</v>
      </c>
      <c r="O57" s="70">
        <f>RANK(N57,N$8:N$74,0)</f>
        <v>49</v>
      </c>
      <c r="P57" s="69"/>
      <c r="Q57" s="70"/>
      <c r="R57" s="69">
        <f>VLOOKUP($A57,'Return Data'!$A$7:$R$328,17,0)</f>
        <v>-9.5581373355263199</v>
      </c>
      <c r="S57" s="71">
        <f t="shared" si="18"/>
        <v>54</v>
      </c>
    </row>
    <row r="58" spans="1:19" x14ac:dyDescent="0.25">
      <c r="A58" s="67" t="s">
        <v>315</v>
      </c>
      <c r="B58" s="68">
        <f>VLOOKUP($A58,'Return Data'!$A$7:$R$328,2,0)</f>
        <v>43908</v>
      </c>
      <c r="C58" s="69">
        <f>VLOOKUP($A58,'Return Data'!$A$7:$R$328,3,0)</f>
        <v>5.7987000000000002</v>
      </c>
      <c r="D58" s="69">
        <f>VLOOKUP($A58,'Return Data'!$A$7:$R$328,11,0)</f>
        <v>-96.233032542689003</v>
      </c>
      <c r="E58" s="70">
        <f t="shared" si="13"/>
        <v>26</v>
      </c>
      <c r="F58" s="69">
        <f>VLOOKUP($A58,'Return Data'!$A$7:$R$328,12,0)</f>
        <v>-49.353182084118799</v>
      </c>
      <c r="G58" s="70">
        <f t="shared" si="8"/>
        <v>63</v>
      </c>
      <c r="H58" s="69">
        <f>VLOOKUP($A58,'Return Data'!$A$7:$R$328,13,0)</f>
        <v>-43.767876923430599</v>
      </c>
      <c r="I58" s="70">
        <f t="shared" si="14"/>
        <v>62</v>
      </c>
      <c r="J58" s="69">
        <f>VLOOKUP($A58,'Return Data'!$A$7:$R$328,14,0)</f>
        <v>-36.3835490478669</v>
      </c>
      <c r="K58" s="70">
        <f t="shared" si="15"/>
        <v>62</v>
      </c>
      <c r="L58" s="69">
        <f>VLOOKUP($A58,'Return Data'!$A$7:$R$328,18,0)</f>
        <v>-23.500809617699499</v>
      </c>
      <c r="M58" s="70">
        <f>RANK(L58,L$8:L$74,0)</f>
        <v>55</v>
      </c>
      <c r="N58" s="69"/>
      <c r="O58" s="70"/>
      <c r="P58" s="69"/>
      <c r="Q58" s="70"/>
      <c r="R58" s="69">
        <f>VLOOKUP($A58,'Return Data'!$A$7:$R$328,17,0)</f>
        <v>-14.068573394495401</v>
      </c>
      <c r="S58" s="71">
        <f t="shared" si="18"/>
        <v>59</v>
      </c>
    </row>
    <row r="59" spans="1:19" x14ac:dyDescent="0.25">
      <c r="A59" s="67" t="s">
        <v>316</v>
      </c>
      <c r="B59" s="68">
        <f>VLOOKUP($A59,'Return Data'!$A$7:$R$328,2,0)</f>
        <v>43908</v>
      </c>
      <c r="C59" s="69">
        <f>VLOOKUP($A59,'Return Data'!$A$7:$R$328,3,0)</f>
        <v>5.1651999999999996</v>
      </c>
      <c r="D59" s="69">
        <f>VLOOKUP($A59,'Return Data'!$A$7:$R$328,11,0)</f>
        <v>-104.124037425835</v>
      </c>
      <c r="E59" s="70">
        <f t="shared" si="13"/>
        <v>39</v>
      </c>
      <c r="F59" s="69">
        <f>VLOOKUP($A59,'Return Data'!$A$7:$R$328,12,0)</f>
        <v>-53.288454860039799</v>
      </c>
      <c r="G59" s="70">
        <f t="shared" si="8"/>
        <v>65</v>
      </c>
      <c r="H59" s="69">
        <f>VLOOKUP($A59,'Return Data'!$A$7:$R$328,13,0)</f>
        <v>-45.9137312181645</v>
      </c>
      <c r="I59" s="70">
        <f t="shared" si="14"/>
        <v>65</v>
      </c>
      <c r="J59" s="69">
        <f>VLOOKUP($A59,'Return Data'!$A$7:$R$328,14,0)</f>
        <v>-38.292408218690802</v>
      </c>
      <c r="K59" s="70">
        <f t="shared" si="15"/>
        <v>65</v>
      </c>
      <c r="L59" s="69">
        <f>VLOOKUP($A59,'Return Data'!$A$7:$R$328,18,0)</f>
        <v>-24.1220435634167</v>
      </c>
      <c r="M59" s="70">
        <f>RANK(L59,L$8:L$74,0)</f>
        <v>57</v>
      </c>
      <c r="N59" s="69"/>
      <c r="O59" s="70"/>
      <c r="P59" s="69"/>
      <c r="Q59" s="70"/>
      <c r="R59" s="69">
        <f>VLOOKUP($A59,'Return Data'!$A$7:$R$328,17,0)</f>
        <v>-19.564323725055399</v>
      </c>
      <c r="S59" s="71">
        <f t="shared" si="18"/>
        <v>64</v>
      </c>
    </row>
    <row r="60" spans="1:19" x14ac:dyDescent="0.25">
      <c r="A60" s="67" t="s">
        <v>317</v>
      </c>
      <c r="B60" s="68">
        <f>VLOOKUP($A60,'Return Data'!$A$7:$R$328,2,0)</f>
        <v>43908</v>
      </c>
      <c r="C60" s="69">
        <f>VLOOKUP($A60,'Return Data'!$A$7:$R$328,3,0)</f>
        <v>5.6300999999999997</v>
      </c>
      <c r="D60" s="69">
        <f>VLOOKUP($A60,'Return Data'!$A$7:$R$328,11,0)</f>
        <v>-97.202075266643504</v>
      </c>
      <c r="E60" s="70">
        <f t="shared" si="13"/>
        <v>28</v>
      </c>
      <c r="F60" s="69">
        <f>VLOOKUP($A60,'Return Data'!$A$7:$R$328,12,0)</f>
        <v>-49.301213835793803</v>
      </c>
      <c r="G60" s="70">
        <f t="shared" si="8"/>
        <v>62</v>
      </c>
      <c r="H60" s="69">
        <f>VLOOKUP($A60,'Return Data'!$A$7:$R$328,13,0)</f>
        <v>-44.027414251261703</v>
      </c>
      <c r="I60" s="70">
        <f t="shared" si="14"/>
        <v>63</v>
      </c>
      <c r="J60" s="69">
        <f>VLOOKUP($A60,'Return Data'!$A$7:$R$328,14,0)</f>
        <v>-36.936379925029897</v>
      </c>
      <c r="K60" s="70">
        <f t="shared" si="15"/>
        <v>64</v>
      </c>
      <c r="L60" s="69">
        <f>VLOOKUP($A60,'Return Data'!$A$7:$R$328,18,0)</f>
        <v>-22.938809119321899</v>
      </c>
      <c r="M60" s="70">
        <f>RANK(L60,L$8:L$74,0)</f>
        <v>54</v>
      </c>
      <c r="N60" s="69"/>
      <c r="O60" s="70"/>
      <c r="P60" s="69"/>
      <c r="Q60" s="70"/>
      <c r="R60" s="69">
        <f>VLOOKUP($A60,'Return Data'!$A$7:$R$328,17,0)</f>
        <v>-16.1602178318136</v>
      </c>
      <c r="S60" s="71">
        <f t="shared" si="18"/>
        <v>60</v>
      </c>
    </row>
    <row r="61" spans="1:19" x14ac:dyDescent="0.25">
      <c r="A61" s="67" t="s">
        <v>318</v>
      </c>
      <c r="B61" s="68">
        <f>VLOOKUP($A61,'Return Data'!$A$7:$R$328,2,0)</f>
        <v>43908</v>
      </c>
      <c r="C61" s="69">
        <f>VLOOKUP($A61,'Return Data'!$A$7:$R$328,3,0)</f>
        <v>5.8978000000000002</v>
      </c>
      <c r="D61" s="69">
        <f>VLOOKUP($A61,'Return Data'!$A$7:$R$328,11,0)</f>
        <v>-90.937487843217497</v>
      </c>
      <c r="E61" s="70">
        <f t="shared" si="13"/>
        <v>16</v>
      </c>
      <c r="F61" s="69">
        <f>VLOOKUP($A61,'Return Data'!$A$7:$R$328,12,0)</f>
        <v>-41.748039562977198</v>
      </c>
      <c r="G61" s="70">
        <f t="shared" si="8"/>
        <v>51</v>
      </c>
      <c r="H61" s="69">
        <f>VLOOKUP($A61,'Return Data'!$A$7:$R$328,13,0)</f>
        <v>-39.422184106677697</v>
      </c>
      <c r="I61" s="70">
        <f t="shared" si="14"/>
        <v>56</v>
      </c>
      <c r="J61" s="69">
        <f>VLOOKUP($A61,'Return Data'!$A$7:$R$328,14,0)</f>
        <v>-31.7531972445259</v>
      </c>
      <c r="K61" s="70">
        <f t="shared" si="15"/>
        <v>59</v>
      </c>
      <c r="L61" s="69"/>
      <c r="M61" s="70"/>
      <c r="N61" s="69"/>
      <c r="O61" s="70"/>
      <c r="P61" s="69"/>
      <c r="Q61" s="70"/>
      <c r="R61" s="69">
        <f>VLOOKUP($A61,'Return Data'!$A$7:$R$328,17,0)</f>
        <v>-20.767031900138701</v>
      </c>
      <c r="S61" s="71">
        <f t="shared" si="18"/>
        <v>66</v>
      </c>
    </row>
    <row r="62" spans="1:19" x14ac:dyDescent="0.25">
      <c r="A62" s="67" t="s">
        <v>319</v>
      </c>
      <c r="B62" s="68">
        <f>VLOOKUP($A62,'Return Data'!$A$7:$R$328,2,0)</f>
        <v>43908</v>
      </c>
      <c r="C62" s="69">
        <f>VLOOKUP($A62,'Return Data'!$A$7:$R$328,3,0)</f>
        <v>11.093400000000001</v>
      </c>
      <c r="D62" s="69">
        <f>VLOOKUP($A62,'Return Data'!$A$7:$R$328,11,0)</f>
        <v>-108.53853884953899</v>
      </c>
      <c r="E62" s="70">
        <f t="shared" si="13"/>
        <v>48</v>
      </c>
      <c r="F62" s="69">
        <f>VLOOKUP($A62,'Return Data'!$A$7:$R$328,12,0)</f>
        <v>-36.946191778306797</v>
      </c>
      <c r="G62" s="70">
        <f t="shared" si="8"/>
        <v>38</v>
      </c>
      <c r="H62" s="69">
        <f>VLOOKUP($A62,'Return Data'!$A$7:$R$328,13,0)</f>
        <v>-32.500838947958798</v>
      </c>
      <c r="I62" s="70">
        <f t="shared" si="14"/>
        <v>38</v>
      </c>
      <c r="J62" s="69">
        <f>VLOOKUP($A62,'Return Data'!$A$7:$R$328,14,0)</f>
        <v>-23.860730833845999</v>
      </c>
      <c r="K62" s="70">
        <f t="shared" si="15"/>
        <v>39</v>
      </c>
      <c r="L62" s="69">
        <f>VLOOKUP($A62,'Return Data'!$A$7:$R$328,18,0)</f>
        <v>-10.3618884993307</v>
      </c>
      <c r="M62" s="70">
        <f>RANK(L62,L$8:L$74,0)</f>
        <v>26</v>
      </c>
      <c r="N62" s="69">
        <f>VLOOKUP($A62,'Return Data'!$A$7:$R$328,15,0)</f>
        <v>-4.1419030758801902</v>
      </c>
      <c r="O62" s="70">
        <f>RANK(N62,N$8:N$74,0)</f>
        <v>30</v>
      </c>
      <c r="P62" s="69"/>
      <c r="Q62" s="70"/>
      <c r="R62" s="69">
        <f>VLOOKUP($A62,'Return Data'!$A$7:$R$328,17,0)</f>
        <v>2.7372496570644702</v>
      </c>
      <c r="S62" s="71">
        <f t="shared" si="18"/>
        <v>39</v>
      </c>
    </row>
    <row r="63" spans="1:19" x14ac:dyDescent="0.25">
      <c r="A63" s="67" t="s">
        <v>320</v>
      </c>
      <c r="B63" s="68">
        <f>VLOOKUP($A63,'Return Data'!$A$7:$R$328,2,0)</f>
        <v>43908</v>
      </c>
      <c r="C63" s="69">
        <f>VLOOKUP($A63,'Return Data'!$A$7:$R$328,3,0)</f>
        <v>10.102600000000001</v>
      </c>
      <c r="D63" s="69">
        <f>VLOOKUP($A63,'Return Data'!$A$7:$R$328,11,0)</f>
        <v>-110.45819717038501</v>
      </c>
      <c r="E63" s="70">
        <f t="shared" si="13"/>
        <v>54</v>
      </c>
      <c r="F63" s="69">
        <f>VLOOKUP($A63,'Return Data'!$A$7:$R$328,12,0)</f>
        <v>-39.1686913758505</v>
      </c>
      <c r="G63" s="70">
        <f t="shared" si="8"/>
        <v>45</v>
      </c>
      <c r="H63" s="69">
        <f>VLOOKUP($A63,'Return Data'!$A$7:$R$328,13,0)</f>
        <v>-33.836799262661899</v>
      </c>
      <c r="I63" s="70">
        <f t="shared" si="14"/>
        <v>41</v>
      </c>
      <c r="J63" s="69">
        <f>VLOOKUP($A63,'Return Data'!$A$7:$R$328,14,0)</f>
        <v>-25.5362644815342</v>
      </c>
      <c r="K63" s="70">
        <f t="shared" si="15"/>
        <v>43</v>
      </c>
      <c r="L63" s="69">
        <f>VLOOKUP($A63,'Return Data'!$A$7:$R$328,18,0)</f>
        <v>-11.0481636589949</v>
      </c>
      <c r="M63" s="70">
        <f>RANK(L63,L$8:L$74,0)</f>
        <v>30</v>
      </c>
      <c r="N63" s="69">
        <f>VLOOKUP($A63,'Return Data'!$A$7:$R$328,15,0)</f>
        <v>-4.6191091883284301</v>
      </c>
      <c r="O63" s="70">
        <f>RANK(N63,N$8:N$74,0)</f>
        <v>34</v>
      </c>
      <c r="P63" s="69"/>
      <c r="Q63" s="70"/>
      <c r="R63" s="69">
        <f>VLOOKUP($A63,'Return Data'!$A$7:$R$328,17,0)</f>
        <v>0.20587685541506601</v>
      </c>
      <c r="S63" s="71">
        <f t="shared" si="18"/>
        <v>45</v>
      </c>
    </row>
    <row r="64" spans="1:19" x14ac:dyDescent="0.25">
      <c r="A64" s="67" t="s">
        <v>321</v>
      </c>
      <c r="B64" s="68">
        <f>VLOOKUP($A64,'Return Data'!$A$7:$R$328,2,0)</f>
        <v>43908</v>
      </c>
      <c r="C64" s="69">
        <f>VLOOKUP($A64,'Return Data'!$A$7:$R$328,3,0)</f>
        <v>6.9394</v>
      </c>
      <c r="D64" s="69">
        <f>VLOOKUP($A64,'Return Data'!$A$7:$R$328,11,0)</f>
        <v>-87.781584438345206</v>
      </c>
      <c r="E64" s="70">
        <f t="shared" si="13"/>
        <v>14</v>
      </c>
      <c r="F64" s="69">
        <f>VLOOKUP($A64,'Return Data'!$A$7:$R$328,12,0)</f>
        <v>-39.894121070673101</v>
      </c>
      <c r="G64" s="70">
        <f t="shared" si="8"/>
        <v>48</v>
      </c>
      <c r="H64" s="69">
        <f>VLOOKUP($A64,'Return Data'!$A$7:$R$328,13,0)</f>
        <v>-38.204625924318002</v>
      </c>
      <c r="I64" s="70">
        <f t="shared" si="14"/>
        <v>53</v>
      </c>
      <c r="J64" s="69">
        <f>VLOOKUP($A64,'Return Data'!$A$7:$R$328,14,0)</f>
        <v>-30.500224552731201</v>
      </c>
      <c r="K64" s="70">
        <f t="shared" si="15"/>
        <v>55</v>
      </c>
      <c r="L64" s="69"/>
      <c r="M64" s="70"/>
      <c r="N64" s="69"/>
      <c r="O64" s="70"/>
      <c r="P64" s="69"/>
      <c r="Q64" s="70"/>
      <c r="R64" s="69">
        <f>VLOOKUP($A64,'Return Data'!$A$7:$R$328,17,0)</f>
        <v>-17.788519108280301</v>
      </c>
      <c r="S64" s="71">
        <f t="shared" si="18"/>
        <v>61</v>
      </c>
    </row>
    <row r="65" spans="1:19" x14ac:dyDescent="0.25">
      <c r="A65" s="67" t="s">
        <v>322</v>
      </c>
      <c r="B65" s="68">
        <f>VLOOKUP($A65,'Return Data'!$A$7:$R$328,2,0)</f>
        <v>43908</v>
      </c>
      <c r="C65" s="69">
        <f>VLOOKUP($A65,'Return Data'!$A$7:$R$328,3,0)</f>
        <v>14.069699999999999</v>
      </c>
      <c r="D65" s="69">
        <f>VLOOKUP($A65,'Return Data'!$A$7:$R$328,11,0)</f>
        <v>-107.929181066526</v>
      </c>
      <c r="E65" s="70">
        <f t="shared" si="13"/>
        <v>46</v>
      </c>
      <c r="F65" s="69">
        <f>VLOOKUP($A65,'Return Data'!$A$7:$R$328,12,0)</f>
        <v>-37.053958244508998</v>
      </c>
      <c r="G65" s="70">
        <f t="shared" si="8"/>
        <v>39</v>
      </c>
      <c r="H65" s="69">
        <f>VLOOKUP($A65,'Return Data'!$A$7:$R$328,13,0)</f>
        <v>-31.640165071692302</v>
      </c>
      <c r="I65" s="70">
        <f t="shared" si="14"/>
        <v>35</v>
      </c>
      <c r="J65" s="69">
        <f>VLOOKUP($A65,'Return Data'!$A$7:$R$328,14,0)</f>
        <v>-21.111919491331001</v>
      </c>
      <c r="K65" s="70">
        <f t="shared" si="15"/>
        <v>28</v>
      </c>
      <c r="L65" s="69">
        <f>VLOOKUP($A65,'Return Data'!$A$7:$R$328,18,0)</f>
        <v>-8.8165936831050207</v>
      </c>
      <c r="M65" s="70">
        <f t="shared" ref="M65:M71" si="20">RANK(L65,L$8:L$74,0)</f>
        <v>19</v>
      </c>
      <c r="N65" s="69">
        <f>VLOOKUP($A65,'Return Data'!$A$7:$R$328,15,0)</f>
        <v>-0.90994485712991602</v>
      </c>
      <c r="O65" s="70">
        <f>RANK(N65,N$8:N$74,0)</f>
        <v>15</v>
      </c>
      <c r="P65" s="69">
        <f>VLOOKUP($A65,'Return Data'!$A$7:$R$328,16,0)</f>
        <v>3.3025478419923302</v>
      </c>
      <c r="Q65" s="70">
        <f>RANK(P65,P$8:P$74,0)</f>
        <v>6</v>
      </c>
      <c r="R65" s="69">
        <f>VLOOKUP($A65,'Return Data'!$A$7:$R$328,17,0)</f>
        <v>7.4908749369641896</v>
      </c>
      <c r="S65" s="71">
        <f t="shared" si="18"/>
        <v>36</v>
      </c>
    </row>
    <row r="66" spans="1:19" x14ac:dyDescent="0.25">
      <c r="A66" s="67" t="s">
        <v>323</v>
      </c>
      <c r="B66" s="68">
        <f>VLOOKUP($A66,'Return Data'!$A$7:$R$328,2,0)</f>
        <v>43908</v>
      </c>
      <c r="C66" s="69">
        <f>VLOOKUP($A66,'Return Data'!$A$7:$R$328,3,0)</f>
        <v>61.29</v>
      </c>
      <c r="D66" s="69">
        <f>VLOOKUP($A66,'Return Data'!$A$7:$R$328,11,0)</f>
        <v>-99.795412333714495</v>
      </c>
      <c r="E66" s="70">
        <f t="shared" si="13"/>
        <v>33</v>
      </c>
      <c r="F66" s="69">
        <f>VLOOKUP($A66,'Return Data'!$A$7:$R$328,12,0)</f>
        <v>-32.262541675191798</v>
      </c>
      <c r="G66" s="70">
        <f t="shared" si="8"/>
        <v>25</v>
      </c>
      <c r="H66" s="69">
        <f>VLOOKUP($A66,'Return Data'!$A$7:$R$328,13,0)</f>
        <v>-28.925770087443698</v>
      </c>
      <c r="I66" s="70">
        <f t="shared" si="14"/>
        <v>24</v>
      </c>
      <c r="J66" s="69">
        <f>VLOOKUP($A66,'Return Data'!$A$7:$R$328,14,0)</f>
        <v>-21.604918870897698</v>
      </c>
      <c r="K66" s="70">
        <f t="shared" si="15"/>
        <v>31</v>
      </c>
      <c r="L66" s="69">
        <f>VLOOKUP($A66,'Return Data'!$A$7:$R$328,18,0)</f>
        <v>-8.8789155157791999</v>
      </c>
      <c r="M66" s="70">
        <f t="shared" si="20"/>
        <v>20</v>
      </c>
      <c r="N66" s="69">
        <f>VLOOKUP($A66,'Return Data'!$A$7:$R$328,15,0)</f>
        <v>-0.20501983755393699</v>
      </c>
      <c r="O66" s="70">
        <f>RANK(N66,N$8:N$74,0)</f>
        <v>13</v>
      </c>
      <c r="P66" s="69">
        <f>VLOOKUP($A66,'Return Data'!$A$7:$R$328,16,0)</f>
        <v>1.74755258147736</v>
      </c>
      <c r="Q66" s="70">
        <f>RANK(P66,P$8:P$74,0)</f>
        <v>15</v>
      </c>
      <c r="R66" s="69">
        <f>VLOOKUP($A66,'Return Data'!$A$7:$R$328,17,0)</f>
        <v>34.642356140872302</v>
      </c>
      <c r="S66" s="71">
        <f t="shared" si="18"/>
        <v>11</v>
      </c>
    </row>
    <row r="67" spans="1:19" x14ac:dyDescent="0.25">
      <c r="A67" s="67" t="s">
        <v>324</v>
      </c>
      <c r="B67" s="68">
        <f>VLOOKUP($A67,'Return Data'!$A$7:$R$328,2,0)</f>
        <v>43908</v>
      </c>
      <c r="C67" s="69">
        <f>VLOOKUP($A67,'Return Data'!$A$7:$R$328,3,0)</f>
        <v>19.260000000000002</v>
      </c>
      <c r="D67" s="69">
        <f>VLOOKUP($A67,'Return Data'!$A$7:$R$328,11,0)</f>
        <v>-100.040255924901</v>
      </c>
      <c r="E67" s="70">
        <f t="shared" si="13"/>
        <v>34</v>
      </c>
      <c r="F67" s="69">
        <f>VLOOKUP($A67,'Return Data'!$A$7:$R$328,12,0)</f>
        <v>-33.627133454272602</v>
      </c>
      <c r="G67" s="70">
        <f t="shared" si="8"/>
        <v>27</v>
      </c>
      <c r="H67" s="69">
        <f>VLOOKUP($A67,'Return Data'!$A$7:$R$328,13,0)</f>
        <v>-28.1909283488352</v>
      </c>
      <c r="I67" s="70">
        <f t="shared" si="14"/>
        <v>22</v>
      </c>
      <c r="J67" s="69">
        <f>VLOOKUP($A67,'Return Data'!$A$7:$R$328,14,0)</f>
        <v>-19.595874624701601</v>
      </c>
      <c r="K67" s="70">
        <f t="shared" si="15"/>
        <v>19</v>
      </c>
      <c r="L67" s="69">
        <f>VLOOKUP($A67,'Return Data'!$A$7:$R$328,18,0)</f>
        <v>-8.3852292728442208</v>
      </c>
      <c r="M67" s="70">
        <f t="shared" si="20"/>
        <v>14</v>
      </c>
      <c r="N67" s="69">
        <f>VLOOKUP($A67,'Return Data'!$A$7:$R$328,15,0)</f>
        <v>-2.88709282136332</v>
      </c>
      <c r="O67" s="70">
        <f>RANK(N67,N$8:N$74,0)</f>
        <v>20</v>
      </c>
      <c r="P67" s="69">
        <f>VLOOKUP($A67,'Return Data'!$A$7:$R$328,16,0)</f>
        <v>-2.1312450939474101</v>
      </c>
      <c r="Q67" s="70">
        <f>RANK(P67,P$8:P$74,0)</f>
        <v>35</v>
      </c>
      <c r="R67" s="69">
        <f>VLOOKUP($A67,'Return Data'!$A$7:$R$328,17,0)</f>
        <v>11.2363696808511</v>
      </c>
      <c r="S67" s="71">
        <f t="shared" si="18"/>
        <v>33</v>
      </c>
    </row>
    <row r="68" spans="1:19" x14ac:dyDescent="0.25">
      <c r="A68" s="67" t="s">
        <v>325</v>
      </c>
      <c r="B68" s="68">
        <f>VLOOKUP($A68,'Return Data'!$A$7:$R$328,2,0)</f>
        <v>43908</v>
      </c>
      <c r="C68" s="69">
        <f>VLOOKUP($A68,'Return Data'!$A$7:$R$328,3,0)</f>
        <v>9.5381</v>
      </c>
      <c r="D68" s="69">
        <f>VLOOKUP($A68,'Return Data'!$A$7:$R$328,11,0)</f>
        <v>-115.17268017593101</v>
      </c>
      <c r="E68" s="70">
        <f t="shared" si="13"/>
        <v>62</v>
      </c>
      <c r="F68" s="69">
        <f>VLOOKUP($A68,'Return Data'!$A$7:$R$328,12,0)</f>
        <v>-43.073471765741502</v>
      </c>
      <c r="G68" s="70">
        <f t="shared" si="8"/>
        <v>54</v>
      </c>
      <c r="H68" s="69">
        <f>VLOOKUP($A68,'Return Data'!$A$7:$R$328,13,0)</f>
        <v>-38.704243423161799</v>
      </c>
      <c r="I68" s="70">
        <f t="shared" si="14"/>
        <v>54</v>
      </c>
      <c r="J68" s="69">
        <f>VLOOKUP($A68,'Return Data'!$A$7:$R$328,14,0)</f>
        <v>-31.179440027552801</v>
      </c>
      <c r="K68" s="70">
        <f t="shared" si="15"/>
        <v>58</v>
      </c>
      <c r="L68" s="69">
        <f>VLOOKUP($A68,'Return Data'!$A$7:$R$328,18,0)</f>
        <v>-16.396879178879701</v>
      </c>
      <c r="M68" s="70">
        <f t="shared" si="20"/>
        <v>50</v>
      </c>
      <c r="N68" s="69">
        <f>VLOOKUP($A68,'Return Data'!$A$7:$R$328,15,0)</f>
        <v>-7.3950179362246304</v>
      </c>
      <c r="O68" s="70">
        <f>RANK(N68,N$8:N$74,0)</f>
        <v>44</v>
      </c>
      <c r="P68" s="69"/>
      <c r="Q68" s="70"/>
      <c r="R68" s="69">
        <f>VLOOKUP($A68,'Return Data'!$A$7:$R$328,17,0)</f>
        <v>-1.16351621808143</v>
      </c>
      <c r="S68" s="71">
        <f t="shared" si="18"/>
        <v>46</v>
      </c>
    </row>
    <row r="69" spans="1:19" x14ac:dyDescent="0.25">
      <c r="A69" s="67" t="s">
        <v>326</v>
      </c>
      <c r="B69" s="68">
        <f>VLOOKUP($A69,'Return Data'!$A$7:$R$328,2,0)</f>
        <v>43908</v>
      </c>
      <c r="C69" s="69">
        <f>VLOOKUP($A69,'Return Data'!$A$7:$R$328,3,0)</f>
        <v>7.2986000000000004</v>
      </c>
      <c r="D69" s="69">
        <f>VLOOKUP($A69,'Return Data'!$A$7:$R$328,11,0)</f>
        <v>-113.70132601516499</v>
      </c>
      <c r="E69" s="70">
        <f t="shared" si="13"/>
        <v>59</v>
      </c>
      <c r="F69" s="69">
        <f>VLOOKUP($A69,'Return Data'!$A$7:$R$328,12,0)</f>
        <v>-43.6416380395112</v>
      </c>
      <c r="G69" s="70">
        <f t="shared" si="8"/>
        <v>55</v>
      </c>
      <c r="H69" s="69">
        <f>VLOOKUP($A69,'Return Data'!$A$7:$R$328,13,0)</f>
        <v>-40.6120789307789</v>
      </c>
      <c r="I69" s="70">
        <f t="shared" si="14"/>
        <v>59</v>
      </c>
      <c r="J69" s="69">
        <f>VLOOKUP($A69,'Return Data'!$A$7:$R$328,14,0)</f>
        <v>-30.652255961357898</v>
      </c>
      <c r="K69" s="70">
        <f t="shared" si="15"/>
        <v>56</v>
      </c>
      <c r="L69" s="69">
        <f>VLOOKUP($A69,'Return Data'!$A$7:$R$328,18,0)</f>
        <v>-17.183494865366502</v>
      </c>
      <c r="M69" s="70">
        <f t="shared" si="20"/>
        <v>51</v>
      </c>
      <c r="N69" s="69">
        <f>VLOOKUP($A69,'Return Data'!$A$7:$R$328,15,0)</f>
        <v>-9.3567917839152397</v>
      </c>
      <c r="O69" s="70">
        <f>RANK(N69,N$8:N$74,0)</f>
        <v>47</v>
      </c>
      <c r="P69" s="69"/>
      <c r="Q69" s="70"/>
      <c r="R69" s="69">
        <f>VLOOKUP($A69,'Return Data'!$A$7:$R$328,17,0)</f>
        <v>-8.5889459930313592</v>
      </c>
      <c r="S69" s="71">
        <f t="shared" si="18"/>
        <v>51</v>
      </c>
    </row>
    <row r="70" spans="1:19" x14ac:dyDescent="0.25">
      <c r="A70" s="67" t="s">
        <v>327</v>
      </c>
      <c r="B70" s="68">
        <f>VLOOKUP($A70,'Return Data'!$A$7:$R$328,2,0)</f>
        <v>43908</v>
      </c>
      <c r="C70" s="69">
        <f>VLOOKUP($A70,'Return Data'!$A$7:$R$328,3,0)</f>
        <v>6.7694999999999999</v>
      </c>
      <c r="D70" s="69">
        <f>VLOOKUP($A70,'Return Data'!$A$7:$R$328,11,0)</f>
        <v>-111.185812809824</v>
      </c>
      <c r="E70" s="70">
        <f t="shared" si="13"/>
        <v>55</v>
      </c>
      <c r="F70" s="69">
        <f>VLOOKUP($A70,'Return Data'!$A$7:$R$328,12,0)</f>
        <v>-42.353770630725599</v>
      </c>
      <c r="G70" s="70">
        <f t="shared" si="8"/>
        <v>52</v>
      </c>
      <c r="H70" s="69">
        <f>VLOOKUP($A70,'Return Data'!$A$7:$R$328,13,0)</f>
        <v>-39.897751757745702</v>
      </c>
      <c r="I70" s="70">
        <f t="shared" si="14"/>
        <v>58</v>
      </c>
      <c r="J70" s="69">
        <f>VLOOKUP($A70,'Return Data'!$A$7:$R$328,14,0)</f>
        <v>-30.295573603578202</v>
      </c>
      <c r="K70" s="70">
        <f t="shared" si="15"/>
        <v>54</v>
      </c>
      <c r="L70" s="69">
        <f>VLOOKUP($A70,'Return Data'!$A$7:$R$328,18,0)</f>
        <v>-16.229382611792701</v>
      </c>
      <c r="M70" s="70">
        <f t="shared" si="20"/>
        <v>49</v>
      </c>
      <c r="N70" s="69"/>
      <c r="O70" s="70"/>
      <c r="P70" s="69"/>
      <c r="Q70" s="70"/>
      <c r="R70" s="69">
        <f>VLOOKUP($A70,'Return Data'!$A$7:$R$328,17,0)</f>
        <v>-10.867580645161301</v>
      </c>
      <c r="S70" s="71">
        <f t="shared" si="18"/>
        <v>56</v>
      </c>
    </row>
    <row r="71" spans="1:19" x14ac:dyDescent="0.25">
      <c r="A71" s="67" t="s">
        <v>328</v>
      </c>
      <c r="B71" s="68">
        <f>VLOOKUP($A71,'Return Data'!$A$7:$R$328,2,0)</f>
        <v>43908</v>
      </c>
      <c r="C71" s="69">
        <f>VLOOKUP($A71,'Return Data'!$A$7:$R$328,3,0)</f>
        <v>6.1355000000000004</v>
      </c>
      <c r="D71" s="69">
        <f>VLOOKUP($A71,'Return Data'!$A$7:$R$328,11,0)</f>
        <v>-93.884331759620494</v>
      </c>
      <c r="E71" s="70">
        <f t="shared" si="13"/>
        <v>21</v>
      </c>
      <c r="F71" s="69">
        <f>VLOOKUP($A71,'Return Data'!$A$7:$R$328,12,0)</f>
        <v>-36.7290841788585</v>
      </c>
      <c r="G71" s="70">
        <f t="shared" si="8"/>
        <v>37</v>
      </c>
      <c r="H71" s="69">
        <f>VLOOKUP($A71,'Return Data'!$A$7:$R$328,13,0)</f>
        <v>-35.590894412541502</v>
      </c>
      <c r="I71" s="70">
        <f t="shared" si="14"/>
        <v>47</v>
      </c>
      <c r="J71" s="69">
        <f>VLOOKUP($A71,'Return Data'!$A$7:$R$328,14,0)</f>
        <v>-30.870937881969599</v>
      </c>
      <c r="K71" s="70">
        <f t="shared" si="15"/>
        <v>57</v>
      </c>
      <c r="L71" s="69">
        <f>VLOOKUP($A71,'Return Data'!$A$7:$R$328,18,0)</f>
        <v>-18.476416498716599</v>
      </c>
      <c r="M71" s="70">
        <f t="shared" si="20"/>
        <v>53</v>
      </c>
      <c r="N71" s="69"/>
      <c r="O71" s="70"/>
      <c r="P71" s="69"/>
      <c r="Q71" s="70"/>
      <c r="R71" s="69">
        <f>VLOOKUP($A71,'Return Data'!$A$7:$R$328,17,0)</f>
        <v>-17.854968354430401</v>
      </c>
      <c r="S71" s="71">
        <f t="shared" si="18"/>
        <v>62</v>
      </c>
    </row>
    <row r="72" spans="1:19" x14ac:dyDescent="0.25">
      <c r="A72" s="67" t="s">
        <v>329</v>
      </c>
      <c r="B72" s="68">
        <f>VLOOKUP($A72,'Return Data'!$A$7:$R$328,2,0)</f>
        <v>43908</v>
      </c>
      <c r="C72" s="69">
        <f>VLOOKUP($A72,'Return Data'!$A$7:$R$328,3,0)</f>
        <v>6.4356</v>
      </c>
      <c r="D72" s="69">
        <f>VLOOKUP($A72,'Return Data'!$A$7:$R$328,11,0)</f>
        <v>-93.235426644295302</v>
      </c>
      <c r="E72" s="70">
        <f t="shared" ref="E72:E74" si="21">RANK(D72,D$8:D$74,0)</f>
        <v>19</v>
      </c>
      <c r="F72" s="69">
        <f>VLOOKUP($A72,'Return Data'!$A$7:$R$328,12,0)</f>
        <v>-34.802356846430897</v>
      </c>
      <c r="G72" s="70">
        <f t="shared" si="8"/>
        <v>29</v>
      </c>
      <c r="H72" s="69">
        <f>VLOOKUP($A72,'Return Data'!$A$7:$R$328,13,0)</f>
        <v>-33.915075951315899</v>
      </c>
      <c r="I72" s="70">
        <f t="shared" si="14"/>
        <v>43</v>
      </c>
      <c r="J72" s="69">
        <f>VLOOKUP($A72,'Return Data'!$A$7:$R$328,14,0)</f>
        <v>-29.546937644591299</v>
      </c>
      <c r="K72" s="70">
        <f t="shared" si="15"/>
        <v>52</v>
      </c>
      <c r="L72" s="69"/>
      <c r="M72" s="70"/>
      <c r="N72" s="69"/>
      <c r="O72" s="70"/>
      <c r="P72" s="69"/>
      <c r="Q72" s="70"/>
      <c r="R72" s="69">
        <f>VLOOKUP($A72,'Return Data'!$A$7:$R$328,17,0)</f>
        <v>-18.019473684210499</v>
      </c>
      <c r="S72" s="71">
        <f t="shared" ref="S72:S74" si="22">RANK(R72,R$8:R$74,0)</f>
        <v>63</v>
      </c>
    </row>
    <row r="73" spans="1:19" x14ac:dyDescent="0.25">
      <c r="A73" s="67" t="s">
        <v>330</v>
      </c>
      <c r="B73" s="68">
        <f>VLOOKUP($A73,'Return Data'!$A$7:$R$328,2,0)</f>
        <v>43908</v>
      </c>
      <c r="C73" s="69">
        <f>VLOOKUP($A73,'Return Data'!$A$7:$R$328,3,0)</f>
        <v>69.540800000000004</v>
      </c>
      <c r="D73" s="69">
        <f>VLOOKUP($A73,'Return Data'!$A$7:$R$328,11,0)</f>
        <v>-95.390882651485995</v>
      </c>
      <c r="E73" s="70">
        <f t="shared" si="21"/>
        <v>23</v>
      </c>
      <c r="F73" s="69">
        <f>VLOOKUP($A73,'Return Data'!$A$7:$R$328,12,0)</f>
        <v>-29.2017141475689</v>
      </c>
      <c r="G73" s="70">
        <f t="shared" si="8"/>
        <v>19</v>
      </c>
      <c r="H73" s="69">
        <f>VLOOKUP($A73,'Return Data'!$A$7:$R$328,13,0)</f>
        <v>-25.161156342562201</v>
      </c>
      <c r="I73" s="70">
        <f t="shared" si="14"/>
        <v>18</v>
      </c>
      <c r="J73" s="69">
        <f>VLOOKUP($A73,'Return Data'!$A$7:$R$328,14,0)</f>
        <v>-19.642803866748601</v>
      </c>
      <c r="K73" s="70">
        <f t="shared" si="15"/>
        <v>21</v>
      </c>
      <c r="L73" s="69">
        <f>VLOOKUP($A73,'Return Data'!$A$7:$R$328,18,0)</f>
        <v>-8.5263896033297009</v>
      </c>
      <c r="M73" s="70">
        <f>RANK(L73,L$8:L$74,0)</f>
        <v>17</v>
      </c>
      <c r="N73" s="69">
        <f>VLOOKUP($A73,'Return Data'!$A$7:$R$328,15,0)</f>
        <v>-2.5661666860799599</v>
      </c>
      <c r="O73" s="70">
        <f>RANK(N73,N$8:N$74,0)</f>
        <v>19</v>
      </c>
      <c r="P73" s="69">
        <f>VLOOKUP($A73,'Return Data'!$A$7:$R$328,16,0)</f>
        <v>0.61515515764978801</v>
      </c>
      <c r="Q73" s="70">
        <f>RANK(P73,P$8:P$74,0)</f>
        <v>23</v>
      </c>
      <c r="R73" s="69">
        <f>VLOOKUP($A73,'Return Data'!$A$7:$R$328,17,0)</f>
        <v>15.450939824476199</v>
      </c>
      <c r="S73" s="71">
        <f t="shared" si="22"/>
        <v>30</v>
      </c>
    </row>
    <row r="74" spans="1:19" x14ac:dyDescent="0.25">
      <c r="A74" s="67" t="s">
        <v>331</v>
      </c>
      <c r="B74" s="68">
        <f>VLOOKUP($A74,'Return Data'!$A$7:$R$328,2,0)</f>
        <v>43908</v>
      </c>
      <c r="C74" s="69">
        <f>VLOOKUP($A74,'Return Data'!$A$7:$R$328,3,0)</f>
        <v>81.316000000000003</v>
      </c>
      <c r="D74" s="69">
        <f>VLOOKUP($A74,'Return Data'!$A$7:$R$328,11,0)</f>
        <v>-109.218054071173</v>
      </c>
      <c r="E74" s="70">
        <f t="shared" si="21"/>
        <v>49</v>
      </c>
      <c r="F74" s="69">
        <f>VLOOKUP($A74,'Return Data'!$A$7:$R$328,12,0)</f>
        <v>-39.3621918218292</v>
      </c>
      <c r="G74" s="70">
        <f t="shared" si="8"/>
        <v>46</v>
      </c>
      <c r="H74" s="69">
        <f>VLOOKUP($A74,'Return Data'!$A$7:$R$328,13,0)</f>
        <v>-33.837607109407998</v>
      </c>
      <c r="I74" s="70">
        <f t="shared" si="14"/>
        <v>42</v>
      </c>
      <c r="J74" s="69">
        <f>VLOOKUP($A74,'Return Data'!$A$7:$R$328,14,0)</f>
        <v>-24.540349265898602</v>
      </c>
      <c r="K74" s="70">
        <f t="shared" si="15"/>
        <v>40</v>
      </c>
      <c r="L74" s="69">
        <f>VLOOKUP($A74,'Return Data'!$A$7:$R$328,18,0)</f>
        <v>-9.7367522444288994</v>
      </c>
      <c r="M74" s="70">
        <f>RANK(L74,L$8:L$74,0)</f>
        <v>22</v>
      </c>
      <c r="N74" s="69">
        <f>VLOOKUP($A74,'Return Data'!$A$7:$R$328,15,0)</f>
        <v>-3.4873405814487199</v>
      </c>
      <c r="O74" s="70">
        <f>RANK(N74,N$8:N$74,0)</f>
        <v>23</v>
      </c>
      <c r="P74" s="69">
        <f>VLOOKUP($A74,'Return Data'!$A$7:$R$328,16,0)</f>
        <v>0.85707186638904098</v>
      </c>
      <c r="Q74" s="70">
        <f>RANK(P74,P$8:P$74,0)</f>
        <v>22</v>
      </c>
      <c r="R74" s="69">
        <f>VLOOKUP($A74,'Return Data'!$A$7:$R$328,17,0)</f>
        <v>62.0659478486035</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-98.494860609077421</v>
      </c>
      <c r="E76" s="78"/>
      <c r="F76" s="79">
        <f>AVERAGE(F8:F74)</f>
        <v>-34.494483458654102</v>
      </c>
      <c r="G76" s="78"/>
      <c r="H76" s="79">
        <f>AVERAGE(H8:H74)</f>
        <v>-30.265688822259502</v>
      </c>
      <c r="I76" s="78"/>
      <c r="J76" s="79">
        <f>AVERAGE(J8:J74)</f>
        <v>-22.244004737976077</v>
      </c>
      <c r="K76" s="78"/>
      <c r="L76" s="79">
        <f>AVERAGE(L8:L74)</f>
        <v>-11.061858906116228</v>
      </c>
      <c r="M76" s="78"/>
      <c r="N76" s="79">
        <f>AVERAGE(N8:N74)</f>
        <v>-2.9406992073434428</v>
      </c>
      <c r="O76" s="78"/>
      <c r="P76" s="79">
        <f>AVERAGE(P8:P74)</f>
        <v>1.2309084258854537</v>
      </c>
      <c r="Q76" s="78"/>
      <c r="R76" s="79">
        <f>AVERAGE(R8:R74)</f>
        <v>27.708045252599426</v>
      </c>
      <c r="S76" s="80"/>
    </row>
    <row r="77" spans="1:19" x14ac:dyDescent="0.25">
      <c r="A77" s="77" t="s">
        <v>28</v>
      </c>
      <c r="B77" s="78"/>
      <c r="C77" s="78"/>
      <c r="D77" s="79">
        <f>MIN(D8:D74)</f>
        <v>-127.322753144657</v>
      </c>
      <c r="E77" s="78"/>
      <c r="F77" s="79">
        <f>MIN(F8:F74)</f>
        <v>-55.121314329235098</v>
      </c>
      <c r="G77" s="78"/>
      <c r="H77" s="79">
        <f>MIN(H8:H74)</f>
        <v>-45.9137312181645</v>
      </c>
      <c r="I77" s="78"/>
      <c r="J77" s="79">
        <f>MIN(J8:J74)</f>
        <v>-38.292408218690802</v>
      </c>
      <c r="K77" s="78"/>
      <c r="L77" s="79">
        <f>MIN(L8:L74)</f>
        <v>-24.1220435634167</v>
      </c>
      <c r="M77" s="78"/>
      <c r="N77" s="79">
        <f>MIN(N8:N74)</f>
        <v>-12.874101686891899</v>
      </c>
      <c r="O77" s="78"/>
      <c r="P77" s="79">
        <f>MIN(P8:P74)</f>
        <v>-4.4204792637584696</v>
      </c>
      <c r="Q77" s="78"/>
      <c r="R77" s="79">
        <f>MIN(R8:R74)</f>
        <v>-57.187335526315799</v>
      </c>
      <c r="S77" s="80"/>
    </row>
    <row r="78" spans="1:19" ht="15.75" thickBot="1" x14ac:dyDescent="0.3">
      <c r="A78" s="81" t="s">
        <v>29</v>
      </c>
      <c r="B78" s="82"/>
      <c r="C78" s="82"/>
      <c r="D78" s="83">
        <f>MAX(D8:D74)</f>
        <v>-55.184748137768302</v>
      </c>
      <c r="E78" s="82"/>
      <c r="F78" s="83">
        <f>MAX(F8:F74)</f>
        <v>-6.6448295063562401</v>
      </c>
      <c r="G78" s="82"/>
      <c r="H78" s="83">
        <f>MAX(H8:H74)</f>
        <v>-9.6031539408863207</v>
      </c>
      <c r="I78" s="82"/>
      <c r="J78" s="83">
        <f>MAX(J8:J74)</f>
        <v>-9.6679472749706202E-2</v>
      </c>
      <c r="K78" s="82"/>
      <c r="L78" s="83">
        <f>MAX(L8:L74)</f>
        <v>1.2220980598673199</v>
      </c>
      <c r="M78" s="82"/>
      <c r="N78" s="83">
        <f>MAX(N8:N74)</f>
        <v>7.27250984748901</v>
      </c>
      <c r="O78" s="82"/>
      <c r="P78" s="83">
        <f>MAX(P8:P74)</f>
        <v>8.5975591734352701</v>
      </c>
      <c r="Q78" s="82"/>
      <c r="R78" s="83">
        <f>MAX(R8:R74)</f>
        <v>475.50053961881002</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348</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43908</v>
      </c>
      <c r="C8" s="69">
        <f>VLOOKUP($A8,'Return Data'!$A$7:$R$328,3,0)</f>
        <v>8.67</v>
      </c>
      <c r="D8" s="69">
        <f>VLOOKUP($A8,'Return Data'!$A$7:$R$328,9,0)</f>
        <v>-351.26176218990599</v>
      </c>
      <c r="E8" s="70">
        <f>RANK(D8,D$8:D$10,0)</f>
        <v>1</v>
      </c>
      <c r="F8" s="69">
        <f>VLOOKUP($A8,'Return Data'!$A$7:$R$328,10,0)</f>
        <v>-178.20075110959399</v>
      </c>
      <c r="G8" s="70">
        <f t="shared" ref="G8" si="0">RANK(F8,F$8:F$10,0)</f>
        <v>1</v>
      </c>
      <c r="H8" s="69"/>
      <c r="I8" s="70"/>
      <c r="J8" s="69"/>
      <c r="K8" s="70"/>
      <c r="L8" s="69">
        <f>VLOOKUP($A8,'Return Data'!$A$7:$R$328,17,0)</f>
        <v>-138.69999999999999</v>
      </c>
      <c r="M8" s="71">
        <f>RANK(L8,L$8:L$10,0)</f>
        <v>3</v>
      </c>
    </row>
    <row r="9" spans="1:14" x14ac:dyDescent="0.25">
      <c r="A9" s="67" t="s">
        <v>49</v>
      </c>
      <c r="B9" s="68">
        <f>VLOOKUP($A9,'Return Data'!$A$7:$R$328,2,0)</f>
        <v>43908</v>
      </c>
      <c r="C9" s="69">
        <f>VLOOKUP($A9,'Return Data'!$A$7:$R$328,3,0)</f>
        <v>7.99</v>
      </c>
      <c r="D9" s="69">
        <f>VLOOKUP($A9,'Return Data'!$A$7:$R$328,9,0)</f>
        <v>-554.82054890921904</v>
      </c>
      <c r="E9" s="70">
        <f t="shared" ref="E9:E10" si="1">RANK(D9,D$8:D$10,0)</f>
        <v>2</v>
      </c>
      <c r="F9" s="69">
        <f>VLOOKUP($A9,'Return Data'!$A$7:$R$328,10,0)</f>
        <v>-315.245519829204</v>
      </c>
      <c r="G9" s="70">
        <f t="shared" ref="G9" si="2">RANK(F9,F$8:F$10,0)</f>
        <v>2</v>
      </c>
      <c r="H9" s="69">
        <f>VLOOKUP($A9,'Return Data'!$A$7:$R$328,11,0)</f>
        <v>-95.881737310308793</v>
      </c>
      <c r="I9" s="70">
        <f t="shared" ref="I9:K10" si="3">RANK(H9,H$8:H$10,0)</f>
        <v>1</v>
      </c>
      <c r="J9" s="69">
        <f>VLOOKUP($A9,'Return Data'!$A$7:$R$328,12,0)</f>
        <v>-36.705881031034401</v>
      </c>
      <c r="K9" s="70">
        <f t="shared" si="3"/>
        <v>2</v>
      </c>
      <c r="L9" s="69">
        <f>VLOOKUP($A9,'Return Data'!$A$7:$R$328,17,0)</f>
        <v>-29.346</v>
      </c>
      <c r="M9" s="71">
        <f t="shared" ref="M9:M10" si="4">RANK(L9,L$8:L$10,0)</f>
        <v>2</v>
      </c>
    </row>
    <row r="10" spans="1:14" x14ac:dyDescent="0.25">
      <c r="A10" s="67" t="s">
        <v>50</v>
      </c>
      <c r="B10" s="68">
        <f>VLOOKUP($A10,'Return Data'!$A$7:$R$328,2,0)</f>
        <v>43908</v>
      </c>
      <c r="C10" s="69">
        <f>VLOOKUP($A10,'Return Data'!$A$7:$R$328,3,0)</f>
        <v>86.997100000000003</v>
      </c>
      <c r="D10" s="69">
        <f>VLOOKUP($A10,'Return Data'!$A$7:$R$328,9,0)</f>
        <v>-597.28676523085596</v>
      </c>
      <c r="E10" s="70">
        <f t="shared" si="1"/>
        <v>3</v>
      </c>
      <c r="F10" s="69">
        <f>VLOOKUP($A10,'Return Data'!$A$7:$R$328,10,0)</f>
        <v>-349.36985427907098</v>
      </c>
      <c r="G10" s="70">
        <f t="shared" ref="G10" si="5">RANK(F10,F$8:F$10,0)</f>
        <v>3</v>
      </c>
      <c r="H10" s="69">
        <f>VLOOKUP($A10,'Return Data'!$A$7:$R$328,11,0)</f>
        <v>-109.235157029813</v>
      </c>
      <c r="I10" s="70">
        <f t="shared" si="3"/>
        <v>2</v>
      </c>
      <c r="J10" s="69">
        <f>VLOOKUP($A10,'Return Data'!$A$7:$R$328,12,0)</f>
        <v>-36.397633401409003</v>
      </c>
      <c r="K10" s="70">
        <f t="shared" si="3"/>
        <v>1</v>
      </c>
      <c r="L10" s="69">
        <f>VLOOKUP($A10,'Return Data'!$A$7:$R$328,17,0)</f>
        <v>11.1426389359947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-501.12302544332698</v>
      </c>
      <c r="E12" s="78"/>
      <c r="F12" s="79">
        <f>AVERAGE(F8:F10)</f>
        <v>-280.93870840595633</v>
      </c>
      <c r="G12" s="78"/>
      <c r="H12" s="79">
        <f>AVERAGE(H8:H10)</f>
        <v>-102.5584471700609</v>
      </c>
      <c r="I12" s="78"/>
      <c r="J12" s="79">
        <f>AVERAGE(J8:J10)</f>
        <v>-36.551757216221702</v>
      </c>
      <c r="K12" s="78"/>
      <c r="L12" s="79">
        <f>AVERAGE(L8:L10)</f>
        <v>-52.301120354668427</v>
      </c>
      <c r="M12" s="80"/>
    </row>
    <row r="13" spans="1:14" x14ac:dyDescent="0.25">
      <c r="A13" s="77" t="s">
        <v>28</v>
      </c>
      <c r="B13" s="78"/>
      <c r="C13" s="78"/>
      <c r="D13" s="79">
        <f>MIN(D8:D10)</f>
        <v>-597.28676523085596</v>
      </c>
      <c r="E13" s="78"/>
      <c r="F13" s="79">
        <f>MIN(F8:F10)</f>
        <v>-349.36985427907098</v>
      </c>
      <c r="G13" s="78"/>
      <c r="H13" s="79">
        <f>MIN(H8:H10)</f>
        <v>-109.235157029813</v>
      </c>
      <c r="I13" s="78"/>
      <c r="J13" s="79">
        <f>MIN(J8:J10)</f>
        <v>-36.705881031034401</v>
      </c>
      <c r="K13" s="78"/>
      <c r="L13" s="79">
        <f>MIN(L8:L10)</f>
        <v>-138.69999999999999</v>
      </c>
      <c r="M13" s="80"/>
    </row>
    <row r="14" spans="1:14" ht="15.75" thickBot="1" x14ac:dyDescent="0.3">
      <c r="A14" s="81" t="s">
        <v>29</v>
      </c>
      <c r="B14" s="82"/>
      <c r="C14" s="82"/>
      <c r="D14" s="83">
        <f>MAX(D8:D10)</f>
        <v>-351.26176218990599</v>
      </c>
      <c r="E14" s="82"/>
      <c r="F14" s="83">
        <f>MAX(F8:F10)</f>
        <v>-178.20075110959399</v>
      </c>
      <c r="G14" s="82"/>
      <c r="H14" s="83">
        <f>MAX(H8:H10)</f>
        <v>-95.881737310308793</v>
      </c>
      <c r="I14" s="82"/>
      <c r="J14" s="83">
        <f>MAX(J8:J10)</f>
        <v>-36.397633401409003</v>
      </c>
      <c r="K14" s="82"/>
      <c r="L14" s="83">
        <f>MAX(L8:L10)</f>
        <v>11.1426389359947</v>
      </c>
      <c r="M14" s="84"/>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347</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43908</v>
      </c>
      <c r="C8" s="69">
        <f>VLOOKUP($A8,'Return Data'!$A$7:$R$328,3,0)</f>
        <v>8.66</v>
      </c>
      <c r="D8" s="69">
        <f>VLOOKUP($A8,'Return Data'!$A$7:$R$328,9,0)</f>
        <v>-353.86370116909001</v>
      </c>
      <c r="E8" s="70">
        <f>RANK(D8,D$8:D$10,0)</f>
        <v>1</v>
      </c>
      <c r="F8" s="69">
        <f>VLOOKUP($A8,'Return Data'!$A$7:$R$328,10,0)</f>
        <v>-179.44691020826201</v>
      </c>
      <c r="G8" s="70">
        <f t="shared" ref="G8" si="0">RANK(F8,F$8:F$10,0)</f>
        <v>1</v>
      </c>
      <c r="H8" s="69"/>
      <c r="I8" s="70"/>
      <c r="J8" s="69"/>
      <c r="K8" s="70"/>
      <c r="L8" s="69">
        <f>VLOOKUP($A8,'Return Data'!$A$7:$R$328,17,0)</f>
        <v>-139.74285714285699</v>
      </c>
      <c r="M8" s="71">
        <f>RANK(L8,L$8:L$10,0)</f>
        <v>3</v>
      </c>
    </row>
    <row r="9" spans="1:14" x14ac:dyDescent="0.25">
      <c r="A9" s="67" t="s">
        <v>51</v>
      </c>
      <c r="B9" s="68">
        <f>VLOOKUP($A9,'Return Data'!$A$7:$R$328,2,0)</f>
        <v>43908</v>
      </c>
      <c r="C9" s="69">
        <f>VLOOKUP($A9,'Return Data'!$A$7:$R$328,3,0)</f>
        <v>7.97</v>
      </c>
      <c r="D9" s="69">
        <f>VLOOKUP($A9,'Return Data'!$A$7:$R$328,9,0)</f>
        <v>-553.88904573687205</v>
      </c>
      <c r="E9" s="70">
        <f t="shared" ref="E9:E10" si="1">RANK(D9,D$8:D$10,0)</f>
        <v>2</v>
      </c>
      <c r="F9" s="69">
        <f>VLOOKUP($A9,'Return Data'!$A$7:$R$328,10,0)</f>
        <v>-314.95117916112503</v>
      </c>
      <c r="G9" s="70">
        <f t="shared" ref="G9:G10" si="2">RANK(F9,F$8:F$10,0)</f>
        <v>2</v>
      </c>
      <c r="H9" s="69">
        <f>VLOOKUP($A9,'Return Data'!$A$7:$R$328,11,0)</f>
        <v>-96.064717725023101</v>
      </c>
      <c r="I9" s="70">
        <f t="shared" ref="I9:K10" si="3">RANK(H9,H$8:H$10,0)</f>
        <v>1</v>
      </c>
      <c r="J9" s="69">
        <f>VLOOKUP($A9,'Return Data'!$A$7:$R$328,12,0)</f>
        <v>-36.948721697953999</v>
      </c>
      <c r="K9" s="70">
        <f t="shared" si="3"/>
        <v>1</v>
      </c>
      <c r="L9" s="69">
        <f>VLOOKUP($A9,'Return Data'!$A$7:$R$328,17,0)</f>
        <v>-29.638000000000002</v>
      </c>
      <c r="M9" s="71">
        <f t="shared" ref="M9:M10" si="4">RANK(L9,L$8:L$10,0)</f>
        <v>2</v>
      </c>
    </row>
    <row r="10" spans="1:14" x14ac:dyDescent="0.25">
      <c r="A10" s="67" t="s">
        <v>52</v>
      </c>
      <c r="B10" s="68">
        <f>VLOOKUP($A10,'Return Data'!$A$7:$R$328,2,0)</f>
        <v>43908</v>
      </c>
      <c r="C10" s="69">
        <f>VLOOKUP($A10,'Return Data'!$A$7:$R$328,3,0)</f>
        <v>82.352699999999999</v>
      </c>
      <c r="D10" s="69">
        <f>VLOOKUP($A10,'Return Data'!$A$7:$R$328,9,0)</f>
        <v>-597.93973821508598</v>
      </c>
      <c r="E10" s="70">
        <f t="shared" si="1"/>
        <v>3</v>
      </c>
      <c r="F10" s="69">
        <f>VLOOKUP($A10,'Return Data'!$A$7:$R$328,10,0)</f>
        <v>-349.95780253217498</v>
      </c>
      <c r="G10" s="70">
        <f t="shared" si="2"/>
        <v>3</v>
      </c>
      <c r="H10" s="69">
        <f>VLOOKUP($A10,'Return Data'!$A$7:$R$328,11,0)</f>
        <v>-109.82927597024801</v>
      </c>
      <c r="I10" s="70">
        <f t="shared" si="3"/>
        <v>2</v>
      </c>
      <c r="J10" s="69">
        <f>VLOOKUP($A10,'Return Data'!$A$7:$R$328,12,0)</f>
        <v>-37.0494531603388</v>
      </c>
      <c r="K10" s="70">
        <f t="shared" si="3"/>
        <v>2</v>
      </c>
      <c r="L10" s="69">
        <f>VLOOKUP($A10,'Return Data'!$A$7:$R$328,17,0)</f>
        <v>120.906114621402</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-501.89749504034938</v>
      </c>
      <c r="E12" s="78"/>
      <c r="F12" s="79">
        <f>AVERAGE(F8:F10)</f>
        <v>-281.45196396718734</v>
      </c>
      <c r="G12" s="78"/>
      <c r="H12" s="79">
        <f>AVERAGE(H8:H10)</f>
        <v>-102.94699684763555</v>
      </c>
      <c r="I12" s="78"/>
      <c r="J12" s="79">
        <f>AVERAGE(J8:J10)</f>
        <v>-36.9990874291464</v>
      </c>
      <c r="K12" s="78"/>
      <c r="L12" s="79">
        <f>AVERAGE(L8:L10)</f>
        <v>-16.158247507151668</v>
      </c>
      <c r="M12" s="80"/>
    </row>
    <row r="13" spans="1:14" x14ac:dyDescent="0.25">
      <c r="A13" s="77" t="s">
        <v>28</v>
      </c>
      <c r="B13" s="78"/>
      <c r="C13" s="78"/>
      <c r="D13" s="79">
        <f>MIN(D8:D10)</f>
        <v>-597.93973821508598</v>
      </c>
      <c r="E13" s="78"/>
      <c r="F13" s="79">
        <f>MIN(F8:F10)</f>
        <v>-349.95780253217498</v>
      </c>
      <c r="G13" s="78"/>
      <c r="H13" s="79">
        <f>MIN(H8:H10)</f>
        <v>-109.82927597024801</v>
      </c>
      <c r="I13" s="78"/>
      <c r="J13" s="79">
        <f>MIN(J8:J10)</f>
        <v>-37.0494531603388</v>
      </c>
      <c r="K13" s="78"/>
      <c r="L13" s="79">
        <f>MIN(L8:L10)</f>
        <v>-139.74285714285699</v>
      </c>
      <c r="M13" s="80"/>
    </row>
    <row r="14" spans="1:14" ht="15.75" thickBot="1" x14ac:dyDescent="0.3">
      <c r="A14" s="81" t="s">
        <v>29</v>
      </c>
      <c r="B14" s="82"/>
      <c r="C14" s="82"/>
      <c r="D14" s="83">
        <f>MAX(D8:D10)</f>
        <v>-353.86370116909001</v>
      </c>
      <c r="E14" s="82"/>
      <c r="F14" s="83">
        <f>MAX(F8:F10)</f>
        <v>-179.44691020826201</v>
      </c>
      <c r="G14" s="82"/>
      <c r="H14" s="83">
        <f>MAX(H8:H10)</f>
        <v>-96.064717725023101</v>
      </c>
      <c r="I14" s="82"/>
      <c r="J14" s="83">
        <f>MAX(J8:J10)</f>
        <v>-36.948721697953999</v>
      </c>
      <c r="K14" s="82"/>
      <c r="L14" s="83">
        <f>MAX(L8:L10)</f>
        <v>120.906114621402</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350</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43908</v>
      </c>
      <c r="C8" s="69">
        <f>VLOOKUP($A8,'Return Data'!$A$7:$R$328,3,0)</f>
        <v>32.556100000000001</v>
      </c>
      <c r="D8" s="69">
        <f>VLOOKUP($A8,'Return Data'!$A$7:$R$328,10,0)</f>
        <v>-25.758396485272002</v>
      </c>
      <c r="E8" s="70">
        <f>RANK(D8,D$8:D$37,0)</f>
        <v>28</v>
      </c>
      <c r="F8" s="69">
        <f>VLOOKUP($A8,'Return Data'!$A$7:$R$328,11,0)</f>
        <v>4.0947382315361596</v>
      </c>
      <c r="G8" s="70">
        <f>RANK(F8,F$8:F$37,0)</f>
        <v>26</v>
      </c>
      <c r="H8" s="69">
        <f>VLOOKUP($A8,'Return Data'!$A$7:$R$328,12,0)</f>
        <v>-11.711009965534201</v>
      </c>
      <c r="I8" s="70">
        <f>RANK(H8,H$8:H$37,0)</f>
        <v>28</v>
      </c>
      <c r="J8" s="69">
        <f>VLOOKUP($A8,'Return Data'!$A$7:$R$328,13,0)</f>
        <v>-3.6272851467310701</v>
      </c>
      <c r="K8" s="70">
        <f>RANK(J8,J$8:J$37,0)</f>
        <v>28</v>
      </c>
      <c r="L8" s="69">
        <f>VLOOKUP($A8,'Return Data'!$A$7:$R$328,14,0)</f>
        <v>0.233965631909861</v>
      </c>
      <c r="M8" s="70">
        <f>RANK(L8,L$8:L$37,0)</f>
        <v>24</v>
      </c>
      <c r="N8" s="69">
        <f>VLOOKUP($A8,'Return Data'!$A$7:$R$328,18,0)</f>
        <v>3.3316033392484798</v>
      </c>
      <c r="O8" s="70">
        <f>RANK(N8,N$8:N$37,0)</f>
        <v>24</v>
      </c>
      <c r="P8" s="69">
        <f>VLOOKUP($A8,'Return Data'!$A$7:$R$328,15,0)</f>
        <v>3.7696311462519301</v>
      </c>
      <c r="Q8" s="70">
        <f>RANK(P8,P$8:P$37,0)</f>
        <v>24</v>
      </c>
      <c r="R8" s="69">
        <f>VLOOKUP($A8,'Return Data'!$A$7:$R$328,17,0)</f>
        <v>9.3623084707156696</v>
      </c>
      <c r="S8" s="71">
        <f>RANK(R8,R$8:R$37,0)</f>
        <v>22</v>
      </c>
    </row>
    <row r="9" spans="1:19" x14ac:dyDescent="0.25">
      <c r="A9" s="87" t="s">
        <v>54</v>
      </c>
      <c r="B9" s="68">
        <f>VLOOKUP($A9,'Return Data'!$A$7:$R$328,2,0)</f>
        <v>43908</v>
      </c>
      <c r="C9" s="69">
        <f>VLOOKUP($A9,'Return Data'!$A$7:$R$328,3,0)</f>
        <v>1.9651000000000001</v>
      </c>
      <c r="D9" s="69">
        <f>VLOOKUP($A9,'Return Data'!$A$7:$R$328,10,0)</f>
        <v>9.0961310733664593</v>
      </c>
      <c r="E9" s="70">
        <f t="shared" ref="E9:G37" si="0">RANK(D9,D$8:D$37,0)</f>
        <v>2</v>
      </c>
      <c r="F9" s="69">
        <f>VLOOKUP($A9,'Return Data'!$A$7:$R$328,11,0)</f>
        <v>9.2933984686561804</v>
      </c>
      <c r="G9" s="70">
        <f t="shared" si="0"/>
        <v>16</v>
      </c>
      <c r="H9" s="69"/>
      <c r="I9" s="70"/>
      <c r="J9" s="69"/>
      <c r="K9" s="70"/>
      <c r="L9" s="69"/>
      <c r="M9" s="70"/>
      <c r="N9" s="69"/>
      <c r="O9" s="70"/>
      <c r="P9" s="69"/>
      <c r="Q9" s="70"/>
      <c r="R9" s="69">
        <f>VLOOKUP($A9,'Return Data'!$A$7:$R$328,17,0)</f>
        <v>9.33998739385388</v>
      </c>
      <c r="S9" s="71">
        <f t="shared" ref="S9:S37" si="1">RANK(R9,R$8:R$37,0)</f>
        <v>23</v>
      </c>
    </row>
    <row r="10" spans="1:19" x14ac:dyDescent="0.25">
      <c r="A10" s="87" t="s">
        <v>55</v>
      </c>
      <c r="B10" s="68">
        <f>VLOOKUP($A10,'Return Data'!$A$7:$R$328,2,0)</f>
        <v>43908</v>
      </c>
      <c r="C10" s="69">
        <f>VLOOKUP($A10,'Return Data'!$A$7:$R$328,3,0)</f>
        <v>22.343499999999999</v>
      </c>
      <c r="D10" s="69">
        <f>VLOOKUP($A10,'Return Data'!$A$7:$R$328,10,0)</f>
        <v>-24.469267571467402</v>
      </c>
      <c r="E10" s="70">
        <f t="shared" si="0"/>
        <v>27</v>
      </c>
      <c r="F10" s="69">
        <f>VLOOKUP($A10,'Return Data'!$A$7:$R$328,11,0)</f>
        <v>10.0338207177304</v>
      </c>
      <c r="G10" s="70">
        <f t="shared" si="0"/>
        <v>11</v>
      </c>
      <c r="H10" s="69">
        <f>VLOOKUP($A10,'Return Data'!$A$7:$R$328,12,0)</f>
        <v>7.0559927329493597</v>
      </c>
      <c r="I10" s="70">
        <f t="shared" ref="I10" si="2">RANK(H10,H$8:H$37,0)</f>
        <v>9</v>
      </c>
      <c r="J10" s="69">
        <f>VLOOKUP($A10,'Return Data'!$A$7:$R$328,13,0)</f>
        <v>8.5946294290163294</v>
      </c>
      <c r="K10" s="70">
        <f t="shared" ref="K10" si="3">RANK(J10,J$8:J$37,0)</f>
        <v>8</v>
      </c>
      <c r="L10" s="69">
        <f>VLOOKUP($A10,'Return Data'!$A$7:$R$328,14,0)</f>
        <v>11.178095187196201</v>
      </c>
      <c r="M10" s="70">
        <f t="shared" ref="M10" si="4">RANK(L10,L$8:L$37,0)</f>
        <v>7</v>
      </c>
      <c r="N10" s="69">
        <f>VLOOKUP($A10,'Return Data'!$A$7:$R$328,18,0)</f>
        <v>10.200683698143701</v>
      </c>
      <c r="O10" s="70">
        <f t="shared" ref="O10" si="5">RANK(N10,N$8:N$37,0)</f>
        <v>8</v>
      </c>
      <c r="P10" s="69">
        <f>VLOOKUP($A10,'Return Data'!$A$7:$R$328,15,0)</f>
        <v>9.0620537502842193</v>
      </c>
      <c r="Q10" s="70">
        <f t="shared" ref="Q10" si="6">RANK(P10,P$8:P$37,0)</f>
        <v>7</v>
      </c>
      <c r="R10" s="69">
        <f>VLOOKUP($A10,'Return Data'!$A$7:$R$328,17,0)</f>
        <v>12.715234768591399</v>
      </c>
      <c r="S10" s="71">
        <f t="shared" si="1"/>
        <v>4</v>
      </c>
    </row>
    <row r="11" spans="1:19" x14ac:dyDescent="0.25">
      <c r="A11" s="87" t="s">
        <v>56</v>
      </c>
      <c r="B11" s="68">
        <f>VLOOKUP($A11,'Return Data'!$A$7:$R$328,2,0)</f>
        <v>43908</v>
      </c>
      <c r="C11" s="69">
        <f>VLOOKUP($A11,'Return Data'!$A$7:$R$328,3,0)</f>
        <v>17.8626</v>
      </c>
      <c r="D11" s="69">
        <f>VLOOKUP($A11,'Return Data'!$A$7:$R$328,10,0)</f>
        <v>2.0254915522180799</v>
      </c>
      <c r="E11" s="70">
        <f t="shared" si="0"/>
        <v>5</v>
      </c>
      <c r="F11" s="69">
        <f>VLOOKUP($A11,'Return Data'!$A$7:$R$328,11,0)</f>
        <v>11.8431938948011</v>
      </c>
      <c r="G11" s="70">
        <f t="shared" si="0"/>
        <v>8</v>
      </c>
      <c r="H11" s="69">
        <f>VLOOKUP($A11,'Return Data'!$A$7:$R$328,12,0)</f>
        <v>6.5350817262788699</v>
      </c>
      <c r="I11" s="70">
        <f t="shared" ref="I11" si="7">RANK(H11,H$8:H$37,0)</f>
        <v>13</v>
      </c>
      <c r="J11" s="69">
        <f>VLOOKUP($A11,'Return Data'!$A$7:$R$328,13,0)</f>
        <v>7.16807010193053</v>
      </c>
      <c r="K11" s="70">
        <f t="shared" ref="K11" si="8">RANK(J11,J$8:J$37,0)</f>
        <v>17</v>
      </c>
      <c r="L11" s="69">
        <f>VLOOKUP($A11,'Return Data'!$A$7:$R$328,14,0)</f>
        <v>-1.8987700364123601</v>
      </c>
      <c r="M11" s="70">
        <f t="shared" ref="M11" si="9">RANK(L11,L$8:L$37,0)</f>
        <v>26</v>
      </c>
      <c r="N11" s="69">
        <f>VLOOKUP($A11,'Return Data'!$A$7:$R$328,18,0)</f>
        <v>2.7200555271573799</v>
      </c>
      <c r="O11" s="70">
        <f t="shared" ref="O11" si="10">RANK(N11,N$8:N$37,0)</f>
        <v>25</v>
      </c>
      <c r="P11" s="69">
        <f>VLOOKUP($A11,'Return Data'!$A$7:$R$328,15,0)</f>
        <v>3.9172725608013299</v>
      </c>
      <c r="Q11" s="70">
        <f t="shared" ref="Q11" si="11">RANK(P11,P$8:P$37,0)</f>
        <v>23</v>
      </c>
      <c r="R11" s="69">
        <f>VLOOKUP($A11,'Return Data'!$A$7:$R$328,17,0)</f>
        <v>9.6523139602920303</v>
      </c>
      <c r="S11" s="71">
        <f t="shared" si="1"/>
        <v>20</v>
      </c>
    </row>
    <row r="12" spans="1:19" x14ac:dyDescent="0.25">
      <c r="A12" s="87" t="s">
        <v>57</v>
      </c>
      <c r="B12" s="68">
        <f>VLOOKUP($A12,'Return Data'!$A$7:$R$328,2,0)</f>
        <v>43908</v>
      </c>
      <c r="C12" s="69">
        <f>VLOOKUP($A12,'Return Data'!$A$7:$R$328,3,0)</f>
        <v>35.58</v>
      </c>
      <c r="D12" s="69">
        <f>VLOOKUP($A12,'Return Data'!$A$7:$R$328,10,0)</f>
        <v>-12.208394738016599</v>
      </c>
      <c r="E12" s="70">
        <f t="shared" si="0"/>
        <v>20</v>
      </c>
      <c r="F12" s="69">
        <f>VLOOKUP($A12,'Return Data'!$A$7:$R$328,11,0)</f>
        <v>10.570580044191299</v>
      </c>
      <c r="G12" s="70">
        <f t="shared" si="0"/>
        <v>9</v>
      </c>
      <c r="H12" s="69">
        <f>VLOOKUP($A12,'Return Data'!$A$7:$R$328,12,0)</f>
        <v>6.7437283466043896</v>
      </c>
      <c r="I12" s="70">
        <f t="shared" ref="I12" si="12">RANK(H12,H$8:H$37,0)</f>
        <v>12</v>
      </c>
      <c r="J12" s="69">
        <f>VLOOKUP($A12,'Return Data'!$A$7:$R$328,13,0)</f>
        <v>7.2813118261330203</v>
      </c>
      <c r="K12" s="70">
        <f t="shared" ref="K12" si="13">RANK(J12,J$8:J$37,0)</f>
        <v>15</v>
      </c>
      <c r="L12" s="69">
        <f>VLOOKUP($A12,'Return Data'!$A$7:$R$328,14,0)</f>
        <v>9.0670712514040996</v>
      </c>
      <c r="M12" s="70">
        <f t="shared" ref="M12" si="14">RANK(L12,L$8:L$37,0)</f>
        <v>17</v>
      </c>
      <c r="N12" s="69">
        <f>VLOOKUP($A12,'Return Data'!$A$7:$R$328,18,0)</f>
        <v>8.4597641634313394</v>
      </c>
      <c r="O12" s="70">
        <f t="shared" ref="O12" si="15">RANK(N12,N$8:N$37,0)</f>
        <v>15</v>
      </c>
      <c r="P12" s="69">
        <f>VLOOKUP($A12,'Return Data'!$A$7:$R$328,15,0)</f>
        <v>7.7349531310571704</v>
      </c>
      <c r="Q12" s="70">
        <f t="shared" ref="Q12" si="16">RANK(P12,P$8:P$37,0)</f>
        <v>12</v>
      </c>
      <c r="R12" s="69">
        <f>VLOOKUP($A12,'Return Data'!$A$7:$R$328,17,0)</f>
        <v>11.8417970261675</v>
      </c>
      <c r="S12" s="71">
        <f t="shared" si="1"/>
        <v>10</v>
      </c>
    </row>
    <row r="13" spans="1:19" x14ac:dyDescent="0.25">
      <c r="A13" s="87" t="s">
        <v>58</v>
      </c>
      <c r="B13" s="68">
        <f>VLOOKUP($A13,'Return Data'!$A$7:$R$328,2,0)</f>
        <v>43908</v>
      </c>
      <c r="C13" s="69">
        <f>VLOOKUP($A13,'Return Data'!$A$7:$R$328,3,0)</f>
        <v>23.2788</v>
      </c>
      <c r="D13" s="69">
        <f>VLOOKUP($A13,'Return Data'!$A$7:$R$328,10,0)</f>
        <v>-2.7890825166702</v>
      </c>
      <c r="E13" s="70">
        <f t="shared" si="0"/>
        <v>9</v>
      </c>
      <c r="F13" s="69">
        <f>VLOOKUP($A13,'Return Data'!$A$7:$R$328,11,0)</f>
        <v>9.6426912125280104</v>
      </c>
      <c r="G13" s="70">
        <f t="shared" si="0"/>
        <v>13</v>
      </c>
      <c r="H13" s="69">
        <f>VLOOKUP($A13,'Return Data'!$A$7:$R$328,12,0)</f>
        <v>5.6531478556513299</v>
      </c>
      <c r="I13" s="70">
        <f t="shared" ref="I13" si="17">RANK(H13,H$8:H$37,0)</f>
        <v>21</v>
      </c>
      <c r="J13" s="69">
        <f>VLOOKUP($A13,'Return Data'!$A$7:$R$328,13,0)</f>
        <v>7.0064490593752096</v>
      </c>
      <c r="K13" s="70">
        <f t="shared" ref="K13" si="18">RANK(J13,J$8:J$37,0)</f>
        <v>18</v>
      </c>
      <c r="L13" s="69">
        <f>VLOOKUP($A13,'Return Data'!$A$7:$R$328,14,0)</f>
        <v>10.0813592903929</v>
      </c>
      <c r="M13" s="70">
        <f t="shared" ref="M13" si="19">RANK(L13,L$8:L$37,0)</f>
        <v>13</v>
      </c>
      <c r="N13" s="69">
        <f>VLOOKUP($A13,'Return Data'!$A$7:$R$328,18,0)</f>
        <v>8.8979989755970603</v>
      </c>
      <c r="O13" s="70">
        <f t="shared" ref="O13" si="20">RANK(N13,N$8:N$37,0)</f>
        <v>13</v>
      </c>
      <c r="P13" s="69">
        <f>VLOOKUP($A13,'Return Data'!$A$7:$R$328,15,0)</f>
        <v>7.3320583370876298</v>
      </c>
      <c r="Q13" s="70">
        <f t="shared" ref="Q13" si="21">RANK(P13,P$8:P$37,0)</f>
        <v>16</v>
      </c>
      <c r="R13" s="69">
        <f>VLOOKUP($A13,'Return Data'!$A$7:$R$328,17,0)</f>
        <v>11.8207648287285</v>
      </c>
      <c r="S13" s="71">
        <f t="shared" si="1"/>
        <v>11</v>
      </c>
    </row>
    <row r="14" spans="1:19" x14ac:dyDescent="0.25">
      <c r="A14" s="87" t="s">
        <v>59</v>
      </c>
      <c r="B14" s="68">
        <f>VLOOKUP($A14,'Return Data'!$A$7:$R$328,2,0)</f>
        <v>43908</v>
      </c>
      <c r="C14" s="69">
        <f>VLOOKUP($A14,'Return Data'!$A$7:$R$328,3,0)</f>
        <v>2485.3526999999999</v>
      </c>
      <c r="D14" s="69">
        <f>VLOOKUP($A14,'Return Data'!$A$7:$R$328,10,0)</f>
        <v>-0.49426974143499902</v>
      </c>
      <c r="E14" s="70">
        <f t="shared" si="0"/>
        <v>6</v>
      </c>
      <c r="F14" s="69">
        <f>VLOOKUP($A14,'Return Data'!$A$7:$R$328,11,0)</f>
        <v>18.823895157294601</v>
      </c>
      <c r="G14" s="70">
        <f t="shared" si="0"/>
        <v>1</v>
      </c>
      <c r="H14" s="69">
        <f>VLOOKUP($A14,'Return Data'!$A$7:$R$328,12,0)</f>
        <v>9.5524909977114003</v>
      </c>
      <c r="I14" s="70">
        <f t="shared" ref="I14" si="22">RANK(H14,H$8:H$37,0)</f>
        <v>2</v>
      </c>
      <c r="J14" s="69">
        <f>VLOOKUP($A14,'Return Data'!$A$7:$R$328,13,0)</f>
        <v>18.114711577483199</v>
      </c>
      <c r="K14" s="70">
        <f t="shared" ref="K14" si="23">RANK(J14,J$8:J$37,0)</f>
        <v>1</v>
      </c>
      <c r="L14" s="69">
        <f>VLOOKUP($A14,'Return Data'!$A$7:$R$328,14,0)</f>
        <v>12.170751269774501</v>
      </c>
      <c r="M14" s="70">
        <f t="shared" ref="M14" si="24">RANK(L14,L$8:L$37,0)</f>
        <v>4</v>
      </c>
      <c r="N14" s="69">
        <f>VLOOKUP($A14,'Return Data'!$A$7:$R$328,18,0)</f>
        <v>10.9084452528075</v>
      </c>
      <c r="O14" s="70">
        <f t="shared" ref="O14" si="25">RANK(N14,N$8:N$37,0)</f>
        <v>5</v>
      </c>
      <c r="P14" s="69">
        <f>VLOOKUP($A14,'Return Data'!$A$7:$R$328,15,0)</f>
        <v>8.7345573526799303</v>
      </c>
      <c r="Q14" s="70">
        <f t="shared" ref="Q14" si="26">RANK(P14,P$8:P$37,0)</f>
        <v>8</v>
      </c>
      <c r="R14" s="69">
        <f>VLOOKUP($A14,'Return Data'!$A$7:$R$328,17,0)</f>
        <v>11.961738440049</v>
      </c>
      <c r="S14" s="71">
        <f t="shared" si="1"/>
        <v>9</v>
      </c>
    </row>
    <row r="15" spans="1:19" x14ac:dyDescent="0.25">
      <c r="A15" s="87" t="s">
        <v>60</v>
      </c>
      <c r="B15" s="68">
        <f>VLOOKUP($A15,'Return Data'!$A$7:$R$328,2,0)</f>
        <v>43908</v>
      </c>
      <c r="C15" s="69">
        <f>VLOOKUP($A15,'Return Data'!$A$7:$R$328,3,0)</f>
        <v>23.031500000000001</v>
      </c>
      <c r="D15" s="69">
        <f>VLOOKUP($A15,'Return Data'!$A$7:$R$328,10,0)</f>
        <v>3.6555946492024201</v>
      </c>
      <c r="E15" s="70">
        <f t="shared" si="0"/>
        <v>4</v>
      </c>
      <c r="F15" s="69">
        <f>VLOOKUP($A15,'Return Data'!$A$7:$R$328,11,0)</f>
        <v>13.7337964025288</v>
      </c>
      <c r="G15" s="70">
        <f t="shared" si="0"/>
        <v>5</v>
      </c>
      <c r="H15" s="69">
        <f>VLOOKUP($A15,'Return Data'!$A$7:$R$328,12,0)</f>
        <v>7.3710837890446497</v>
      </c>
      <c r="I15" s="70">
        <f t="shared" ref="I15" si="27">RANK(H15,H$8:H$37,0)</f>
        <v>8</v>
      </c>
      <c r="J15" s="69">
        <f>VLOOKUP($A15,'Return Data'!$A$7:$R$328,13,0)</f>
        <v>9.0252501122041799</v>
      </c>
      <c r="K15" s="70">
        <f t="shared" ref="K15" si="28">RANK(J15,J$8:J$37,0)</f>
        <v>6</v>
      </c>
      <c r="L15" s="69">
        <f>VLOOKUP($A15,'Return Data'!$A$7:$R$328,14,0)</f>
        <v>12.136604916039399</v>
      </c>
      <c r="M15" s="70">
        <f t="shared" ref="M15" si="29">RANK(L15,L$8:L$37,0)</f>
        <v>5</v>
      </c>
      <c r="N15" s="69">
        <f>VLOOKUP($A15,'Return Data'!$A$7:$R$328,18,0)</f>
        <v>11.7266119737026</v>
      </c>
      <c r="O15" s="70">
        <f t="shared" ref="O15" si="30">RANK(N15,N$8:N$37,0)</f>
        <v>2</v>
      </c>
      <c r="P15" s="69">
        <f>VLOOKUP($A15,'Return Data'!$A$7:$R$328,15,0)</f>
        <v>9.4106329761466707</v>
      </c>
      <c r="Q15" s="70">
        <f t="shared" ref="Q15" si="31">RANK(P15,P$8:P$37,0)</f>
        <v>5</v>
      </c>
      <c r="R15" s="69">
        <f>VLOOKUP($A15,'Return Data'!$A$7:$R$328,17,0)</f>
        <v>11.2845259348827</v>
      </c>
      <c r="S15" s="71">
        <f t="shared" si="1"/>
        <v>12</v>
      </c>
    </row>
    <row r="16" spans="1:19" x14ac:dyDescent="0.25">
      <c r="A16" s="87" t="s">
        <v>61</v>
      </c>
      <c r="B16" s="68">
        <f>VLOOKUP($A16,'Return Data'!$A$7:$R$328,2,0)</f>
        <v>43908</v>
      </c>
      <c r="C16" s="69">
        <f>VLOOKUP($A16,'Return Data'!$A$7:$R$328,3,0)</f>
        <v>69.891900000000007</v>
      </c>
      <c r="D16" s="69">
        <f>VLOOKUP($A16,'Return Data'!$A$7:$R$328,10,0)</f>
        <v>-35.752481983690402</v>
      </c>
      <c r="E16" s="70">
        <f t="shared" si="0"/>
        <v>29</v>
      </c>
      <c r="F16" s="69">
        <f>VLOOKUP($A16,'Return Data'!$A$7:$R$328,11,0)</f>
        <v>-17.082206979865799</v>
      </c>
      <c r="G16" s="70">
        <f t="shared" si="0"/>
        <v>29</v>
      </c>
      <c r="H16" s="69">
        <f>VLOOKUP($A16,'Return Data'!$A$7:$R$328,12,0)</f>
        <v>-6.6257989830103003</v>
      </c>
      <c r="I16" s="70">
        <f t="shared" ref="I16" si="32">RANK(H16,H$8:H$37,0)</f>
        <v>27</v>
      </c>
      <c r="J16" s="69">
        <f>VLOOKUP($A16,'Return Data'!$A$7:$R$328,13,0)</f>
        <v>-2.2339998077734302</v>
      </c>
      <c r="K16" s="70">
        <f t="shared" ref="K16" si="33">RANK(J16,J$8:J$37,0)</f>
        <v>27</v>
      </c>
      <c r="L16" s="69">
        <f>VLOOKUP($A16,'Return Data'!$A$7:$R$328,14,0)</f>
        <v>0.10441352934175201</v>
      </c>
      <c r="M16" s="70">
        <f t="shared" ref="M16" si="34">RANK(L16,L$8:L$37,0)</f>
        <v>25</v>
      </c>
      <c r="N16" s="69">
        <f>VLOOKUP($A16,'Return Data'!$A$7:$R$328,18,0)</f>
        <v>4.9022228395277496</v>
      </c>
      <c r="O16" s="70">
        <f t="shared" ref="O16" si="35">RANK(N16,N$8:N$37,0)</f>
        <v>22</v>
      </c>
      <c r="P16" s="69">
        <f>VLOOKUP($A16,'Return Data'!$A$7:$R$328,15,0)</f>
        <v>6.6254330589888797</v>
      </c>
      <c r="Q16" s="70">
        <f t="shared" ref="Q16" si="36">RANK(P16,P$8:P$37,0)</f>
        <v>19</v>
      </c>
      <c r="R16" s="69">
        <f>VLOOKUP($A16,'Return Data'!$A$7:$R$328,17,0)</f>
        <v>10.9952847348272</v>
      </c>
      <c r="S16" s="71">
        <f t="shared" si="1"/>
        <v>14</v>
      </c>
    </row>
    <row r="17" spans="1:19" x14ac:dyDescent="0.25">
      <c r="A17" s="87" t="s">
        <v>62</v>
      </c>
      <c r="B17" s="68">
        <f>VLOOKUP($A17,'Return Data'!$A$7:$R$328,2,0)</f>
        <v>43908</v>
      </c>
      <c r="C17" s="69">
        <f>VLOOKUP($A17,'Return Data'!$A$7:$R$328,3,0)</f>
        <v>66.300899999999999</v>
      </c>
      <c r="D17" s="69">
        <f>VLOOKUP($A17,'Return Data'!$A$7:$R$328,10,0)</f>
        <v>-16.301702076345599</v>
      </c>
      <c r="E17" s="70">
        <f t="shared" si="0"/>
        <v>21</v>
      </c>
      <c r="F17" s="69">
        <f>VLOOKUP($A17,'Return Data'!$A$7:$R$328,11,0)</f>
        <v>4.7012193273302101</v>
      </c>
      <c r="G17" s="70">
        <f t="shared" si="0"/>
        <v>25</v>
      </c>
      <c r="H17" s="69">
        <f>VLOOKUP($A17,'Return Data'!$A$7:$R$328,12,0)</f>
        <v>5.8609804295424501</v>
      </c>
      <c r="I17" s="70">
        <f t="shared" ref="I17" si="37">RANK(H17,H$8:H$37,0)</f>
        <v>19</v>
      </c>
      <c r="J17" s="69">
        <f>VLOOKUP($A17,'Return Data'!$A$7:$R$328,13,0)</f>
        <v>6.8784814026389496</v>
      </c>
      <c r="K17" s="70">
        <f t="shared" ref="K17" si="38">RANK(J17,J$8:J$37,0)</f>
        <v>20</v>
      </c>
      <c r="L17" s="69">
        <f>VLOOKUP($A17,'Return Data'!$A$7:$R$328,14,0)</f>
        <v>5.4146295918064604</v>
      </c>
      <c r="M17" s="70">
        <f t="shared" ref="M17" si="39">RANK(L17,L$8:L$37,0)</f>
        <v>22</v>
      </c>
      <c r="N17" s="69">
        <f>VLOOKUP($A17,'Return Data'!$A$7:$R$328,18,0)</f>
        <v>4.6722379073014704</v>
      </c>
      <c r="O17" s="70">
        <f t="shared" ref="O17" si="40">RANK(N17,N$8:N$37,0)</f>
        <v>23</v>
      </c>
      <c r="P17" s="69">
        <f>VLOOKUP($A17,'Return Data'!$A$7:$R$328,15,0)</f>
        <v>4.8028328117929702</v>
      </c>
      <c r="Q17" s="70">
        <f t="shared" ref="Q17" si="41">RANK(P17,P$8:P$37,0)</f>
        <v>22</v>
      </c>
      <c r="R17" s="69">
        <f>VLOOKUP($A17,'Return Data'!$A$7:$R$328,17,0)</f>
        <v>10.027824593658099</v>
      </c>
      <c r="S17" s="71">
        <f t="shared" si="1"/>
        <v>18</v>
      </c>
    </row>
    <row r="18" spans="1:19" x14ac:dyDescent="0.25">
      <c r="A18" s="87" t="s">
        <v>63</v>
      </c>
      <c r="B18" s="68">
        <f>VLOOKUP($A18,'Return Data'!$A$7:$R$328,2,0)</f>
        <v>43908</v>
      </c>
      <c r="C18" s="69">
        <f>VLOOKUP($A18,'Return Data'!$A$7:$R$328,3,0)</f>
        <v>27.9496</v>
      </c>
      <c r="D18" s="69">
        <f>VLOOKUP($A18,'Return Data'!$A$7:$R$328,10,0)</f>
        <v>-7.9293622526165697</v>
      </c>
      <c r="E18" s="70">
        <f t="shared" si="0"/>
        <v>15</v>
      </c>
      <c r="F18" s="69">
        <f>VLOOKUP($A18,'Return Data'!$A$7:$R$328,11,0)</f>
        <v>9.3711882830020006</v>
      </c>
      <c r="G18" s="70">
        <f t="shared" si="0"/>
        <v>15</v>
      </c>
      <c r="H18" s="69">
        <f>VLOOKUP($A18,'Return Data'!$A$7:$R$328,12,0)</f>
        <v>5.7772297272425899</v>
      </c>
      <c r="I18" s="70">
        <f t="shared" ref="I18" si="42">RANK(H18,H$8:H$37,0)</f>
        <v>20</v>
      </c>
      <c r="J18" s="69">
        <f>VLOOKUP($A18,'Return Data'!$A$7:$R$328,13,0)</f>
        <v>8.0492058924775005</v>
      </c>
      <c r="K18" s="70">
        <f t="shared" ref="K18" si="43">RANK(J18,J$8:J$37,0)</f>
        <v>11</v>
      </c>
      <c r="L18" s="69">
        <f>VLOOKUP($A18,'Return Data'!$A$7:$R$328,14,0)</f>
        <v>10.754596488323401</v>
      </c>
      <c r="M18" s="70">
        <f t="shared" ref="M18" si="44">RANK(L18,L$8:L$37,0)</f>
        <v>10</v>
      </c>
      <c r="N18" s="69">
        <f>VLOOKUP($A18,'Return Data'!$A$7:$R$328,18,0)</f>
        <v>9.6092284612370804</v>
      </c>
      <c r="O18" s="70">
        <f t="shared" ref="O18" si="45">RANK(N18,N$8:N$37,0)</f>
        <v>10</v>
      </c>
      <c r="P18" s="69">
        <f>VLOOKUP($A18,'Return Data'!$A$7:$R$328,15,0)</f>
        <v>7.6250656654491804</v>
      </c>
      <c r="Q18" s="70">
        <f t="shared" ref="Q18" si="46">RANK(P18,P$8:P$37,0)</f>
        <v>14</v>
      </c>
      <c r="R18" s="69">
        <f>VLOOKUP($A18,'Return Data'!$A$7:$R$328,17,0)</f>
        <v>10.2334729126851</v>
      </c>
      <c r="S18" s="71">
        <f t="shared" si="1"/>
        <v>17</v>
      </c>
    </row>
    <row r="19" spans="1:19" x14ac:dyDescent="0.25">
      <c r="A19" s="87" t="s">
        <v>64</v>
      </c>
      <c r="B19" s="68">
        <f>VLOOKUP($A19,'Return Data'!$A$7:$R$328,2,0)</f>
        <v>43908</v>
      </c>
      <c r="C19" s="69">
        <f>VLOOKUP($A19,'Return Data'!$A$7:$R$328,3,0)</f>
        <v>26.318899999999999</v>
      </c>
      <c r="D19" s="69">
        <f>VLOOKUP($A19,'Return Data'!$A$7:$R$328,10,0)</f>
        <v>-10.0666504722694</v>
      </c>
      <c r="E19" s="70">
        <f t="shared" si="0"/>
        <v>18</v>
      </c>
      <c r="F19" s="69">
        <f>VLOOKUP($A19,'Return Data'!$A$7:$R$328,11,0)</f>
        <v>11.9267716856032</v>
      </c>
      <c r="G19" s="70">
        <f t="shared" si="0"/>
        <v>7</v>
      </c>
      <c r="H19" s="69">
        <f>VLOOKUP($A19,'Return Data'!$A$7:$R$328,12,0)</f>
        <v>9.0318005302102904</v>
      </c>
      <c r="I19" s="70">
        <f t="shared" ref="I19" si="47">RANK(H19,H$8:H$37,0)</f>
        <v>3</v>
      </c>
      <c r="J19" s="69">
        <f>VLOOKUP($A19,'Return Data'!$A$7:$R$328,13,0)</f>
        <v>9.7479511681115003</v>
      </c>
      <c r="K19" s="70">
        <f t="shared" ref="K19" si="48">RANK(J19,J$8:J$37,0)</f>
        <v>5</v>
      </c>
      <c r="L19" s="69">
        <f>VLOOKUP($A19,'Return Data'!$A$7:$R$328,14,0)</f>
        <v>11.1369640105943</v>
      </c>
      <c r="M19" s="70">
        <f t="shared" ref="M19" si="49">RANK(L19,L$8:L$37,0)</f>
        <v>8</v>
      </c>
      <c r="N19" s="69">
        <f>VLOOKUP($A19,'Return Data'!$A$7:$R$328,18,0)</f>
        <v>9.6860160593181206</v>
      </c>
      <c r="O19" s="70">
        <f t="shared" ref="O19" si="50">RANK(N19,N$8:N$37,0)</f>
        <v>9</v>
      </c>
      <c r="P19" s="69">
        <f>VLOOKUP($A19,'Return Data'!$A$7:$R$328,15,0)</f>
        <v>9.6125694059863793</v>
      </c>
      <c r="Q19" s="70">
        <f t="shared" ref="Q19" si="51">RANK(P19,P$8:P$37,0)</f>
        <v>3</v>
      </c>
      <c r="R19" s="69">
        <f>VLOOKUP($A19,'Return Data'!$A$7:$R$328,17,0)</f>
        <v>15.267367315982501</v>
      </c>
      <c r="S19" s="71">
        <f t="shared" si="1"/>
        <v>1</v>
      </c>
    </row>
    <row r="20" spans="1:19" x14ac:dyDescent="0.25">
      <c r="A20" s="87" t="s">
        <v>65</v>
      </c>
      <c r="B20" s="68">
        <f>VLOOKUP($A20,'Return Data'!$A$7:$R$328,2,0)</f>
        <v>43908</v>
      </c>
      <c r="C20" s="69">
        <f>VLOOKUP($A20,'Return Data'!$A$7:$R$328,3,0)</f>
        <v>16.746500000000001</v>
      </c>
      <c r="D20" s="69">
        <f>VLOOKUP($A20,'Return Data'!$A$7:$R$328,10,0)</f>
        <v>-17.307887575646799</v>
      </c>
      <c r="E20" s="70">
        <f t="shared" si="0"/>
        <v>22</v>
      </c>
      <c r="F20" s="69">
        <f>VLOOKUP($A20,'Return Data'!$A$7:$R$328,11,0)</f>
        <v>7.5698836794703999</v>
      </c>
      <c r="G20" s="70">
        <f t="shared" si="0"/>
        <v>20</v>
      </c>
      <c r="H20" s="69">
        <f>VLOOKUP($A20,'Return Data'!$A$7:$R$328,12,0)</f>
        <v>7.01657832662013</v>
      </c>
      <c r="I20" s="70">
        <f t="shared" ref="I20" si="52">RANK(H20,H$8:H$37,0)</f>
        <v>10</v>
      </c>
      <c r="J20" s="69">
        <f>VLOOKUP($A20,'Return Data'!$A$7:$R$328,13,0)</f>
        <v>6.1602796818460996</v>
      </c>
      <c r="K20" s="70">
        <f t="shared" ref="K20" si="53">RANK(J20,J$8:J$37,0)</f>
        <v>22</v>
      </c>
      <c r="L20" s="69">
        <f>VLOOKUP($A20,'Return Data'!$A$7:$R$328,14,0)</f>
        <v>5.5696140865205699</v>
      </c>
      <c r="M20" s="70">
        <f t="shared" ref="M20" si="54">RANK(L20,L$8:L$37,0)</f>
        <v>21</v>
      </c>
      <c r="N20" s="69">
        <f>VLOOKUP($A20,'Return Data'!$A$7:$R$328,18,0)</f>
        <v>7.1322224967797201</v>
      </c>
      <c r="O20" s="70">
        <f t="shared" ref="O20" si="55">RANK(N20,N$8:N$37,0)</f>
        <v>19</v>
      </c>
      <c r="P20" s="69">
        <f>VLOOKUP($A20,'Return Data'!$A$7:$R$328,15,0)</f>
        <v>5.3138218322215396</v>
      </c>
      <c r="Q20" s="70">
        <f t="shared" ref="Q20" si="56">RANK(P20,P$8:P$37,0)</f>
        <v>20</v>
      </c>
      <c r="R20" s="69">
        <f>VLOOKUP($A20,'Return Data'!$A$7:$R$328,17,0)</f>
        <v>7.5520249257178396</v>
      </c>
      <c r="S20" s="71">
        <f t="shared" si="1"/>
        <v>30</v>
      </c>
    </row>
    <row r="21" spans="1:19" x14ac:dyDescent="0.25">
      <c r="A21" s="87" t="s">
        <v>66</v>
      </c>
      <c r="B21" s="68">
        <f>VLOOKUP($A21,'Return Data'!$A$7:$R$328,2,0)</f>
        <v>43908</v>
      </c>
      <c r="C21" s="69">
        <f>VLOOKUP($A21,'Return Data'!$A$7:$R$328,3,0)</f>
        <v>26.4086</v>
      </c>
      <c r="D21" s="69">
        <f>VLOOKUP($A21,'Return Data'!$A$7:$R$328,10,0)</f>
        <v>-1.65636794058253</v>
      </c>
      <c r="E21" s="70">
        <f t="shared" si="0"/>
        <v>7</v>
      </c>
      <c r="F21" s="69">
        <f>VLOOKUP($A21,'Return Data'!$A$7:$R$328,11,0)</f>
        <v>17.481119985694001</v>
      </c>
      <c r="G21" s="70">
        <f t="shared" si="0"/>
        <v>2</v>
      </c>
      <c r="H21" s="69">
        <f>VLOOKUP($A21,'Return Data'!$A$7:$R$328,12,0)</f>
        <v>8.5818873741037205</v>
      </c>
      <c r="I21" s="70">
        <f t="shared" ref="I21" si="57">RANK(H21,H$8:H$37,0)</f>
        <v>4</v>
      </c>
      <c r="J21" s="69">
        <f>VLOOKUP($A21,'Return Data'!$A$7:$R$328,13,0)</f>
        <v>10.9062863382774</v>
      </c>
      <c r="K21" s="70">
        <f t="shared" ref="K21" si="58">RANK(J21,J$8:J$37,0)</f>
        <v>3</v>
      </c>
      <c r="L21" s="69">
        <f>VLOOKUP($A21,'Return Data'!$A$7:$R$328,14,0)</f>
        <v>13.116782888354001</v>
      </c>
      <c r="M21" s="70">
        <f t="shared" ref="M21" si="59">RANK(L21,L$8:L$37,0)</f>
        <v>3</v>
      </c>
      <c r="N21" s="69">
        <f>VLOOKUP($A21,'Return Data'!$A$7:$R$328,18,0)</f>
        <v>11.496057582810799</v>
      </c>
      <c r="O21" s="70">
        <f t="shared" ref="O21" si="60">RANK(N21,N$8:N$37,0)</f>
        <v>4</v>
      </c>
      <c r="P21" s="69">
        <f>VLOOKUP($A21,'Return Data'!$A$7:$R$328,15,0)</f>
        <v>9.3452750099414796</v>
      </c>
      <c r="Q21" s="70">
        <f t="shared" ref="Q21" si="61">RANK(P21,P$8:P$37,0)</f>
        <v>6</v>
      </c>
      <c r="R21" s="69">
        <f>VLOOKUP($A21,'Return Data'!$A$7:$R$328,17,0)</f>
        <v>12.948397443907499</v>
      </c>
      <c r="S21" s="71">
        <f t="shared" si="1"/>
        <v>3</v>
      </c>
    </row>
    <row r="22" spans="1:19" x14ac:dyDescent="0.25">
      <c r="A22" s="87" t="s">
        <v>67</v>
      </c>
      <c r="B22" s="68">
        <f>VLOOKUP($A22,'Return Data'!$A$7:$R$328,2,0)</f>
        <v>43908</v>
      </c>
      <c r="C22" s="69">
        <f>VLOOKUP($A22,'Return Data'!$A$7:$R$328,3,0)</f>
        <v>16.325800000000001</v>
      </c>
      <c r="D22" s="69">
        <f>VLOOKUP($A22,'Return Data'!$A$7:$R$328,10,0)</f>
        <v>-1.8629125804070901</v>
      </c>
      <c r="E22" s="70">
        <f t="shared" si="0"/>
        <v>8</v>
      </c>
      <c r="F22" s="69">
        <f>VLOOKUP($A22,'Return Data'!$A$7:$R$328,11,0)</f>
        <v>6.2604255258642301</v>
      </c>
      <c r="G22" s="70">
        <f t="shared" si="0"/>
        <v>22</v>
      </c>
      <c r="H22" s="69">
        <f>VLOOKUP($A22,'Return Data'!$A$7:$R$328,12,0)</f>
        <v>7.4044520692556803</v>
      </c>
      <c r="I22" s="70">
        <f t="shared" ref="I22" si="62">RANK(H22,H$8:H$37,0)</f>
        <v>7</v>
      </c>
      <c r="J22" s="69">
        <f>VLOOKUP($A22,'Return Data'!$A$7:$R$328,13,0)</f>
        <v>7.5057088273702703</v>
      </c>
      <c r="K22" s="70">
        <f t="shared" ref="K22" si="63">RANK(J22,J$8:J$37,0)</f>
        <v>14</v>
      </c>
      <c r="L22" s="69">
        <f>VLOOKUP($A22,'Return Data'!$A$7:$R$328,14,0)</f>
        <v>7.7370137065039</v>
      </c>
      <c r="M22" s="70">
        <f t="shared" ref="M22" si="64">RANK(L22,L$8:L$37,0)</f>
        <v>19</v>
      </c>
      <c r="N22" s="69">
        <f>VLOOKUP($A22,'Return Data'!$A$7:$R$328,18,0)</f>
        <v>7.49532503312816</v>
      </c>
      <c r="O22" s="70">
        <f t="shared" ref="O22" si="65">RANK(N22,N$8:N$37,0)</f>
        <v>18</v>
      </c>
      <c r="P22" s="69">
        <f>VLOOKUP($A22,'Return Data'!$A$7:$R$328,15,0)</f>
        <v>8.0713552519321397</v>
      </c>
      <c r="Q22" s="70">
        <f t="shared" ref="Q22" si="66">RANK(P22,P$8:P$37,0)</f>
        <v>11</v>
      </c>
      <c r="R22" s="69">
        <f>VLOOKUP($A22,'Return Data'!$A$7:$R$328,17,0)</f>
        <v>9.3896583977226502</v>
      </c>
      <c r="S22" s="71">
        <f t="shared" si="1"/>
        <v>21</v>
      </c>
    </row>
    <row r="23" spans="1:19" x14ac:dyDescent="0.25">
      <c r="A23" s="87" t="s">
        <v>68</v>
      </c>
      <c r="B23" s="68">
        <f>VLOOKUP($A23,'Return Data'!$A$7:$R$328,2,0)</f>
        <v>43908</v>
      </c>
      <c r="C23" s="69">
        <f>VLOOKUP($A23,'Return Data'!$A$7:$R$328,3,0)</f>
        <v>1119.1207999999999</v>
      </c>
      <c r="D23" s="69">
        <f>VLOOKUP($A23,'Return Data'!$A$7:$R$328,10,0)</f>
        <v>-5.3095905748957399</v>
      </c>
      <c r="E23" s="70">
        <f t="shared" si="0"/>
        <v>12</v>
      </c>
      <c r="F23" s="69">
        <f>VLOOKUP($A23,'Return Data'!$A$7:$R$328,11,0)</f>
        <v>4.96421161739464</v>
      </c>
      <c r="G23" s="70">
        <f t="shared" si="0"/>
        <v>24</v>
      </c>
      <c r="H23" s="69">
        <f>VLOOKUP($A23,'Return Data'!$A$7:$R$328,12,0)</f>
        <v>6.2811689317285602</v>
      </c>
      <c r="I23" s="70">
        <f t="shared" ref="I23" si="67">RANK(H23,H$8:H$37,0)</f>
        <v>14</v>
      </c>
      <c r="J23" s="69">
        <f>VLOOKUP($A23,'Return Data'!$A$7:$R$328,13,0)</f>
        <v>6.8912562386339999</v>
      </c>
      <c r="K23" s="70">
        <f t="shared" ref="K23" si="68">RANK(J23,J$8:J$37,0)</f>
        <v>19</v>
      </c>
      <c r="L23" s="69">
        <f>VLOOKUP($A23,'Return Data'!$A$7:$R$328,14,0)</f>
        <v>9.49248094226148</v>
      </c>
      <c r="M23" s="70">
        <f t="shared" ref="M23" si="69">RANK(L23,L$8:L$37,0)</f>
        <v>16</v>
      </c>
      <c r="N23" s="69"/>
      <c r="O23" s="70"/>
      <c r="P23" s="69"/>
      <c r="Q23" s="70"/>
      <c r="R23" s="69">
        <f>VLOOKUP($A23,'Return Data'!$A$7:$R$328,17,0)</f>
        <v>9.2508706382978705</v>
      </c>
      <c r="S23" s="71">
        <f t="shared" si="1"/>
        <v>25</v>
      </c>
    </row>
    <row r="24" spans="1:19" x14ac:dyDescent="0.25">
      <c r="A24" s="87" t="s">
        <v>69</v>
      </c>
      <c r="B24" s="68">
        <f>VLOOKUP($A24,'Return Data'!$A$7:$R$328,2,0)</f>
        <v>43908</v>
      </c>
      <c r="C24" s="69">
        <f>VLOOKUP($A24,'Return Data'!$A$7:$R$328,3,0)</f>
        <v>31.095199999999998</v>
      </c>
      <c r="D24" s="69">
        <f>VLOOKUP($A24,'Return Data'!$A$7:$R$328,10,0)</f>
        <v>-19.964954540870899</v>
      </c>
      <c r="E24" s="70">
        <f t="shared" si="0"/>
        <v>25</v>
      </c>
      <c r="F24" s="69">
        <f>VLOOKUP($A24,'Return Data'!$A$7:$R$328,11,0)</f>
        <v>-0.32350531381714598</v>
      </c>
      <c r="G24" s="70">
        <f t="shared" si="0"/>
        <v>27</v>
      </c>
      <c r="H24" s="69">
        <f>VLOOKUP($A24,'Return Data'!$A$7:$R$328,12,0)</f>
        <v>2.4520623193783</v>
      </c>
      <c r="I24" s="70">
        <f t="shared" ref="I24" si="70">RANK(H24,H$8:H$37,0)</f>
        <v>25</v>
      </c>
      <c r="J24" s="69">
        <f>VLOOKUP($A24,'Return Data'!$A$7:$R$328,13,0)</f>
        <v>3.8384363275539899</v>
      </c>
      <c r="K24" s="70">
        <f t="shared" ref="K24" si="71">RANK(J24,J$8:J$37,0)</f>
        <v>25</v>
      </c>
      <c r="L24" s="69">
        <f>VLOOKUP($A24,'Return Data'!$A$7:$R$328,14,0)</f>
        <v>4.7653760301244601</v>
      </c>
      <c r="M24" s="70">
        <f t="shared" ref="M24" si="72">RANK(L24,L$8:L$37,0)</f>
        <v>23</v>
      </c>
      <c r="N24" s="69">
        <f>VLOOKUP($A24,'Return Data'!$A$7:$R$328,18,0)</f>
        <v>6.5249244310126704</v>
      </c>
      <c r="O24" s="70">
        <f t="shared" ref="O24" si="73">RANK(N24,N$8:N$37,0)</f>
        <v>21</v>
      </c>
      <c r="P24" s="69">
        <f>VLOOKUP($A24,'Return Data'!$A$7:$R$328,15,0)</f>
        <v>7.3329775970617401</v>
      </c>
      <c r="Q24" s="70">
        <f t="shared" ref="Q24" si="74">RANK(P24,P$8:P$37,0)</f>
        <v>15</v>
      </c>
      <c r="R24" s="69">
        <f>VLOOKUP($A24,'Return Data'!$A$7:$R$328,17,0)</f>
        <v>10.5748303726955</v>
      </c>
      <c r="S24" s="71">
        <f t="shared" si="1"/>
        <v>16</v>
      </c>
    </row>
    <row r="25" spans="1:19" x14ac:dyDescent="0.25">
      <c r="A25" s="87" t="s">
        <v>70</v>
      </c>
      <c r="B25" s="68">
        <f>VLOOKUP($A25,'Return Data'!$A$7:$R$328,2,0)</f>
        <v>43908</v>
      </c>
      <c r="C25" s="69">
        <f>VLOOKUP($A25,'Return Data'!$A$7:$R$328,3,0)</f>
        <v>27.544499999999999</v>
      </c>
      <c r="D25" s="69">
        <f>VLOOKUP($A25,'Return Data'!$A$7:$R$328,10,0)</f>
        <v>-21.0938250086779</v>
      </c>
      <c r="E25" s="70">
        <f t="shared" si="0"/>
        <v>26</v>
      </c>
      <c r="F25" s="69">
        <f>VLOOKUP($A25,'Return Data'!$A$7:$R$328,11,0)</f>
        <v>6.0860809640883904</v>
      </c>
      <c r="G25" s="70">
        <f t="shared" si="0"/>
        <v>23</v>
      </c>
      <c r="H25" s="69">
        <f>VLOOKUP($A25,'Return Data'!$A$7:$R$328,12,0)</f>
        <v>6.0059249669100199</v>
      </c>
      <c r="I25" s="70">
        <f t="shared" ref="I25" si="75">RANK(H25,H$8:H$37,0)</f>
        <v>17</v>
      </c>
      <c r="J25" s="69">
        <f>VLOOKUP($A25,'Return Data'!$A$7:$R$328,13,0)</f>
        <v>7.6224095158430201</v>
      </c>
      <c r="K25" s="70">
        <f t="shared" ref="K25" si="76">RANK(J25,J$8:J$37,0)</f>
        <v>12</v>
      </c>
      <c r="L25" s="69">
        <f>VLOOKUP($A25,'Return Data'!$A$7:$R$328,14,0)</f>
        <v>9.9593374195566309</v>
      </c>
      <c r="M25" s="70">
        <f t="shared" ref="M25" si="77">RANK(L25,L$8:L$37,0)</f>
        <v>14</v>
      </c>
      <c r="N25" s="69">
        <f>VLOOKUP($A25,'Return Data'!$A$7:$R$328,18,0)</f>
        <v>10.2091154673689</v>
      </c>
      <c r="O25" s="70">
        <f t="shared" ref="O25" si="78">RANK(N25,N$8:N$37,0)</f>
        <v>7</v>
      </c>
      <c r="P25" s="69">
        <f>VLOOKUP($A25,'Return Data'!$A$7:$R$328,15,0)</f>
        <v>9.6235803409123193</v>
      </c>
      <c r="Q25" s="70">
        <f t="shared" ref="Q25" si="79">RANK(P25,P$8:P$37,0)</f>
        <v>2</v>
      </c>
      <c r="R25" s="69">
        <f>VLOOKUP($A25,'Return Data'!$A$7:$R$328,17,0)</f>
        <v>13.0379552067189</v>
      </c>
      <c r="S25" s="71">
        <f t="shared" si="1"/>
        <v>2</v>
      </c>
    </row>
    <row r="26" spans="1:19" x14ac:dyDescent="0.25">
      <c r="A26" s="87" t="s">
        <v>71</v>
      </c>
      <c r="B26" s="68">
        <f>VLOOKUP($A26,'Return Data'!$A$7:$R$328,2,0)</f>
        <v>43908</v>
      </c>
      <c r="C26" s="69">
        <f>VLOOKUP($A26,'Return Data'!$A$7:$R$328,3,0)</f>
        <v>22.7271</v>
      </c>
      <c r="D26" s="69">
        <f>VLOOKUP($A26,'Return Data'!$A$7:$R$328,10,0)</f>
        <v>-8.2524928180702606</v>
      </c>
      <c r="E26" s="70">
        <f t="shared" si="0"/>
        <v>17</v>
      </c>
      <c r="F26" s="69">
        <f>VLOOKUP($A26,'Return Data'!$A$7:$R$328,11,0)</f>
        <v>9.3717734791752392</v>
      </c>
      <c r="G26" s="70">
        <f t="shared" si="0"/>
        <v>14</v>
      </c>
      <c r="H26" s="69">
        <f>VLOOKUP($A26,'Return Data'!$A$7:$R$328,12,0)</f>
        <v>6.9384480617643201</v>
      </c>
      <c r="I26" s="70">
        <f t="shared" ref="I26" si="80">RANK(H26,H$8:H$37,0)</f>
        <v>11</v>
      </c>
      <c r="J26" s="69">
        <f>VLOOKUP($A26,'Return Data'!$A$7:$R$328,13,0)</f>
        <v>8.5425127158359793</v>
      </c>
      <c r="K26" s="70">
        <f t="shared" ref="K26" si="81">RANK(J26,J$8:J$37,0)</f>
        <v>9</v>
      </c>
      <c r="L26" s="69">
        <f>VLOOKUP($A26,'Return Data'!$A$7:$R$328,14,0)</f>
        <v>10.125804468298099</v>
      </c>
      <c r="M26" s="70">
        <f t="shared" ref="M26" si="82">RANK(L26,L$8:L$37,0)</f>
        <v>12</v>
      </c>
      <c r="N26" s="69">
        <f>VLOOKUP($A26,'Return Data'!$A$7:$R$328,18,0)</f>
        <v>9.4958996828056499</v>
      </c>
      <c r="O26" s="70">
        <f t="shared" ref="O26" si="83">RANK(N26,N$8:N$37,0)</f>
        <v>11</v>
      </c>
      <c r="P26" s="69">
        <f>VLOOKUP($A26,'Return Data'!$A$7:$R$328,15,0)</f>
        <v>8.5358551867130199</v>
      </c>
      <c r="Q26" s="70">
        <f t="shared" ref="Q26" si="84">RANK(P26,P$8:P$37,0)</f>
        <v>9</v>
      </c>
      <c r="R26" s="69">
        <f>VLOOKUP($A26,'Return Data'!$A$7:$R$328,17,0)</f>
        <v>12.245408544404199</v>
      </c>
      <c r="S26" s="71">
        <f t="shared" si="1"/>
        <v>7</v>
      </c>
    </row>
    <row r="27" spans="1:19" x14ac:dyDescent="0.25">
      <c r="A27" s="87" t="s">
        <v>72</v>
      </c>
      <c r="B27" s="68">
        <f>VLOOKUP($A27,'Return Data'!$A$7:$R$328,2,0)</f>
        <v>43908</v>
      </c>
      <c r="C27" s="69">
        <f>VLOOKUP($A27,'Return Data'!$A$7:$R$328,3,0)</f>
        <v>12.919</v>
      </c>
      <c r="D27" s="69">
        <f>VLOOKUP($A27,'Return Data'!$A$7:$R$328,10,0)</f>
        <v>20.414667595407501</v>
      </c>
      <c r="E27" s="70">
        <f t="shared" si="0"/>
        <v>1</v>
      </c>
      <c r="F27" s="69">
        <f>VLOOKUP($A27,'Return Data'!$A$7:$R$328,11,0)</f>
        <v>16.104926771335801</v>
      </c>
      <c r="G27" s="70">
        <f t="shared" si="0"/>
        <v>3</v>
      </c>
      <c r="H27" s="69">
        <f>VLOOKUP($A27,'Return Data'!$A$7:$R$328,12,0)</f>
        <v>11.662716839226</v>
      </c>
      <c r="I27" s="70">
        <f t="shared" ref="I27" si="85">RANK(H27,H$8:H$37,0)</f>
        <v>1</v>
      </c>
      <c r="J27" s="69">
        <f>VLOOKUP($A27,'Return Data'!$A$7:$R$328,13,0)</f>
        <v>12.152091657968199</v>
      </c>
      <c r="K27" s="70">
        <f t="shared" ref="K27" si="86">RANK(J27,J$8:J$37,0)</f>
        <v>2</v>
      </c>
      <c r="L27" s="69">
        <f>VLOOKUP($A27,'Return Data'!$A$7:$R$328,14,0)</f>
        <v>14.3822003320979</v>
      </c>
      <c r="M27" s="70">
        <f t="shared" ref="M27" si="87">RANK(L27,L$8:L$37,0)</f>
        <v>1</v>
      </c>
      <c r="N27" s="69">
        <f>VLOOKUP($A27,'Return Data'!$A$7:$R$328,18,0)</f>
        <v>11.7833149770064</v>
      </c>
      <c r="O27" s="70">
        <f t="shared" ref="O27" si="88">RANK(N27,N$8:N$37,0)</f>
        <v>1</v>
      </c>
      <c r="P27" s="69"/>
      <c r="Q27" s="70"/>
      <c r="R27" s="69">
        <f>VLOOKUP($A27,'Return Data'!$A$7:$R$328,17,0)</f>
        <v>9.7746330275229401</v>
      </c>
      <c r="S27" s="71">
        <f t="shared" si="1"/>
        <v>19</v>
      </c>
    </row>
    <row r="28" spans="1:19" x14ac:dyDescent="0.25">
      <c r="A28" s="87" t="s">
        <v>73</v>
      </c>
      <c r="B28" s="68">
        <f>VLOOKUP($A28,'Return Data'!$A$7:$R$328,2,0)</f>
        <v>43908</v>
      </c>
      <c r="C28" s="69">
        <f>VLOOKUP($A28,'Return Data'!$A$7:$R$328,3,0)</f>
        <v>27.901599999999998</v>
      </c>
      <c r="D28" s="69">
        <f>VLOOKUP($A28,'Return Data'!$A$7:$R$328,10,0)</f>
        <v>-3.0869060396544699</v>
      </c>
      <c r="E28" s="70">
        <f t="shared" si="0"/>
        <v>10</v>
      </c>
      <c r="F28" s="69">
        <f>VLOOKUP($A28,'Return Data'!$A$7:$R$328,11,0)</f>
        <v>10.1947813303932</v>
      </c>
      <c r="G28" s="70">
        <f t="shared" si="0"/>
        <v>10</v>
      </c>
      <c r="H28" s="69">
        <f>VLOOKUP($A28,'Return Data'!$A$7:$R$328,12,0)</f>
        <v>5.6300779438839097</v>
      </c>
      <c r="I28" s="70">
        <f t="shared" ref="I28" si="89">RANK(H28,H$8:H$37,0)</f>
        <v>23</v>
      </c>
      <c r="J28" s="69">
        <f>VLOOKUP($A28,'Return Data'!$A$7:$R$328,13,0)</f>
        <v>6.7293216273047296</v>
      </c>
      <c r="K28" s="70">
        <f t="shared" ref="K28" si="90">RANK(J28,J$8:J$37,0)</f>
        <v>21</v>
      </c>
      <c r="L28" s="69">
        <f>VLOOKUP($A28,'Return Data'!$A$7:$R$328,14,0)</f>
        <v>9.9479923609095504</v>
      </c>
      <c r="M28" s="70">
        <f t="shared" ref="M28" si="91">RANK(L28,L$8:L$37,0)</f>
        <v>15</v>
      </c>
      <c r="N28" s="69">
        <f>VLOOKUP($A28,'Return Data'!$A$7:$R$328,18,0)</f>
        <v>8.78904707935747</v>
      </c>
      <c r="O28" s="70">
        <f t="shared" ref="O28" si="92">RANK(N28,N$8:N$37,0)</f>
        <v>14</v>
      </c>
      <c r="P28" s="69">
        <f>VLOOKUP($A28,'Return Data'!$A$7:$R$328,15,0)</f>
        <v>7.6834322757207998</v>
      </c>
      <c r="Q28" s="70">
        <f t="shared" ref="Q28" si="93">RANK(P28,P$8:P$37,0)</f>
        <v>13</v>
      </c>
      <c r="R28" s="69">
        <f>VLOOKUP($A28,'Return Data'!$A$7:$R$328,17,0)</f>
        <v>11.267677969083801</v>
      </c>
      <c r="S28" s="71">
        <f t="shared" si="1"/>
        <v>13</v>
      </c>
    </row>
    <row r="29" spans="1:19" x14ac:dyDescent="0.25">
      <c r="A29" s="87" t="s">
        <v>74</v>
      </c>
      <c r="B29" s="68">
        <f>VLOOKUP($A29,'Return Data'!$A$7:$R$328,2,0)</f>
        <v>43908</v>
      </c>
      <c r="C29" s="69">
        <f>VLOOKUP($A29,'Return Data'!$A$7:$R$328,3,0)</f>
        <v>2071.4753999999998</v>
      </c>
      <c r="D29" s="69">
        <f>VLOOKUP($A29,'Return Data'!$A$7:$R$328,10,0)</f>
        <v>-17.675368817470201</v>
      </c>
      <c r="E29" s="70">
        <f t="shared" si="0"/>
        <v>24</v>
      </c>
      <c r="F29" s="69">
        <f>VLOOKUP($A29,'Return Data'!$A$7:$R$328,11,0)</f>
        <v>7.9080150804464298</v>
      </c>
      <c r="G29" s="70">
        <f t="shared" si="0"/>
        <v>19</v>
      </c>
      <c r="H29" s="69">
        <f>VLOOKUP($A29,'Return Data'!$A$7:$R$328,12,0)</f>
        <v>6.0519006846690804</v>
      </c>
      <c r="I29" s="70">
        <f t="shared" ref="I29" si="94">RANK(H29,H$8:H$37,0)</f>
        <v>16</v>
      </c>
      <c r="J29" s="69">
        <f>VLOOKUP($A29,'Return Data'!$A$7:$R$328,13,0)</f>
        <v>8.10704998550837</v>
      </c>
      <c r="K29" s="70">
        <f t="shared" ref="K29" si="95">RANK(J29,J$8:J$37,0)</f>
        <v>10</v>
      </c>
      <c r="L29" s="69">
        <f>VLOOKUP($A29,'Return Data'!$A$7:$R$328,14,0)</f>
        <v>11.2798663985575</v>
      </c>
      <c r="M29" s="70">
        <f t="shared" ref="M29" si="96">RANK(L29,L$8:L$37,0)</f>
        <v>6</v>
      </c>
      <c r="N29" s="69">
        <f>VLOOKUP($A29,'Return Data'!$A$7:$R$328,18,0)</f>
        <v>10.6325898594788</v>
      </c>
      <c r="O29" s="70">
        <f t="shared" ref="O29" si="97">RANK(N29,N$8:N$37,0)</f>
        <v>6</v>
      </c>
      <c r="P29" s="69">
        <f>VLOOKUP($A29,'Return Data'!$A$7:$R$328,15,0)</f>
        <v>9.8112875023693995</v>
      </c>
      <c r="Q29" s="70">
        <f t="shared" ref="Q29" si="98">RANK(P29,P$8:P$37,0)</f>
        <v>1</v>
      </c>
      <c r="R29" s="69">
        <f>VLOOKUP($A29,'Return Data'!$A$7:$R$328,17,0)</f>
        <v>12.3766948887663</v>
      </c>
      <c r="S29" s="71">
        <f t="shared" si="1"/>
        <v>6</v>
      </c>
    </row>
    <row r="30" spans="1:19" x14ac:dyDescent="0.25">
      <c r="A30" s="87" t="s">
        <v>75</v>
      </c>
      <c r="B30" s="68">
        <f>VLOOKUP($A30,'Return Data'!$A$7:$R$328,2,0)</f>
        <v>43908</v>
      </c>
      <c r="C30" s="69">
        <f>VLOOKUP($A30,'Return Data'!$A$7:$R$328,3,0)</f>
        <v>31.953600000000002</v>
      </c>
      <c r="D30" s="69">
        <f>VLOOKUP($A30,'Return Data'!$A$7:$R$328,10,0)</f>
        <v>-4.7246346272519304</v>
      </c>
      <c r="E30" s="70">
        <f t="shared" si="0"/>
        <v>11</v>
      </c>
      <c r="F30" s="69">
        <f>VLOOKUP($A30,'Return Data'!$A$7:$R$328,11,0)</f>
        <v>9.7960727773691794</v>
      </c>
      <c r="G30" s="70">
        <f t="shared" si="0"/>
        <v>12</v>
      </c>
      <c r="H30" s="69">
        <f>VLOOKUP($A30,'Return Data'!$A$7:$R$328,12,0)</f>
        <v>5.0014978718376302</v>
      </c>
      <c r="I30" s="70">
        <f t="shared" ref="I30" si="99">RANK(H30,H$8:H$37,0)</f>
        <v>24</v>
      </c>
      <c r="J30" s="69">
        <f>VLOOKUP($A30,'Return Data'!$A$7:$R$328,13,0)</f>
        <v>6.00366610730965</v>
      </c>
      <c r="K30" s="70">
        <f t="shared" ref="K30" si="100">RANK(J30,J$8:J$37,0)</f>
        <v>24</v>
      </c>
      <c r="L30" s="69">
        <f>VLOOKUP($A30,'Return Data'!$A$7:$R$328,14,0)</f>
        <v>-1.99119544933968</v>
      </c>
      <c r="M30" s="70">
        <f t="shared" ref="M30" si="101">RANK(L30,L$8:L$37,0)</f>
        <v>27</v>
      </c>
      <c r="N30" s="69">
        <f>VLOOKUP($A30,'Return Data'!$A$7:$R$328,18,0)</f>
        <v>2.6013383363618399</v>
      </c>
      <c r="O30" s="70">
        <f t="shared" ref="O30" si="102">RANK(N30,N$8:N$37,0)</f>
        <v>26</v>
      </c>
      <c r="P30" s="69">
        <f>VLOOKUP($A30,'Return Data'!$A$7:$R$328,15,0)</f>
        <v>3.4711095295950698</v>
      </c>
      <c r="Q30" s="70">
        <f t="shared" ref="Q30" si="103">RANK(P30,P$8:P$37,0)</f>
        <v>25</v>
      </c>
      <c r="R30" s="69">
        <f>VLOOKUP($A30,'Return Data'!$A$7:$R$328,17,0)</f>
        <v>8.4877289645817307</v>
      </c>
      <c r="S30" s="71">
        <f t="shared" si="1"/>
        <v>28</v>
      </c>
    </row>
    <row r="31" spans="1:19" x14ac:dyDescent="0.25">
      <c r="A31" s="87" t="s">
        <v>76</v>
      </c>
      <c r="B31" s="68">
        <f>VLOOKUP($A31,'Return Data'!$A$7:$R$328,2,0)</f>
        <v>43908</v>
      </c>
      <c r="C31" s="69">
        <f>VLOOKUP($A31,'Return Data'!$A$7:$R$328,3,0)</f>
        <v>63.063499999999998</v>
      </c>
      <c r="D31" s="69">
        <f>VLOOKUP($A31,'Return Data'!$A$7:$R$328,10,0)</f>
        <v>5.9817630107788</v>
      </c>
      <c r="E31" s="70">
        <f t="shared" si="0"/>
        <v>3</v>
      </c>
      <c r="F31" s="69">
        <f>VLOOKUP($A31,'Return Data'!$A$7:$R$328,11,0)</f>
        <v>6.7124111750917903</v>
      </c>
      <c r="G31" s="70">
        <f t="shared" si="0"/>
        <v>21</v>
      </c>
      <c r="H31" s="69">
        <f>VLOOKUP($A31,'Return Data'!$A$7:$R$328,12,0)</f>
        <v>6.1667230226876502</v>
      </c>
      <c r="I31" s="70">
        <f t="shared" ref="I31" si="104">RANK(H31,H$8:H$37,0)</f>
        <v>15</v>
      </c>
      <c r="J31" s="69">
        <f>VLOOKUP($A31,'Return Data'!$A$7:$R$328,13,0)</f>
        <v>6.1260107367766503</v>
      </c>
      <c r="K31" s="70">
        <f t="shared" ref="K31" si="105">RANK(J31,J$8:J$37,0)</f>
        <v>23</v>
      </c>
      <c r="L31" s="69">
        <f>VLOOKUP($A31,'Return Data'!$A$7:$R$328,14,0)</f>
        <v>6.2809361397113701</v>
      </c>
      <c r="M31" s="70">
        <f t="shared" ref="M31" si="106">RANK(L31,L$8:L$37,0)</f>
        <v>20</v>
      </c>
      <c r="N31" s="69">
        <f>VLOOKUP($A31,'Return Data'!$A$7:$R$328,18,0)</f>
        <v>6.6049851376750102</v>
      </c>
      <c r="O31" s="70">
        <f t="shared" ref="O31" si="107">RANK(N31,N$8:N$37,0)</f>
        <v>20</v>
      </c>
      <c r="P31" s="69">
        <f>VLOOKUP($A31,'Return Data'!$A$7:$R$328,15,0)</f>
        <v>5.0893995292771299</v>
      </c>
      <c r="Q31" s="70">
        <f t="shared" ref="Q31" si="108">RANK(P31,P$8:P$37,0)</f>
        <v>21</v>
      </c>
      <c r="R31" s="69">
        <f>VLOOKUP($A31,'Return Data'!$A$7:$R$328,17,0)</f>
        <v>9.1678858315838898</v>
      </c>
      <c r="S31" s="71">
        <f t="shared" si="1"/>
        <v>26</v>
      </c>
    </row>
    <row r="32" spans="1:19" x14ac:dyDescent="0.25">
      <c r="A32" s="87" t="s">
        <v>77</v>
      </c>
      <c r="B32" s="68">
        <f>VLOOKUP($A32,'Return Data'!$A$7:$R$328,2,0)</f>
        <v>43908</v>
      </c>
      <c r="C32" s="69">
        <f>VLOOKUP($A32,'Return Data'!$A$7:$R$328,3,0)</f>
        <v>15.198399999999999</v>
      </c>
      <c r="D32" s="69">
        <f>VLOOKUP($A32,'Return Data'!$A$7:$R$328,10,0)</f>
        <v>-7.9900669455406899</v>
      </c>
      <c r="E32" s="70">
        <f t="shared" si="0"/>
        <v>16</v>
      </c>
      <c r="F32" s="69">
        <f>VLOOKUP($A32,'Return Data'!$A$7:$R$328,11,0)</f>
        <v>15.423929428138299</v>
      </c>
      <c r="G32" s="70">
        <f t="shared" si="0"/>
        <v>4</v>
      </c>
      <c r="H32" s="69">
        <f>VLOOKUP($A32,'Return Data'!$A$7:$R$328,12,0)</f>
        <v>7.8258652392481602</v>
      </c>
      <c r="I32" s="70">
        <f t="shared" ref="I32" si="109">RANK(H32,H$8:H$37,0)</f>
        <v>6</v>
      </c>
      <c r="J32" s="69">
        <f>VLOOKUP($A32,'Return Data'!$A$7:$R$328,13,0)</f>
        <v>8.9955544025565199</v>
      </c>
      <c r="K32" s="70">
        <f t="shared" ref="K32" si="110">RANK(J32,J$8:J$37,0)</f>
        <v>7</v>
      </c>
      <c r="L32" s="69">
        <f>VLOOKUP($A32,'Return Data'!$A$7:$R$328,14,0)</f>
        <v>10.893616527421401</v>
      </c>
      <c r="M32" s="70">
        <f t="shared" ref="M32" si="111">RANK(L32,L$8:L$37,0)</f>
        <v>9</v>
      </c>
      <c r="N32" s="69">
        <f>VLOOKUP($A32,'Return Data'!$A$7:$R$328,18,0)</f>
        <v>9.05363169505085</v>
      </c>
      <c r="O32" s="70">
        <f t="shared" ref="O32" si="112">RANK(N32,N$8:N$37,0)</f>
        <v>12</v>
      </c>
      <c r="P32" s="69">
        <f>VLOOKUP($A32,'Return Data'!$A$7:$R$328,15,0)</f>
        <v>8.3754123756153795</v>
      </c>
      <c r="Q32" s="70">
        <f t="shared" ref="Q32" si="113">RANK(P32,P$8:P$37,0)</f>
        <v>10</v>
      </c>
      <c r="R32" s="69">
        <f>VLOOKUP($A32,'Return Data'!$A$7:$R$328,17,0)</f>
        <v>10.7502322946176</v>
      </c>
      <c r="S32" s="71">
        <f t="shared" si="1"/>
        <v>15</v>
      </c>
    </row>
    <row r="33" spans="1:19" x14ac:dyDescent="0.25">
      <c r="A33" s="87" t="s">
        <v>78</v>
      </c>
      <c r="B33" s="68">
        <f>VLOOKUP($A33,'Return Data'!$A$7:$R$328,2,0)</f>
        <v>43908</v>
      </c>
      <c r="C33" s="69">
        <f>VLOOKUP($A33,'Return Data'!$A$7:$R$328,3,0)</f>
        <v>26.9375</v>
      </c>
      <c r="D33" s="69">
        <f>VLOOKUP($A33,'Return Data'!$A$7:$R$328,10,0)</f>
        <v>-5.5773511383081003</v>
      </c>
      <c r="E33" s="70">
        <f t="shared" si="0"/>
        <v>13</v>
      </c>
      <c r="F33" s="69">
        <f>VLOOKUP($A33,'Return Data'!$A$7:$R$328,11,0)</f>
        <v>12.235464429602899</v>
      </c>
      <c r="G33" s="70">
        <f t="shared" si="0"/>
        <v>6</v>
      </c>
      <c r="H33" s="69">
        <f>VLOOKUP($A33,'Return Data'!$A$7:$R$328,12,0)</f>
        <v>8.3554192761040404</v>
      </c>
      <c r="I33" s="70">
        <f t="shared" ref="I33" si="114">RANK(H33,H$8:H$37,0)</f>
        <v>5</v>
      </c>
      <c r="J33" s="69">
        <f>VLOOKUP($A33,'Return Data'!$A$7:$R$328,13,0)</f>
        <v>10.713654913271499</v>
      </c>
      <c r="K33" s="70">
        <f t="shared" ref="K33" si="115">RANK(J33,J$8:J$37,0)</f>
        <v>4</v>
      </c>
      <c r="L33" s="69">
        <f>VLOOKUP($A33,'Return Data'!$A$7:$R$328,14,0)</f>
        <v>13.9453249933454</v>
      </c>
      <c r="M33" s="70">
        <f t="shared" ref="M33" si="116">RANK(L33,L$8:L$37,0)</f>
        <v>2</v>
      </c>
      <c r="N33" s="69">
        <f>VLOOKUP($A33,'Return Data'!$A$7:$R$328,18,0)</f>
        <v>11.5925432050661</v>
      </c>
      <c r="O33" s="70">
        <f t="shared" ref="O33" si="117">RANK(N33,N$8:N$37,0)</f>
        <v>3</v>
      </c>
      <c r="P33" s="69">
        <f>VLOOKUP($A33,'Return Data'!$A$7:$R$328,15,0)</f>
        <v>9.5810799515803193</v>
      </c>
      <c r="Q33" s="70">
        <f t="shared" ref="Q33" si="118">RANK(P33,P$8:P$37,0)</f>
        <v>4</v>
      </c>
      <c r="R33" s="69">
        <f>VLOOKUP($A33,'Return Data'!$A$7:$R$328,17,0)</f>
        <v>12.1318108700923</v>
      </c>
      <c r="S33" s="71">
        <f t="shared" si="1"/>
        <v>8</v>
      </c>
    </row>
    <row r="34" spans="1:19" x14ac:dyDescent="0.25">
      <c r="A34" s="87" t="s">
        <v>79</v>
      </c>
      <c r="B34" s="68">
        <f>VLOOKUP($A34,'Return Data'!$A$7:$R$328,2,0)</f>
        <v>43908</v>
      </c>
      <c r="C34" s="69">
        <f>VLOOKUP($A34,'Return Data'!$A$7:$R$328,3,0)</f>
        <v>32.021900000000002</v>
      </c>
      <c r="D34" s="69">
        <f>VLOOKUP($A34,'Return Data'!$A$7:$R$328,10,0)</f>
        <v>-7.5792516674405599</v>
      </c>
      <c r="E34" s="70">
        <f t="shared" si="0"/>
        <v>14</v>
      </c>
      <c r="F34" s="69">
        <f>VLOOKUP($A34,'Return Data'!$A$7:$R$328,11,0)</f>
        <v>8.5141240698497302</v>
      </c>
      <c r="G34" s="70">
        <f t="shared" si="0"/>
        <v>18</v>
      </c>
      <c r="H34" s="69">
        <f>VLOOKUP($A34,'Return Data'!$A$7:$R$328,12,0)</f>
        <v>5.9601771898823097</v>
      </c>
      <c r="I34" s="70">
        <f t="shared" ref="I34" si="119">RANK(H34,H$8:H$37,0)</f>
        <v>18</v>
      </c>
      <c r="J34" s="69">
        <f>VLOOKUP($A34,'Return Data'!$A$7:$R$328,13,0)</f>
        <v>7.2193584244455797</v>
      </c>
      <c r="K34" s="70">
        <f t="shared" ref="K34" si="120">RANK(J34,J$8:J$37,0)</f>
        <v>16</v>
      </c>
      <c r="L34" s="69">
        <f>VLOOKUP($A34,'Return Data'!$A$7:$R$328,14,0)</f>
        <v>8.0828883368898392</v>
      </c>
      <c r="M34" s="70">
        <f t="shared" ref="M34" si="121">RANK(L34,L$8:L$37,0)</f>
        <v>18</v>
      </c>
      <c r="N34" s="69">
        <f>VLOOKUP($A34,'Return Data'!$A$7:$R$328,18,0)</f>
        <v>7.9243653671016201</v>
      </c>
      <c r="O34" s="70">
        <f t="shared" ref="O34" si="122">RANK(N34,N$8:N$37,0)</f>
        <v>17</v>
      </c>
      <c r="P34" s="69">
        <f>VLOOKUP($A34,'Return Data'!$A$7:$R$328,15,0)</f>
        <v>7.2947074130262504</v>
      </c>
      <c r="Q34" s="70">
        <f t="shared" ref="Q34" si="123">RANK(P34,P$8:P$37,0)</f>
        <v>17</v>
      </c>
      <c r="R34" s="69">
        <f>VLOOKUP($A34,'Return Data'!$A$7:$R$328,17,0)</f>
        <v>12.435274536996401</v>
      </c>
      <c r="S34" s="71">
        <f t="shared" si="1"/>
        <v>5</v>
      </c>
    </row>
    <row r="35" spans="1:19" x14ac:dyDescent="0.25">
      <c r="A35" s="87" t="s">
        <v>80</v>
      </c>
      <c r="B35" s="68">
        <f>VLOOKUP($A35,'Return Data'!$A$7:$R$328,2,0)</f>
        <v>43908</v>
      </c>
      <c r="C35" s="69">
        <f>VLOOKUP($A35,'Return Data'!$A$7:$R$328,3,0)</f>
        <v>18.061</v>
      </c>
      <c r="D35" s="69">
        <f>VLOOKUP($A35,'Return Data'!$A$7:$R$328,10,0)</f>
        <v>-17.5905932495345</v>
      </c>
      <c r="E35" s="70">
        <f t="shared" si="0"/>
        <v>23</v>
      </c>
      <c r="F35" s="69">
        <f>VLOOKUP($A35,'Return Data'!$A$7:$R$328,11,0)</f>
        <v>8.52774593232607</v>
      </c>
      <c r="G35" s="70">
        <f t="shared" si="0"/>
        <v>17</v>
      </c>
      <c r="H35" s="69">
        <f>VLOOKUP($A35,'Return Data'!$A$7:$R$328,12,0)</f>
        <v>5.6314169729699399</v>
      </c>
      <c r="I35" s="70">
        <f t="shared" ref="I35" si="124">RANK(H35,H$8:H$37,0)</f>
        <v>22</v>
      </c>
      <c r="J35" s="69">
        <f>VLOOKUP($A35,'Return Data'!$A$7:$R$328,13,0)</f>
        <v>7.5316088561374102</v>
      </c>
      <c r="K35" s="70">
        <f t="shared" ref="K35" si="125">RANK(J35,J$8:J$37,0)</f>
        <v>13</v>
      </c>
      <c r="L35" s="69">
        <f>VLOOKUP($A35,'Return Data'!$A$7:$R$328,14,0)</f>
        <v>10.2170242064768</v>
      </c>
      <c r="M35" s="70">
        <f t="shared" ref="M35" si="126">RANK(L35,L$8:L$37,0)</f>
        <v>11</v>
      </c>
      <c r="N35" s="69">
        <f>VLOOKUP($A35,'Return Data'!$A$7:$R$328,18,0)</f>
        <v>8.3490192781446595</v>
      </c>
      <c r="O35" s="70">
        <f t="shared" ref="O35" si="127">RANK(N35,N$8:N$37,0)</f>
        <v>16</v>
      </c>
      <c r="P35" s="69">
        <f>VLOOKUP($A35,'Return Data'!$A$7:$R$328,15,0)</f>
        <v>6.81280299884848</v>
      </c>
      <c r="Q35" s="70">
        <f t="shared" ref="Q35" si="128">RANK(P35,P$8:P$37,0)</f>
        <v>18</v>
      </c>
      <c r="R35" s="69">
        <f>VLOOKUP($A35,'Return Data'!$A$7:$R$328,17,0)</f>
        <v>9.2581046322160105</v>
      </c>
      <c r="S35" s="71">
        <f t="shared" si="1"/>
        <v>24</v>
      </c>
    </row>
    <row r="36" spans="1:19" x14ac:dyDescent="0.25">
      <c r="A36" s="87" t="s">
        <v>365</v>
      </c>
      <c r="B36" s="68">
        <f>VLOOKUP($A36,'Return Data'!$A$7:$R$328,2,0)</f>
        <v>43908</v>
      </c>
      <c r="C36" s="69">
        <f>VLOOKUP($A36,'Return Data'!$A$7:$R$328,3,0)</f>
        <v>0.37619999999999998</v>
      </c>
      <c r="D36" s="69"/>
      <c r="E36" s="70"/>
      <c r="F36" s="69"/>
      <c r="G36" s="70"/>
      <c r="H36" s="69"/>
      <c r="I36" s="70"/>
      <c r="J36" s="69"/>
      <c r="K36" s="70"/>
      <c r="L36" s="69"/>
      <c r="M36" s="70"/>
      <c r="N36" s="69"/>
      <c r="O36" s="70"/>
      <c r="P36" s="69"/>
      <c r="Q36" s="70"/>
      <c r="R36" s="69">
        <f>VLOOKUP($A36,'Return Data'!$A$7:$R$328,17,0)</f>
        <v>8.4671663097786602</v>
      </c>
      <c r="S36" s="71">
        <f t="shared" si="1"/>
        <v>29</v>
      </c>
    </row>
    <row r="37" spans="1:19" x14ac:dyDescent="0.25">
      <c r="A37" s="87" t="s">
        <v>81</v>
      </c>
      <c r="B37" s="68">
        <f>VLOOKUP($A37,'Return Data'!$A$7:$R$328,2,0)</f>
        <v>43908</v>
      </c>
      <c r="C37" s="69">
        <f>VLOOKUP($A37,'Return Data'!$A$7:$R$328,3,0)</f>
        <v>20.323699999999999</v>
      </c>
      <c r="D37" s="69">
        <f>VLOOKUP($A37,'Return Data'!$A$7:$R$328,10,0)</f>
        <v>-10.306544260992901</v>
      </c>
      <c r="E37" s="70">
        <f t="shared" si="0"/>
        <v>19</v>
      </c>
      <c r="F37" s="69">
        <f>VLOOKUP($A37,'Return Data'!$A$7:$R$328,11,0)</f>
        <v>-7.8424132671805102</v>
      </c>
      <c r="G37" s="70">
        <f t="shared" si="0"/>
        <v>28</v>
      </c>
      <c r="H37" s="69">
        <f>VLOOKUP($A37,'Return Data'!$A$7:$R$328,12,0)</f>
        <v>-4.5518708511538897</v>
      </c>
      <c r="I37" s="70">
        <f t="shared" ref="I37" si="129">RANK(H37,H$8:H$37,0)</f>
        <v>26</v>
      </c>
      <c r="J37" s="69">
        <f>VLOOKUP($A37,'Return Data'!$A$7:$R$328,13,0)</f>
        <v>0.34829675236187402</v>
      </c>
      <c r="K37" s="70">
        <f t="shared" ref="K37" si="130">RANK(J37,J$8:J$37,0)</f>
        <v>26</v>
      </c>
      <c r="L37" s="69">
        <f>VLOOKUP($A37,'Return Data'!$A$7:$R$328,14,0)</f>
        <v>-4.7792160757062598</v>
      </c>
      <c r="M37" s="70">
        <f t="shared" ref="M37" si="131">RANK(L37,L$8:L$37,0)</f>
        <v>28</v>
      </c>
      <c r="N37" s="69">
        <f>VLOOKUP($A37,'Return Data'!$A$7:$R$328,18,0)</f>
        <v>-0.26078909109784298</v>
      </c>
      <c r="O37" s="70">
        <f t="shared" ref="O37" si="132">RANK(N37,N$8:N$37,0)</f>
        <v>27</v>
      </c>
      <c r="P37" s="69">
        <f>VLOOKUP($A37,'Return Data'!$A$7:$R$328,15,0)</f>
        <v>1.56303119033416</v>
      </c>
      <c r="Q37" s="70">
        <f t="shared" ref="Q37" si="133">RANK(P37,P$8:P$37,0)</f>
        <v>26</v>
      </c>
      <c r="R37" s="69">
        <f>VLOOKUP($A37,'Return Data'!$A$7:$R$328,17,0)</f>
        <v>8.6252201797221009</v>
      </c>
      <c r="S37" s="71">
        <f t="shared" si="1"/>
        <v>27</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-8.4336106117984304</v>
      </c>
      <c r="E39" s="93"/>
      <c r="F39" s="94">
        <f>AVERAGE(F8:F37)</f>
        <v>8.1357977279509939</v>
      </c>
      <c r="G39" s="93"/>
      <c r="H39" s="94">
        <f>AVERAGE(H8:H37)</f>
        <v>5.2735419080645132</v>
      </c>
      <c r="I39" s="93"/>
      <c r="J39" s="94">
        <f>AVERAGE(J8:J37)</f>
        <v>7.1927956687095422</v>
      </c>
      <c r="K39" s="93"/>
      <c r="L39" s="94">
        <f>AVERAGE(L8:L37)</f>
        <v>7.8359117300840513</v>
      </c>
      <c r="M39" s="93"/>
      <c r="N39" s="94">
        <f>AVERAGE(N8:N37)</f>
        <v>7.9458688420564165</v>
      </c>
      <c r="O39" s="93"/>
      <c r="P39" s="94">
        <f>AVERAGE(P8:P37)</f>
        <v>7.1743149300644413</v>
      </c>
      <c r="Q39" s="93"/>
      <c r="R39" s="94">
        <f>AVERAGE(R8:R37)</f>
        <v>10.741473180495325</v>
      </c>
      <c r="S39" s="95"/>
    </row>
    <row r="40" spans="1:19" x14ac:dyDescent="0.25">
      <c r="A40" s="92" t="s">
        <v>28</v>
      </c>
      <c r="B40" s="93"/>
      <c r="C40" s="93"/>
      <c r="D40" s="94">
        <f>MIN(D8:D37)</f>
        <v>-35.752481983690402</v>
      </c>
      <c r="E40" s="93"/>
      <c r="F40" s="94">
        <f>MIN(F8:F37)</f>
        <v>-17.082206979865799</v>
      </c>
      <c r="G40" s="93"/>
      <c r="H40" s="94">
        <f>MIN(H8:H37)</f>
        <v>-11.711009965534201</v>
      </c>
      <c r="I40" s="93"/>
      <c r="J40" s="94">
        <f>MIN(J8:J37)</f>
        <v>-3.6272851467310701</v>
      </c>
      <c r="K40" s="93"/>
      <c r="L40" s="94">
        <f>MIN(L8:L37)</f>
        <v>-4.7792160757062598</v>
      </c>
      <c r="M40" s="93"/>
      <c r="N40" s="94">
        <f>MIN(N8:N37)</f>
        <v>-0.26078909109784298</v>
      </c>
      <c r="O40" s="93"/>
      <c r="P40" s="94">
        <f>MIN(P8:P37)</f>
        <v>1.56303119033416</v>
      </c>
      <c r="Q40" s="93"/>
      <c r="R40" s="94">
        <f>MIN(R8:R37)</f>
        <v>7.5520249257178396</v>
      </c>
      <c r="S40" s="95"/>
    </row>
    <row r="41" spans="1:19" ht="15.75" thickBot="1" x14ac:dyDescent="0.3">
      <c r="A41" s="96" t="s">
        <v>29</v>
      </c>
      <c r="B41" s="97"/>
      <c r="C41" s="97"/>
      <c r="D41" s="98">
        <f>MAX(D8:D37)</f>
        <v>20.414667595407501</v>
      </c>
      <c r="E41" s="97"/>
      <c r="F41" s="98">
        <f>MAX(F8:F37)</f>
        <v>18.823895157294601</v>
      </c>
      <c r="G41" s="97"/>
      <c r="H41" s="98">
        <f>MAX(H8:H37)</f>
        <v>11.662716839226</v>
      </c>
      <c r="I41" s="97"/>
      <c r="J41" s="98">
        <f>MAX(J8:J37)</f>
        <v>18.114711577483199</v>
      </c>
      <c r="K41" s="97"/>
      <c r="L41" s="98">
        <f>MAX(L8:L37)</f>
        <v>14.3822003320979</v>
      </c>
      <c r="M41" s="97"/>
      <c r="N41" s="98">
        <f>MAX(N8:N37)</f>
        <v>11.7833149770064</v>
      </c>
      <c r="O41" s="97"/>
      <c r="P41" s="98">
        <f>MAX(P8:P37)</f>
        <v>9.8112875023693995</v>
      </c>
      <c r="Q41" s="97"/>
      <c r="R41" s="98">
        <f>MAX(R8:R37)</f>
        <v>15.267367315982501</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351</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43908</v>
      </c>
      <c r="C8" s="69">
        <f>VLOOKUP($A8,'Return Data'!$A$7:$R$328,3,0)</f>
        <v>21.646699999999999</v>
      </c>
      <c r="D8" s="69">
        <f>VLOOKUP($A8,'Return Data'!$A$7:$R$328,10,0)</f>
        <v>-26.284361256979</v>
      </c>
      <c r="E8" s="70">
        <f>RANK(D8,D$8:D$41,0)</f>
        <v>31</v>
      </c>
      <c r="F8" s="69">
        <f>VLOOKUP($A8,'Return Data'!$A$7:$R$328,11,0)</f>
        <v>3.5347756598036599</v>
      </c>
      <c r="G8" s="70">
        <f>RANK(F8,F$8:F$41,0)</f>
        <v>30</v>
      </c>
      <c r="H8" s="69">
        <f>VLOOKUP($A8,'Return Data'!$A$7:$R$328,12,0)</f>
        <v>-12.252885715820501</v>
      </c>
      <c r="I8" s="70">
        <f>RANK(H8,H$8:H$41,0)</f>
        <v>31</v>
      </c>
      <c r="J8" s="69">
        <f>VLOOKUP($A8,'Return Data'!$A$7:$R$328,13,0)</f>
        <v>-4.1872283741504104</v>
      </c>
      <c r="K8" s="70">
        <f>RANK(J8,J$8:J$41,0)</f>
        <v>30</v>
      </c>
      <c r="L8" s="69">
        <f>VLOOKUP($A8,'Return Data'!$A$7:$R$328,14,0)</f>
        <v>-0.34158823131184601</v>
      </c>
      <c r="M8" s="70">
        <f>RANK(L8,L$8:L$41,0)</f>
        <v>27</v>
      </c>
      <c r="N8" s="69">
        <f>VLOOKUP($A8,'Return Data'!$A$7:$R$328,18,0)</f>
        <v>2.73797435854729</v>
      </c>
      <c r="O8" s="70">
        <f>RANK(N8,N$8:N$41,0)</f>
        <v>27</v>
      </c>
      <c r="P8" s="69">
        <f>VLOOKUP($A8,'Return Data'!$A$7:$R$328,15,0)</f>
        <v>3.16029585652297</v>
      </c>
      <c r="Q8" s="70">
        <f>RANK(P8,P$8:P$41,0)</f>
        <v>27</v>
      </c>
      <c r="R8" s="69">
        <f>VLOOKUP($A8,'Return Data'!$A$7:$R$328,17,0)</f>
        <v>10.6355904428321</v>
      </c>
      <c r="S8" s="71">
        <f>RANK(R8,R$8:R$41,0)</f>
        <v>20</v>
      </c>
    </row>
    <row r="9" spans="1:19" x14ac:dyDescent="0.25">
      <c r="A9" s="87" t="s">
        <v>83</v>
      </c>
      <c r="B9" s="68">
        <f>VLOOKUP($A9,'Return Data'!$A$7:$R$328,2,0)</f>
        <v>43908</v>
      </c>
      <c r="C9" s="69">
        <f>VLOOKUP($A9,'Return Data'!$A$7:$R$328,3,0)</f>
        <v>31.293199999999999</v>
      </c>
      <c r="D9" s="69">
        <f>VLOOKUP($A9,'Return Data'!$A$7:$R$328,10,0)</f>
        <v>-26.286323839741499</v>
      </c>
      <c r="E9" s="70">
        <f t="shared" ref="E9:G41" si="0">RANK(D9,D$8:D$41,0)</f>
        <v>32</v>
      </c>
      <c r="F9" s="69">
        <f>VLOOKUP($A9,'Return Data'!$A$7:$R$328,11,0)</f>
        <v>3.5364800256143698</v>
      </c>
      <c r="G9" s="70">
        <f t="shared" si="0"/>
        <v>29</v>
      </c>
      <c r="H9" s="69">
        <f>VLOOKUP($A9,'Return Data'!$A$7:$R$328,12,0)</f>
        <v>-12.252209496984401</v>
      </c>
      <c r="I9" s="70">
        <f t="shared" ref="I9" si="1">RANK(H9,H$8:H$41,0)</f>
        <v>30</v>
      </c>
      <c r="J9" s="69">
        <f>VLOOKUP($A9,'Return Data'!$A$7:$R$328,13,0)</f>
        <v>-4.18739727324746</v>
      </c>
      <c r="K9" s="70">
        <f t="shared" ref="K9" si="2">RANK(J9,J$8:J$41,0)</f>
        <v>31</v>
      </c>
      <c r="L9" s="69">
        <f>VLOOKUP($A9,'Return Data'!$A$7:$R$328,14,0)</f>
        <v>-0.34109716813389701</v>
      </c>
      <c r="M9" s="70">
        <f t="shared" ref="M9" si="3">RANK(L9,L$8:L$41,0)</f>
        <v>26</v>
      </c>
      <c r="N9" s="69">
        <f>VLOOKUP($A9,'Return Data'!$A$7:$R$328,18,0)</f>
        <v>2.73839234456275</v>
      </c>
      <c r="O9" s="70">
        <f t="shared" ref="O9" si="4">RANK(N9,N$8:N$41,0)</f>
        <v>26</v>
      </c>
      <c r="P9" s="69">
        <f>VLOOKUP($A9,'Return Data'!$A$7:$R$328,15,0)</f>
        <v>3.1607210356625601</v>
      </c>
      <c r="Q9" s="70">
        <f t="shared" ref="Q9" si="5">RANK(P9,P$8:P$41,0)</f>
        <v>26</v>
      </c>
      <c r="R9" s="69">
        <f>VLOOKUP($A9,'Return Data'!$A$7:$R$328,17,0)</f>
        <v>13.753349849584099</v>
      </c>
      <c r="S9" s="71">
        <f t="shared" ref="S9" si="6">RANK(R9,R$8:R$41,0)</f>
        <v>9</v>
      </c>
    </row>
    <row r="10" spans="1:19" x14ac:dyDescent="0.25">
      <c r="A10" s="87" t="s">
        <v>84</v>
      </c>
      <c r="B10" s="68">
        <f>VLOOKUP($A10,'Return Data'!$A$7:$R$328,2,0)</f>
        <v>43908</v>
      </c>
      <c r="C10" s="69">
        <f>VLOOKUP($A10,'Return Data'!$A$7:$R$328,3,0)</f>
        <v>1.3089999999999999</v>
      </c>
      <c r="D10" s="69">
        <f>VLOOKUP($A10,'Return Data'!$A$7:$R$328,10,0)</f>
        <v>9.2011516365708701</v>
      </c>
      <c r="E10" s="70">
        <f t="shared" si="0"/>
        <v>2</v>
      </c>
      <c r="F10" s="69">
        <f>VLOOKUP($A10,'Return Data'!$A$7:$R$328,11,0)</f>
        <v>9.3118403522530198</v>
      </c>
      <c r="G10" s="70">
        <f t="shared" si="0"/>
        <v>13</v>
      </c>
      <c r="H10" s="69"/>
      <c r="I10" s="70"/>
      <c r="J10" s="69"/>
      <c r="K10" s="70"/>
      <c r="L10" s="69"/>
      <c r="M10" s="70"/>
      <c r="N10" s="69"/>
      <c r="O10" s="70"/>
      <c r="P10" s="69"/>
      <c r="Q10" s="70"/>
      <c r="R10" s="69">
        <f>VLOOKUP($A10,'Return Data'!$A$7:$R$328,17,0)</f>
        <v>9.3650938164722906</v>
      </c>
      <c r="S10" s="71">
        <f t="shared" ref="S10" si="7">RANK(R10,R$8:R$41,0)</f>
        <v>25</v>
      </c>
    </row>
    <row r="11" spans="1:19" x14ac:dyDescent="0.25">
      <c r="A11" s="87" t="s">
        <v>85</v>
      </c>
      <c r="B11" s="68">
        <f>VLOOKUP($A11,'Return Data'!$A$7:$R$328,2,0)</f>
        <v>43908</v>
      </c>
      <c r="C11" s="69">
        <f>VLOOKUP($A11,'Return Data'!$A$7:$R$328,3,0)</f>
        <v>1.8922000000000001</v>
      </c>
      <c r="D11" s="69">
        <f>VLOOKUP($A11,'Return Data'!$A$7:$R$328,10,0)</f>
        <v>9.1117009365008492</v>
      </c>
      <c r="E11" s="70">
        <f t="shared" si="0"/>
        <v>3</v>
      </c>
      <c r="F11" s="69">
        <f>VLOOKUP($A11,'Return Data'!$A$7:$R$328,11,0)</f>
        <v>9.2824878160663093</v>
      </c>
      <c r="G11" s="70">
        <f t="shared" si="0"/>
        <v>14</v>
      </c>
      <c r="H11" s="69"/>
      <c r="I11" s="70"/>
      <c r="J11" s="69"/>
      <c r="K11" s="70"/>
      <c r="L11" s="69"/>
      <c r="M11" s="70"/>
      <c r="N11" s="69"/>
      <c r="O11" s="70"/>
      <c r="P11" s="69"/>
      <c r="Q11" s="70"/>
      <c r="R11" s="69">
        <f>VLOOKUP($A11,'Return Data'!$A$7:$R$328,17,0)</f>
        <v>9.3339516527640392</v>
      </c>
      <c r="S11" s="71">
        <f t="shared" ref="S11" si="8">RANK(R11,R$8:R$41,0)</f>
        <v>26</v>
      </c>
    </row>
    <row r="12" spans="1:19" x14ac:dyDescent="0.25">
      <c r="A12" s="87" t="s">
        <v>86</v>
      </c>
      <c r="B12" s="68">
        <f>VLOOKUP($A12,'Return Data'!$A$7:$R$328,2,0)</f>
        <v>43908</v>
      </c>
      <c r="C12" s="69">
        <f>VLOOKUP($A12,'Return Data'!$A$7:$R$328,3,0)</f>
        <v>20.742999999999999</v>
      </c>
      <c r="D12" s="69">
        <f>VLOOKUP($A12,'Return Data'!$A$7:$R$328,10,0)</f>
        <v>-24.879427751733701</v>
      </c>
      <c r="E12" s="70">
        <f t="shared" si="0"/>
        <v>30</v>
      </c>
      <c r="F12" s="69">
        <f>VLOOKUP($A12,'Return Data'!$A$7:$R$328,11,0)</f>
        <v>9.6250747066023994</v>
      </c>
      <c r="G12" s="70">
        <f t="shared" si="0"/>
        <v>10</v>
      </c>
      <c r="H12" s="69">
        <f>VLOOKUP($A12,'Return Data'!$A$7:$R$328,12,0)</f>
        <v>6.4835678917914699</v>
      </c>
      <c r="I12" s="70">
        <f t="shared" ref="I12" si="9">RANK(H12,H$8:H$41,0)</f>
        <v>9</v>
      </c>
      <c r="J12" s="69">
        <f>VLOOKUP($A12,'Return Data'!$A$7:$R$328,13,0)</f>
        <v>7.9253947504699003</v>
      </c>
      <c r="K12" s="70">
        <f t="shared" ref="K12" si="10">RANK(J12,J$8:J$41,0)</f>
        <v>8</v>
      </c>
      <c r="L12" s="69">
        <f>VLOOKUP($A12,'Return Data'!$A$7:$R$328,14,0)</f>
        <v>10.436955346701399</v>
      </c>
      <c r="M12" s="70">
        <f t="shared" ref="M12" si="11">RANK(L12,L$8:L$41,0)</f>
        <v>8</v>
      </c>
      <c r="N12" s="69">
        <f>VLOOKUP($A12,'Return Data'!$A$7:$R$328,18,0)</f>
        <v>9.2983666488052794</v>
      </c>
      <c r="O12" s="70">
        <f t="shared" ref="O12" si="12">RANK(N12,N$8:N$41,0)</f>
        <v>8</v>
      </c>
      <c r="P12" s="69">
        <f>VLOOKUP($A12,'Return Data'!$A$7:$R$328,15,0)</f>
        <v>8.0610878461171307</v>
      </c>
      <c r="Q12" s="70">
        <f t="shared" ref="Q12" si="13">RANK(P12,P$8:P$41,0)</f>
        <v>9</v>
      </c>
      <c r="R12" s="69">
        <f>VLOOKUP($A12,'Return Data'!$A$7:$R$328,17,0)</f>
        <v>12.0726447044335</v>
      </c>
      <c r="S12" s="71">
        <f t="shared" ref="S12" si="14">RANK(R12,R$8:R$41,0)</f>
        <v>12</v>
      </c>
    </row>
    <row r="13" spans="1:19" x14ac:dyDescent="0.25">
      <c r="A13" s="87" t="s">
        <v>87</v>
      </c>
      <c r="B13" s="68">
        <f>VLOOKUP($A13,'Return Data'!$A$7:$R$328,2,0)</f>
        <v>43908</v>
      </c>
      <c r="C13" s="69">
        <f>VLOOKUP($A13,'Return Data'!$A$7:$R$328,3,0)</f>
        <v>16.966000000000001</v>
      </c>
      <c r="D13" s="69">
        <f>VLOOKUP($A13,'Return Data'!$A$7:$R$328,10,0)</f>
        <v>1.6862529527997301</v>
      </c>
      <c r="E13" s="70">
        <f t="shared" si="0"/>
        <v>6</v>
      </c>
      <c r="F13" s="69">
        <f>VLOOKUP($A13,'Return Data'!$A$7:$R$328,11,0)</f>
        <v>11.498045281665201</v>
      </c>
      <c r="G13" s="70">
        <f t="shared" si="0"/>
        <v>7</v>
      </c>
      <c r="H13" s="69">
        <f>VLOOKUP($A13,'Return Data'!$A$7:$R$328,12,0)</f>
        <v>6.1149067162186999</v>
      </c>
      <c r="I13" s="70">
        <f t="shared" ref="I13" si="15">RANK(H13,H$8:H$41,0)</f>
        <v>12</v>
      </c>
      <c r="J13" s="69">
        <f>VLOOKUP($A13,'Return Data'!$A$7:$R$328,13,0)</f>
        <v>6.7324284054770898</v>
      </c>
      <c r="K13" s="70">
        <f t="shared" ref="K13" si="16">RANK(J13,J$8:J$41,0)</f>
        <v>15</v>
      </c>
      <c r="L13" s="69">
        <f>VLOOKUP($A13,'Return Data'!$A$7:$R$328,14,0)</f>
        <v>-2.3088384228569399</v>
      </c>
      <c r="M13" s="70">
        <f t="shared" ref="M13" si="17">RANK(L13,L$8:L$41,0)</f>
        <v>29</v>
      </c>
      <c r="N13" s="69">
        <f>VLOOKUP($A13,'Return Data'!$A$7:$R$328,18,0)</f>
        <v>2.2356850744526899</v>
      </c>
      <c r="O13" s="70">
        <f t="shared" ref="O13" si="18">RANK(N13,N$8:N$41,0)</f>
        <v>28</v>
      </c>
      <c r="P13" s="69">
        <f>VLOOKUP($A13,'Return Data'!$A$7:$R$328,15,0)</f>
        <v>3.3796225885492102</v>
      </c>
      <c r="Q13" s="70">
        <f t="shared" ref="Q13" si="19">RANK(P13,P$8:P$41,0)</f>
        <v>25</v>
      </c>
      <c r="R13" s="69">
        <f>VLOOKUP($A13,'Return Data'!$A$7:$R$328,17,0)</f>
        <v>9.0226756564939699</v>
      </c>
      <c r="S13" s="71">
        <f t="shared" ref="S13" si="20">RANK(R13,R$8:R$41,0)</f>
        <v>28</v>
      </c>
    </row>
    <row r="14" spans="1:19" x14ac:dyDescent="0.25">
      <c r="A14" s="87" t="s">
        <v>88</v>
      </c>
      <c r="B14" s="68">
        <f>VLOOKUP($A14,'Return Data'!$A$7:$R$328,2,0)</f>
        <v>43908</v>
      </c>
      <c r="C14" s="69">
        <f>VLOOKUP($A14,'Return Data'!$A$7:$R$328,3,0)</f>
        <v>33.769799999999996</v>
      </c>
      <c r="D14" s="69">
        <f>VLOOKUP($A14,'Return Data'!$A$7:$R$328,10,0)</f>
        <v>-12.7538852549074</v>
      </c>
      <c r="E14" s="70">
        <f t="shared" si="0"/>
        <v>21</v>
      </c>
      <c r="F14" s="69">
        <f>VLOOKUP($A14,'Return Data'!$A$7:$R$328,11,0)</f>
        <v>10.040529964585399</v>
      </c>
      <c r="G14" s="70">
        <f t="shared" si="0"/>
        <v>9</v>
      </c>
      <c r="H14" s="69">
        <f>VLOOKUP($A14,'Return Data'!$A$7:$R$328,12,0)</f>
        <v>6.0234998202245498</v>
      </c>
      <c r="I14" s="70">
        <f t="shared" ref="I14" si="21">RANK(H14,H$8:H$41,0)</f>
        <v>14</v>
      </c>
      <c r="J14" s="69">
        <f>VLOOKUP($A14,'Return Data'!$A$7:$R$328,13,0)</f>
        <v>6.3785290335603397</v>
      </c>
      <c r="K14" s="70">
        <f t="shared" ref="K14" si="22">RANK(J14,J$8:J$41,0)</f>
        <v>16</v>
      </c>
      <c r="L14" s="69">
        <f>VLOOKUP($A14,'Return Data'!$A$7:$R$328,14,0)</f>
        <v>8.0482265619097699</v>
      </c>
      <c r="M14" s="70">
        <f t="shared" ref="M14" si="23">RANK(L14,L$8:L$41,0)</f>
        <v>17</v>
      </c>
      <c r="N14" s="69">
        <f>VLOOKUP($A14,'Return Data'!$A$7:$R$328,18,0)</f>
        <v>7.3559233288349501</v>
      </c>
      <c r="O14" s="70">
        <f t="shared" ref="O14" si="24">RANK(N14,N$8:N$41,0)</f>
        <v>16</v>
      </c>
      <c r="P14" s="69">
        <f>VLOOKUP($A14,'Return Data'!$A$7:$R$328,15,0)</f>
        <v>6.6129847932818802</v>
      </c>
      <c r="Q14" s="70">
        <f t="shared" ref="Q14" si="25">RANK(P14,P$8:P$41,0)</f>
        <v>15</v>
      </c>
      <c r="R14" s="69">
        <f>VLOOKUP($A14,'Return Data'!$A$7:$R$328,17,0)</f>
        <v>15.342134394341301</v>
      </c>
      <c r="S14" s="71">
        <f t="shared" ref="S14" si="26">RANK(R14,R$8:R$41,0)</f>
        <v>6</v>
      </c>
    </row>
    <row r="15" spans="1:19" x14ac:dyDescent="0.25">
      <c r="A15" s="87" t="s">
        <v>89</v>
      </c>
      <c r="B15" s="68">
        <f>VLOOKUP($A15,'Return Data'!$A$7:$R$328,2,0)</f>
        <v>43908</v>
      </c>
      <c r="C15" s="69">
        <f>VLOOKUP($A15,'Return Data'!$A$7:$R$328,3,0)</f>
        <v>22.3034</v>
      </c>
      <c r="D15" s="69">
        <f>VLOOKUP($A15,'Return Data'!$A$7:$R$328,10,0)</f>
        <v>-3.5844672725134301</v>
      </c>
      <c r="E15" s="70">
        <f t="shared" si="0"/>
        <v>10</v>
      </c>
      <c r="F15" s="69">
        <f>VLOOKUP($A15,'Return Data'!$A$7:$R$328,11,0)</f>
        <v>8.7901363290708705</v>
      </c>
      <c r="G15" s="70">
        <f t="shared" si="0"/>
        <v>15</v>
      </c>
      <c r="H15" s="69">
        <f>VLOOKUP($A15,'Return Data'!$A$7:$R$328,12,0)</f>
        <v>4.7845659575990096</v>
      </c>
      <c r="I15" s="70">
        <f t="shared" ref="I15" si="27">RANK(H15,H$8:H$41,0)</f>
        <v>25</v>
      </c>
      <c r="J15" s="69">
        <f>VLOOKUP($A15,'Return Data'!$A$7:$R$328,13,0)</f>
        <v>6.1366391642545999</v>
      </c>
      <c r="K15" s="70">
        <f t="shared" ref="K15" si="28">RANK(J15,J$8:J$41,0)</f>
        <v>18</v>
      </c>
      <c r="L15" s="69">
        <f>VLOOKUP($A15,'Return Data'!$A$7:$R$328,14,0)</f>
        <v>9.1890427494743196</v>
      </c>
      <c r="M15" s="70">
        <f t="shared" ref="M15" si="29">RANK(L15,L$8:L$41,0)</f>
        <v>14</v>
      </c>
      <c r="N15" s="69">
        <f>VLOOKUP($A15,'Return Data'!$A$7:$R$328,18,0)</f>
        <v>7.9560511175214899</v>
      </c>
      <c r="O15" s="70">
        <f t="shared" ref="O15" si="30">RANK(N15,N$8:N$41,0)</f>
        <v>15</v>
      </c>
      <c r="P15" s="69">
        <f>VLOOKUP($A15,'Return Data'!$A$7:$R$328,15,0)</f>
        <v>6.4407696359644397</v>
      </c>
      <c r="Q15" s="70">
        <f t="shared" ref="Q15" si="31">RANK(P15,P$8:P$41,0)</f>
        <v>16</v>
      </c>
      <c r="R15" s="69">
        <f>VLOOKUP($A15,'Return Data'!$A$7:$R$328,17,0)</f>
        <v>11.380489102888999</v>
      </c>
      <c r="S15" s="71">
        <f t="shared" ref="S15" si="32">RANK(R15,R$8:R$41,0)</f>
        <v>17</v>
      </c>
    </row>
    <row r="16" spans="1:19" x14ac:dyDescent="0.25">
      <c r="A16" s="87" t="s">
        <v>90</v>
      </c>
      <c r="B16" s="68">
        <f>VLOOKUP($A16,'Return Data'!$A$7:$R$328,2,0)</f>
        <v>43908</v>
      </c>
      <c r="C16" s="69">
        <f>VLOOKUP($A16,'Return Data'!$A$7:$R$328,3,0)</f>
        <v>2413.1727000000001</v>
      </c>
      <c r="D16" s="69">
        <f>VLOOKUP($A16,'Return Data'!$A$7:$R$328,10,0)</f>
        <v>-1.1820015699881301</v>
      </c>
      <c r="E16" s="70">
        <f t="shared" si="0"/>
        <v>7</v>
      </c>
      <c r="F16" s="69">
        <f>VLOOKUP($A16,'Return Data'!$A$7:$R$328,11,0)</f>
        <v>18.104068370394501</v>
      </c>
      <c r="G16" s="70">
        <f t="shared" si="0"/>
        <v>1</v>
      </c>
      <c r="H16" s="69">
        <f>VLOOKUP($A16,'Return Data'!$A$7:$R$328,12,0)</f>
        <v>8.8648364995299893</v>
      </c>
      <c r="I16" s="70">
        <f t="shared" ref="I16" si="33">RANK(H16,H$8:H$41,0)</f>
        <v>2</v>
      </c>
      <c r="J16" s="69">
        <f>VLOOKUP($A16,'Return Data'!$A$7:$R$328,13,0)</f>
        <v>17.388325140075999</v>
      </c>
      <c r="K16" s="70">
        <f t="shared" ref="K16" si="34">RANK(J16,J$8:J$41,0)</f>
        <v>1</v>
      </c>
      <c r="L16" s="69">
        <f>VLOOKUP($A16,'Return Data'!$A$7:$R$328,14,0)</f>
        <v>11.462935620561</v>
      </c>
      <c r="M16" s="70">
        <f t="shared" ref="M16" si="35">RANK(L16,L$8:L$41,0)</f>
        <v>4</v>
      </c>
      <c r="N16" s="69">
        <f>VLOOKUP($A16,'Return Data'!$A$7:$R$328,18,0)</f>
        <v>10.249672957781</v>
      </c>
      <c r="O16" s="70">
        <f t="shared" ref="O16" si="36">RANK(N16,N$8:N$41,0)</f>
        <v>4</v>
      </c>
      <c r="P16" s="69">
        <f>VLOOKUP($A16,'Return Data'!$A$7:$R$328,15,0)</f>
        <v>8.1338807455314797</v>
      </c>
      <c r="Q16" s="70">
        <f t="shared" ref="Q16" si="37">RANK(P16,P$8:P$41,0)</f>
        <v>8</v>
      </c>
      <c r="R16" s="69">
        <f>VLOOKUP($A16,'Return Data'!$A$7:$R$328,17,0)</f>
        <v>10.981648616137999</v>
      </c>
      <c r="S16" s="71">
        <f t="shared" ref="S16" si="38">RANK(R16,R$8:R$41,0)</f>
        <v>18</v>
      </c>
    </row>
    <row r="17" spans="1:19" x14ac:dyDescent="0.25">
      <c r="A17" s="87" t="s">
        <v>91</v>
      </c>
      <c r="B17" s="68">
        <f>VLOOKUP($A17,'Return Data'!$A$7:$R$328,2,0)</f>
        <v>43908</v>
      </c>
      <c r="C17" s="69">
        <f>VLOOKUP($A17,'Return Data'!$A$7:$R$328,3,0)</f>
        <v>21.707799999999999</v>
      </c>
      <c r="D17" s="69">
        <f>VLOOKUP($A17,'Return Data'!$A$7:$R$328,10,0)</f>
        <v>2.91734811893711</v>
      </c>
      <c r="E17" s="70">
        <f t="shared" si="0"/>
        <v>5</v>
      </c>
      <c r="F17" s="69">
        <f>VLOOKUP($A17,'Return Data'!$A$7:$R$328,11,0)</f>
        <v>12.966855286619399</v>
      </c>
      <c r="G17" s="70">
        <f t="shared" si="0"/>
        <v>5</v>
      </c>
      <c r="H17" s="69">
        <f>VLOOKUP($A17,'Return Data'!$A$7:$R$328,12,0)</f>
        <v>6.57109041744918</v>
      </c>
      <c r="I17" s="70">
        <f t="shared" ref="I17" si="39">RANK(H17,H$8:H$41,0)</f>
        <v>8</v>
      </c>
      <c r="J17" s="69">
        <f>VLOOKUP($A17,'Return Data'!$A$7:$R$328,13,0)</f>
        <v>8.1573853545850898</v>
      </c>
      <c r="K17" s="70">
        <f t="shared" ref="K17" si="40">RANK(J17,J$8:J$41,0)</f>
        <v>7</v>
      </c>
      <c r="L17" s="69">
        <f>VLOOKUP($A17,'Return Data'!$A$7:$R$328,14,0)</f>
        <v>11.2035102332802</v>
      </c>
      <c r="M17" s="70">
        <f t="shared" ref="M17" si="41">RANK(L17,L$8:L$41,0)</f>
        <v>5</v>
      </c>
      <c r="N17" s="69">
        <f>VLOOKUP($A17,'Return Data'!$A$7:$R$328,18,0)</f>
        <v>10.923853239525201</v>
      </c>
      <c r="O17" s="70">
        <f t="shared" ref="O17" si="42">RANK(N17,N$8:N$41,0)</f>
        <v>1</v>
      </c>
      <c r="P17" s="69">
        <f>VLOOKUP($A17,'Return Data'!$A$7:$R$328,15,0)</f>
        <v>8.5632351155659894</v>
      </c>
      <c r="Q17" s="70">
        <f t="shared" ref="Q17" si="43">RANK(P17,P$8:P$41,0)</f>
        <v>5</v>
      </c>
      <c r="R17" s="69">
        <f>VLOOKUP($A17,'Return Data'!$A$7:$R$328,17,0)</f>
        <v>9.9797921531994405</v>
      </c>
      <c r="S17" s="71">
        <f t="shared" ref="S17" si="44">RANK(R17,R$8:R$41,0)</f>
        <v>22</v>
      </c>
    </row>
    <row r="18" spans="1:19" x14ac:dyDescent="0.25">
      <c r="A18" s="87" t="s">
        <v>92</v>
      </c>
      <c r="B18" s="68">
        <f>VLOOKUP($A18,'Return Data'!$A$7:$R$328,2,0)</f>
        <v>43908</v>
      </c>
      <c r="C18" s="69">
        <f>VLOOKUP($A18,'Return Data'!$A$7:$R$328,3,0)</f>
        <v>65.902600000000007</v>
      </c>
      <c r="D18" s="69">
        <f>VLOOKUP($A18,'Return Data'!$A$7:$R$328,10,0)</f>
        <v>-36.540427193770498</v>
      </c>
      <c r="E18" s="70">
        <f t="shared" si="0"/>
        <v>33</v>
      </c>
      <c r="F18" s="69">
        <f>VLOOKUP($A18,'Return Data'!$A$7:$R$328,11,0)</f>
        <v>-17.898641902712601</v>
      </c>
      <c r="G18" s="70">
        <f t="shared" si="0"/>
        <v>33</v>
      </c>
      <c r="H18" s="69">
        <f>VLOOKUP($A18,'Return Data'!$A$7:$R$328,12,0)</f>
        <v>-7.4677763745935799</v>
      </c>
      <c r="I18" s="70">
        <f t="shared" ref="I18" si="45">RANK(H18,H$8:H$41,0)</f>
        <v>29</v>
      </c>
      <c r="J18" s="69">
        <f>VLOOKUP($A18,'Return Data'!$A$7:$R$328,13,0)</f>
        <v>-3.0826913543663599</v>
      </c>
      <c r="K18" s="70">
        <f t="shared" ref="K18" si="46">RANK(J18,J$8:J$41,0)</f>
        <v>29</v>
      </c>
      <c r="L18" s="69">
        <f>VLOOKUP($A18,'Return Data'!$A$7:$R$328,14,0)</f>
        <v>-0.76478533206450705</v>
      </c>
      <c r="M18" s="70">
        <f t="shared" ref="M18" si="47">RANK(L18,L$8:L$41,0)</f>
        <v>28</v>
      </c>
      <c r="N18" s="69">
        <f>VLOOKUP($A18,'Return Data'!$A$7:$R$328,18,0)</f>
        <v>3.9200955798405799</v>
      </c>
      <c r="O18" s="70">
        <f t="shared" ref="O18" si="48">RANK(N18,N$8:N$41,0)</f>
        <v>25</v>
      </c>
      <c r="P18" s="69">
        <f>VLOOKUP($A18,'Return Data'!$A$7:$R$328,15,0)</f>
        <v>5.5581048208734902</v>
      </c>
      <c r="Q18" s="70">
        <f t="shared" ref="Q18" si="49">RANK(P18,P$8:P$41,0)</f>
        <v>19</v>
      </c>
      <c r="R18" s="69">
        <f>VLOOKUP($A18,'Return Data'!$A$7:$R$328,17,0)</f>
        <v>24.2505930591871</v>
      </c>
      <c r="S18" s="71">
        <f t="shared" ref="S18" si="50">RANK(R18,R$8:R$41,0)</f>
        <v>1</v>
      </c>
    </row>
    <row r="19" spans="1:19" x14ac:dyDescent="0.25">
      <c r="A19" s="87" t="s">
        <v>93</v>
      </c>
      <c r="B19" s="68">
        <f>VLOOKUP($A19,'Return Data'!$A$7:$R$328,2,0)</f>
        <v>43908</v>
      </c>
      <c r="C19" s="69">
        <f>VLOOKUP($A19,'Return Data'!$A$7:$R$328,3,0)</f>
        <v>62.85</v>
      </c>
      <c r="D19" s="69">
        <f>VLOOKUP($A19,'Return Data'!$A$7:$R$328,10,0)</f>
        <v>-17.287807035120501</v>
      </c>
      <c r="E19" s="70">
        <f t="shared" si="0"/>
        <v>22</v>
      </c>
      <c r="F19" s="69">
        <f>VLOOKUP($A19,'Return Data'!$A$7:$R$328,11,0)</f>
        <v>3.7001921892448899</v>
      </c>
      <c r="G19" s="70">
        <f t="shared" si="0"/>
        <v>26</v>
      </c>
      <c r="H19" s="69">
        <f>VLOOKUP($A19,'Return Data'!$A$7:$R$328,12,0)</f>
        <v>4.9861598272287004</v>
      </c>
      <c r="I19" s="70">
        <f t="shared" ref="I19" si="51">RANK(H19,H$8:H$41,0)</f>
        <v>19</v>
      </c>
      <c r="J19" s="69">
        <f>VLOOKUP($A19,'Return Data'!$A$7:$R$328,13,0)</f>
        <v>6.0754450502983897</v>
      </c>
      <c r="K19" s="70">
        <f t="shared" ref="K19" si="52">RANK(J19,J$8:J$41,0)</f>
        <v>20</v>
      </c>
      <c r="L19" s="69">
        <f>VLOOKUP($A19,'Return Data'!$A$7:$R$328,14,0)</f>
        <v>4.6747289599901203</v>
      </c>
      <c r="M19" s="70">
        <f t="shared" ref="M19" si="53">RANK(L19,L$8:L$41,0)</f>
        <v>22</v>
      </c>
      <c r="N19" s="69">
        <f>VLOOKUP($A19,'Return Data'!$A$7:$R$328,18,0)</f>
        <v>3.9590994402872002</v>
      </c>
      <c r="O19" s="70">
        <f t="shared" ref="O19" si="54">RANK(N19,N$8:N$41,0)</f>
        <v>22</v>
      </c>
      <c r="P19" s="69">
        <f>VLOOKUP($A19,'Return Data'!$A$7:$R$328,15,0)</f>
        <v>4.0636134433601399</v>
      </c>
      <c r="Q19" s="70">
        <f t="shared" ref="Q19" si="55">RANK(P19,P$8:P$41,0)</f>
        <v>21</v>
      </c>
      <c r="R19" s="69">
        <f>VLOOKUP($A19,'Return Data'!$A$7:$R$328,17,0)</f>
        <v>23.074461722488</v>
      </c>
      <c r="S19" s="71">
        <f t="shared" ref="S19" si="56">RANK(R19,R$8:R$41,0)</f>
        <v>3</v>
      </c>
    </row>
    <row r="20" spans="1:19" x14ac:dyDescent="0.25">
      <c r="A20" s="87" t="s">
        <v>94</v>
      </c>
      <c r="B20" s="68">
        <f>VLOOKUP($A20,'Return Data'!$A$7:$R$328,2,0)</f>
        <v>43908</v>
      </c>
      <c r="C20" s="69">
        <f>VLOOKUP($A20,'Return Data'!$A$7:$R$328,3,0)</f>
        <v>62.85</v>
      </c>
      <c r="D20" s="69">
        <f>VLOOKUP($A20,'Return Data'!$A$7:$R$328,10,0)</f>
        <v>-17.287807035120501</v>
      </c>
      <c r="E20" s="70">
        <f t="shared" si="0"/>
        <v>22</v>
      </c>
      <c r="F20" s="69">
        <f>VLOOKUP($A20,'Return Data'!$A$7:$R$328,11,0)</f>
        <v>3.7001921892448899</v>
      </c>
      <c r="G20" s="70">
        <f t="shared" si="0"/>
        <v>26</v>
      </c>
      <c r="H20" s="69">
        <f>VLOOKUP($A20,'Return Data'!$A$7:$R$328,12,0)</f>
        <v>4.9861598272287004</v>
      </c>
      <c r="I20" s="70">
        <f t="shared" ref="I20" si="57">RANK(H20,H$8:H$41,0)</f>
        <v>19</v>
      </c>
      <c r="J20" s="69">
        <f>VLOOKUP($A20,'Return Data'!$A$7:$R$328,13,0)</f>
        <v>6.0754450502983897</v>
      </c>
      <c r="K20" s="70">
        <f t="shared" ref="K20" si="58">RANK(J20,J$8:J$41,0)</f>
        <v>20</v>
      </c>
      <c r="L20" s="69">
        <f>VLOOKUP($A20,'Return Data'!$A$7:$R$328,14,0)</f>
        <v>4.6747289599901203</v>
      </c>
      <c r="M20" s="70">
        <f t="shared" ref="M20" si="59">RANK(L20,L$8:L$41,0)</f>
        <v>22</v>
      </c>
      <c r="N20" s="69">
        <f>VLOOKUP($A20,'Return Data'!$A$7:$R$328,18,0)</f>
        <v>3.9590994402872002</v>
      </c>
      <c r="O20" s="70">
        <f t="shared" ref="O20" si="60">RANK(N20,N$8:N$41,0)</f>
        <v>22</v>
      </c>
      <c r="P20" s="69">
        <f>VLOOKUP($A20,'Return Data'!$A$7:$R$328,15,0)</f>
        <v>4.0636134433601399</v>
      </c>
      <c r="Q20" s="70">
        <f t="shared" ref="Q20" si="61">RANK(P20,P$8:P$41,0)</f>
        <v>21</v>
      </c>
      <c r="R20" s="69">
        <f>VLOOKUP($A20,'Return Data'!$A$7:$R$328,17,0)</f>
        <v>23.074461722488</v>
      </c>
      <c r="S20" s="71">
        <f t="shared" ref="S20" si="62">RANK(R20,R$8:R$41,0)</f>
        <v>3</v>
      </c>
    </row>
    <row r="21" spans="1:19" x14ac:dyDescent="0.25">
      <c r="A21" s="87" t="s">
        <v>95</v>
      </c>
      <c r="B21" s="68">
        <f>VLOOKUP($A21,'Return Data'!$A$7:$R$328,2,0)</f>
        <v>43908</v>
      </c>
      <c r="C21" s="69">
        <f>VLOOKUP($A21,'Return Data'!$A$7:$R$328,3,0)</f>
        <v>62.85</v>
      </c>
      <c r="D21" s="69">
        <f>VLOOKUP($A21,'Return Data'!$A$7:$R$328,10,0)</f>
        <v>-17.287807035120501</v>
      </c>
      <c r="E21" s="70">
        <f t="shared" si="0"/>
        <v>22</v>
      </c>
      <c r="F21" s="69">
        <f>VLOOKUP($A21,'Return Data'!$A$7:$R$328,11,0)</f>
        <v>3.7001921892448899</v>
      </c>
      <c r="G21" s="70">
        <f t="shared" si="0"/>
        <v>26</v>
      </c>
      <c r="H21" s="69">
        <f>VLOOKUP($A21,'Return Data'!$A$7:$R$328,12,0)</f>
        <v>4.9861598272287004</v>
      </c>
      <c r="I21" s="70">
        <f t="shared" ref="I21" si="63">RANK(H21,H$8:H$41,0)</f>
        <v>19</v>
      </c>
      <c r="J21" s="69">
        <f>VLOOKUP($A21,'Return Data'!$A$7:$R$328,13,0)</f>
        <v>6.0754450502983897</v>
      </c>
      <c r="K21" s="70">
        <f t="shared" ref="K21" si="64">RANK(J21,J$8:J$41,0)</f>
        <v>20</v>
      </c>
      <c r="L21" s="69">
        <f>VLOOKUP($A21,'Return Data'!$A$7:$R$328,14,0)</f>
        <v>4.6747289599901203</v>
      </c>
      <c r="M21" s="70">
        <f t="shared" ref="M21" si="65">RANK(L21,L$8:L$41,0)</f>
        <v>22</v>
      </c>
      <c r="N21" s="69">
        <f>VLOOKUP($A21,'Return Data'!$A$7:$R$328,18,0)</f>
        <v>3.9590994402872002</v>
      </c>
      <c r="O21" s="70">
        <f t="shared" ref="O21" si="66">RANK(N21,N$8:N$41,0)</f>
        <v>22</v>
      </c>
      <c r="P21" s="69">
        <f>VLOOKUP($A21,'Return Data'!$A$7:$R$328,15,0)</f>
        <v>4.0636134433601399</v>
      </c>
      <c r="Q21" s="70">
        <f t="shared" ref="Q21" si="67">RANK(P21,P$8:P$41,0)</f>
        <v>21</v>
      </c>
      <c r="R21" s="69">
        <f>VLOOKUP($A21,'Return Data'!$A$7:$R$328,17,0)</f>
        <v>23.074461722488</v>
      </c>
      <c r="S21" s="71">
        <f t="shared" ref="S21" si="68">RANK(R21,R$8:R$41,0)</f>
        <v>3</v>
      </c>
    </row>
    <row r="22" spans="1:19" x14ac:dyDescent="0.25">
      <c r="A22" s="87" t="s">
        <v>96</v>
      </c>
      <c r="B22" s="68">
        <f>VLOOKUP($A22,'Return Data'!$A$7:$R$328,2,0)</f>
        <v>43908</v>
      </c>
      <c r="C22" s="69">
        <f>VLOOKUP($A22,'Return Data'!$A$7:$R$328,3,0)</f>
        <v>26.453499999999998</v>
      </c>
      <c r="D22" s="69">
        <f>VLOOKUP($A22,'Return Data'!$A$7:$R$328,10,0)</f>
        <v>-8.7268374507028597</v>
      </c>
      <c r="E22" s="70">
        <f t="shared" si="0"/>
        <v>17</v>
      </c>
      <c r="F22" s="69">
        <f>VLOOKUP($A22,'Return Data'!$A$7:$R$328,11,0)</f>
        <v>8.5670016211360807</v>
      </c>
      <c r="G22" s="70">
        <f t="shared" si="0"/>
        <v>17</v>
      </c>
      <c r="H22" s="69">
        <f>VLOOKUP($A22,'Return Data'!$A$7:$R$328,12,0)</f>
        <v>4.9778417284073404</v>
      </c>
      <c r="I22" s="70">
        <f t="shared" ref="I22" si="69">RANK(H22,H$8:H$41,0)</f>
        <v>22</v>
      </c>
      <c r="J22" s="69">
        <f>VLOOKUP($A22,'Return Data'!$A$7:$R$328,13,0)</f>
        <v>7.2292279974211997</v>
      </c>
      <c r="K22" s="70">
        <f t="shared" ref="K22" si="70">RANK(J22,J$8:J$41,0)</f>
        <v>12</v>
      </c>
      <c r="L22" s="69">
        <f>VLOOKUP($A22,'Return Data'!$A$7:$R$328,14,0)</f>
        <v>9.9067404135752195</v>
      </c>
      <c r="M22" s="70">
        <f t="shared" ref="M22" si="71">RANK(L22,L$8:L$41,0)</f>
        <v>11</v>
      </c>
      <c r="N22" s="69">
        <f>VLOOKUP($A22,'Return Data'!$A$7:$R$328,18,0)</f>
        <v>8.7113739017778293</v>
      </c>
      <c r="O22" s="70">
        <f t="shared" ref="O22" si="72">RANK(N22,N$8:N$41,0)</f>
        <v>11</v>
      </c>
      <c r="P22" s="69">
        <f>VLOOKUP($A22,'Return Data'!$A$7:$R$328,15,0)</f>
        <v>6.7092552099651597</v>
      </c>
      <c r="Q22" s="70">
        <f t="shared" ref="Q22" si="73">RANK(P22,P$8:P$41,0)</f>
        <v>14</v>
      </c>
      <c r="R22" s="69">
        <f>VLOOKUP($A22,'Return Data'!$A$7:$R$328,17,0)</f>
        <v>13.204765831134599</v>
      </c>
      <c r="S22" s="71">
        <f t="shared" ref="S22" si="74">RANK(R22,R$8:R$41,0)</f>
        <v>10</v>
      </c>
    </row>
    <row r="23" spans="1:19" x14ac:dyDescent="0.25">
      <c r="A23" s="87" t="s">
        <v>97</v>
      </c>
      <c r="B23" s="68">
        <f>VLOOKUP($A23,'Return Data'!$A$7:$R$328,2,0)</f>
        <v>43908</v>
      </c>
      <c r="C23" s="69">
        <f>VLOOKUP($A23,'Return Data'!$A$7:$R$328,3,0)</f>
        <v>25.322399999999998</v>
      </c>
      <c r="D23" s="69">
        <f>VLOOKUP($A23,'Return Data'!$A$7:$R$328,10,0)</f>
        <v>-10.718522782000001</v>
      </c>
      <c r="E23" s="70">
        <f t="shared" si="0"/>
        <v>19</v>
      </c>
      <c r="F23" s="69">
        <f>VLOOKUP($A23,'Return Data'!$A$7:$R$328,11,0)</f>
        <v>11.242232921349499</v>
      </c>
      <c r="G23" s="70">
        <f t="shared" si="0"/>
        <v>8</v>
      </c>
      <c r="H23" s="69">
        <f>VLOOKUP($A23,'Return Data'!$A$7:$R$328,12,0)</f>
        <v>8.3364981089542791</v>
      </c>
      <c r="I23" s="70">
        <f t="shared" ref="I23" si="75">RANK(H23,H$8:H$41,0)</f>
        <v>3</v>
      </c>
      <c r="J23" s="69">
        <f>VLOOKUP($A23,'Return Data'!$A$7:$R$328,13,0)</f>
        <v>9.0338709253447096</v>
      </c>
      <c r="K23" s="70">
        <f t="shared" ref="K23" si="76">RANK(J23,J$8:J$41,0)</f>
        <v>5</v>
      </c>
      <c r="L23" s="69">
        <f>VLOOKUP($A23,'Return Data'!$A$7:$R$328,14,0)</f>
        <v>10.393940739180699</v>
      </c>
      <c r="M23" s="70">
        <f t="shared" ref="M23" si="77">RANK(L23,L$8:L$41,0)</f>
        <v>9</v>
      </c>
      <c r="N23" s="69">
        <f>VLOOKUP($A23,'Return Data'!$A$7:$R$328,18,0)</f>
        <v>8.8586494570963001</v>
      </c>
      <c r="O23" s="70">
        <f t="shared" ref="O23" si="78">RANK(N23,N$8:N$41,0)</f>
        <v>10</v>
      </c>
      <c r="P23" s="69">
        <f>VLOOKUP($A23,'Return Data'!$A$7:$R$328,15,0)</f>
        <v>8.7196989187043208</v>
      </c>
      <c r="Q23" s="70">
        <f t="shared" ref="Q23" si="79">RANK(P23,P$8:P$41,0)</f>
        <v>2</v>
      </c>
      <c r="R23" s="69">
        <f>VLOOKUP($A23,'Return Data'!$A$7:$R$328,17,0)</f>
        <v>15.074598382749301</v>
      </c>
      <c r="S23" s="71">
        <f t="shared" ref="S23" si="80">RANK(R23,R$8:R$41,0)</f>
        <v>7</v>
      </c>
    </row>
    <row r="24" spans="1:19" x14ac:dyDescent="0.25">
      <c r="A24" s="87" t="s">
        <v>98</v>
      </c>
      <c r="B24" s="68">
        <f>VLOOKUP($A24,'Return Data'!$A$7:$R$328,2,0)</f>
        <v>43908</v>
      </c>
      <c r="C24" s="69">
        <f>VLOOKUP($A24,'Return Data'!$A$7:$R$328,3,0)</f>
        <v>15.787000000000001</v>
      </c>
      <c r="D24" s="69">
        <f>VLOOKUP($A24,'Return Data'!$A$7:$R$328,10,0)</f>
        <v>-18.073469352605901</v>
      </c>
      <c r="E24" s="70">
        <f t="shared" si="0"/>
        <v>26</v>
      </c>
      <c r="F24" s="69">
        <f>VLOOKUP($A24,'Return Data'!$A$7:$R$328,11,0)</f>
        <v>6.7794565817059702</v>
      </c>
      <c r="G24" s="70">
        <f t="shared" si="0"/>
        <v>21</v>
      </c>
      <c r="H24" s="69">
        <f>VLOOKUP($A24,'Return Data'!$A$7:$R$328,12,0)</f>
        <v>6.2105264517625702</v>
      </c>
      <c r="I24" s="70">
        <f t="shared" ref="I24" si="81">RANK(H24,H$8:H$41,0)</f>
        <v>11</v>
      </c>
      <c r="J24" s="69">
        <f>VLOOKUP($A24,'Return Data'!$A$7:$R$328,13,0)</f>
        <v>5.3404029758766098</v>
      </c>
      <c r="K24" s="70">
        <f t="shared" ref="K24" si="82">RANK(J24,J$8:J$41,0)</f>
        <v>26</v>
      </c>
      <c r="L24" s="69">
        <f>VLOOKUP($A24,'Return Data'!$A$7:$R$328,14,0)</f>
        <v>4.7295484039192504</v>
      </c>
      <c r="M24" s="70">
        <f t="shared" ref="M24" si="83">RANK(L24,L$8:L$41,0)</f>
        <v>21</v>
      </c>
      <c r="N24" s="69">
        <f>VLOOKUP($A24,'Return Data'!$A$7:$R$328,18,0)</f>
        <v>5.9479018963914898</v>
      </c>
      <c r="O24" s="70">
        <f t="shared" ref="O24" si="84">RANK(N24,N$8:N$41,0)</f>
        <v>21</v>
      </c>
      <c r="P24" s="69">
        <f>VLOOKUP($A24,'Return Data'!$A$7:$R$328,15,0)</f>
        <v>3.9613673921645698</v>
      </c>
      <c r="Q24" s="70">
        <f t="shared" ref="Q24" si="85">RANK(P24,P$8:P$41,0)</f>
        <v>24</v>
      </c>
      <c r="R24" s="69">
        <f>VLOOKUP($A24,'Return Data'!$A$7:$R$328,17,0)</f>
        <v>7.1650440976933503</v>
      </c>
      <c r="S24" s="71">
        <f t="shared" ref="S24" si="86">RANK(R24,R$8:R$41,0)</f>
        <v>34</v>
      </c>
    </row>
    <row r="25" spans="1:19" x14ac:dyDescent="0.25">
      <c r="A25" s="87" t="s">
        <v>99</v>
      </c>
      <c r="B25" s="68">
        <f>VLOOKUP($A25,'Return Data'!$A$7:$R$328,2,0)</f>
        <v>43908</v>
      </c>
      <c r="C25" s="69">
        <f>VLOOKUP($A25,'Return Data'!$A$7:$R$328,3,0)</f>
        <v>24.865300000000001</v>
      </c>
      <c r="D25" s="69">
        <f>VLOOKUP($A25,'Return Data'!$A$7:$R$328,10,0)</f>
        <v>-2.4602563854141701</v>
      </c>
      <c r="E25" s="70">
        <f t="shared" si="0"/>
        <v>8</v>
      </c>
      <c r="F25" s="69">
        <f>VLOOKUP($A25,'Return Data'!$A$7:$R$328,11,0)</f>
        <v>16.652742125115999</v>
      </c>
      <c r="G25" s="70">
        <f t="shared" si="0"/>
        <v>2</v>
      </c>
      <c r="H25" s="69">
        <f>VLOOKUP($A25,'Return Data'!$A$7:$R$328,12,0)</f>
        <v>7.7757609517798798</v>
      </c>
      <c r="I25" s="70">
        <f t="shared" ref="I25" si="87">RANK(H25,H$8:H$41,0)</f>
        <v>4</v>
      </c>
      <c r="J25" s="69">
        <f>VLOOKUP($A25,'Return Data'!$A$7:$R$328,13,0)</f>
        <v>10.0857340245418</v>
      </c>
      <c r="K25" s="70">
        <f t="shared" ref="K25" si="88">RANK(J25,J$8:J$41,0)</f>
        <v>3</v>
      </c>
      <c r="L25" s="69">
        <f>VLOOKUP($A25,'Return Data'!$A$7:$R$328,14,0)</f>
        <v>12.289423046565901</v>
      </c>
      <c r="M25" s="70">
        <f t="shared" ref="M25" si="89">RANK(L25,L$8:L$41,0)</f>
        <v>3</v>
      </c>
      <c r="N25" s="69">
        <f>VLOOKUP($A25,'Return Data'!$A$7:$R$328,18,0)</f>
        <v>10.6043810536981</v>
      </c>
      <c r="O25" s="70">
        <f t="shared" ref="O25" si="90">RANK(N25,N$8:N$41,0)</f>
        <v>3</v>
      </c>
      <c r="P25" s="69">
        <f>VLOOKUP($A25,'Return Data'!$A$7:$R$328,15,0)</f>
        <v>8.4089535272162603</v>
      </c>
      <c r="Q25" s="70">
        <f t="shared" ref="Q25" si="91">RANK(P25,P$8:P$41,0)</f>
        <v>6</v>
      </c>
      <c r="R25" s="69">
        <f>VLOOKUP($A25,'Return Data'!$A$7:$R$328,17,0)</f>
        <v>13.153538181818201</v>
      </c>
      <c r="S25" s="71">
        <f t="shared" ref="S25" si="92">RANK(R25,R$8:R$41,0)</f>
        <v>11</v>
      </c>
    </row>
    <row r="26" spans="1:19" x14ac:dyDescent="0.25">
      <c r="A26" s="87" t="s">
        <v>100</v>
      </c>
      <c r="B26" s="68">
        <f>VLOOKUP($A26,'Return Data'!$A$7:$R$328,2,0)</f>
        <v>43908</v>
      </c>
      <c r="C26" s="69">
        <f>VLOOKUP($A26,'Return Data'!$A$7:$R$328,3,0)</f>
        <v>15.728300000000001</v>
      </c>
      <c r="D26" s="69">
        <f>VLOOKUP($A26,'Return Data'!$A$7:$R$328,10,0)</f>
        <v>-2.51567606975585</v>
      </c>
      <c r="E26" s="70">
        <f t="shared" si="0"/>
        <v>9</v>
      </c>
      <c r="F26" s="69">
        <f>VLOOKUP($A26,'Return Data'!$A$7:$R$328,11,0)</f>
        <v>5.6008059708492297</v>
      </c>
      <c r="G26" s="70">
        <f t="shared" si="0"/>
        <v>23</v>
      </c>
      <c r="H26" s="69">
        <f>VLOOKUP($A26,'Return Data'!$A$7:$R$328,12,0)</f>
        <v>6.7331288055590797</v>
      </c>
      <c r="I26" s="70">
        <f t="shared" ref="I26" si="93">RANK(H26,H$8:H$41,0)</f>
        <v>7</v>
      </c>
      <c r="J26" s="69">
        <f>VLOOKUP($A26,'Return Data'!$A$7:$R$328,13,0)</f>
        <v>6.8226246149613203</v>
      </c>
      <c r="K26" s="70">
        <f t="shared" ref="K26" si="94">RANK(J26,J$8:J$41,0)</f>
        <v>14</v>
      </c>
      <c r="L26" s="69">
        <f>VLOOKUP($A26,'Return Data'!$A$7:$R$328,14,0)</f>
        <v>7.0407669964712003</v>
      </c>
      <c r="M26" s="70">
        <f t="shared" ref="M26" si="95">RANK(L26,L$8:L$41,0)</f>
        <v>18</v>
      </c>
      <c r="N26" s="69">
        <f>VLOOKUP($A26,'Return Data'!$A$7:$R$328,18,0)</f>
        <v>6.75311390310332</v>
      </c>
      <c r="O26" s="70">
        <f t="shared" ref="O26" si="96">RANK(N26,N$8:N$41,0)</f>
        <v>17</v>
      </c>
      <c r="P26" s="69">
        <f>VLOOKUP($A26,'Return Data'!$A$7:$R$328,15,0)</f>
        <v>7.3106745705355296</v>
      </c>
      <c r="Q26" s="70">
        <f t="shared" ref="Q26" si="97">RANK(P26,P$8:P$41,0)</f>
        <v>11</v>
      </c>
      <c r="R26" s="69">
        <f>VLOOKUP($A26,'Return Data'!$A$7:$R$328,17,0)</f>
        <v>8.5027633184221205</v>
      </c>
      <c r="S26" s="71">
        <f t="shared" ref="S26" si="98">RANK(R26,R$8:R$41,0)</f>
        <v>32</v>
      </c>
    </row>
    <row r="27" spans="1:19" x14ac:dyDescent="0.25">
      <c r="A27" s="87" t="s">
        <v>101</v>
      </c>
      <c r="B27" s="68">
        <f>VLOOKUP($A27,'Return Data'!$A$7:$R$328,2,0)</f>
        <v>43908</v>
      </c>
      <c r="C27" s="69">
        <f>VLOOKUP($A27,'Return Data'!$A$7:$R$328,3,0)</f>
        <v>1111.7291</v>
      </c>
      <c r="D27" s="69">
        <f>VLOOKUP($A27,'Return Data'!$A$7:$R$328,10,0)</f>
        <v>-5.8511382124574798</v>
      </c>
      <c r="E27" s="70">
        <f t="shared" si="0"/>
        <v>13</v>
      </c>
      <c r="F27" s="69">
        <f>VLOOKUP($A27,'Return Data'!$A$7:$R$328,11,0)</f>
        <v>4.4329744274223497</v>
      </c>
      <c r="G27" s="70">
        <f t="shared" si="0"/>
        <v>25</v>
      </c>
      <c r="H27" s="69">
        <f>VLOOKUP($A27,'Return Data'!$A$7:$R$328,12,0)</f>
        <v>5.74121376513963</v>
      </c>
      <c r="I27" s="70">
        <f t="shared" ref="I27" si="99">RANK(H27,H$8:H$41,0)</f>
        <v>15</v>
      </c>
      <c r="J27" s="69">
        <f>VLOOKUP($A27,'Return Data'!$A$7:$R$328,13,0)</f>
        <v>6.3529033754618496</v>
      </c>
      <c r="K27" s="70">
        <f t="shared" ref="K27" si="100">RANK(J27,J$8:J$41,0)</f>
        <v>17</v>
      </c>
      <c r="L27" s="69">
        <f>VLOOKUP($A27,'Return Data'!$A$7:$R$328,14,0)</f>
        <v>8.9337703905605892</v>
      </c>
      <c r="M27" s="70">
        <f t="shared" ref="M27" si="101">RANK(L27,L$8:L$41,0)</f>
        <v>16</v>
      </c>
      <c r="N27" s="69"/>
      <c r="O27" s="70"/>
      <c r="P27" s="69"/>
      <c r="Q27" s="70"/>
      <c r="R27" s="69">
        <f>VLOOKUP($A27,'Return Data'!$A$7:$R$328,17,0)</f>
        <v>8.6768343617021308</v>
      </c>
      <c r="S27" s="71">
        <f t="shared" ref="S27" si="102">RANK(R27,R$8:R$41,0)</f>
        <v>29</v>
      </c>
    </row>
    <row r="28" spans="1:19" x14ac:dyDescent="0.25">
      <c r="A28" s="87" t="s">
        <v>102</v>
      </c>
      <c r="B28" s="68">
        <f>VLOOKUP($A28,'Return Data'!$A$7:$R$328,2,0)</f>
        <v>43908</v>
      </c>
      <c r="C28" s="69">
        <f>VLOOKUP($A28,'Return Data'!$A$7:$R$328,3,0)</f>
        <v>29.938400000000001</v>
      </c>
      <c r="D28" s="69">
        <f>VLOOKUP($A28,'Return Data'!$A$7:$R$328,10,0)</f>
        <v>-20.678949583473301</v>
      </c>
      <c r="E28" s="70">
        <f t="shared" si="0"/>
        <v>28</v>
      </c>
      <c r="F28" s="69">
        <f>VLOOKUP($A28,'Return Data'!$A$7:$R$328,11,0)</f>
        <v>-0.90896359692346396</v>
      </c>
      <c r="G28" s="70">
        <f t="shared" si="0"/>
        <v>31</v>
      </c>
      <c r="H28" s="69">
        <f>VLOOKUP($A28,'Return Data'!$A$7:$R$328,12,0)</f>
        <v>1.9042757571526701</v>
      </c>
      <c r="I28" s="70">
        <f t="shared" ref="I28" si="103">RANK(H28,H$8:H$41,0)</f>
        <v>27</v>
      </c>
      <c r="J28" s="69">
        <f>VLOOKUP($A28,'Return Data'!$A$7:$R$328,13,0)</f>
        <v>3.2970862857305501</v>
      </c>
      <c r="K28" s="70">
        <f t="shared" ref="K28" si="104">RANK(J28,J$8:J$41,0)</f>
        <v>27</v>
      </c>
      <c r="L28" s="69">
        <f>VLOOKUP($A28,'Return Data'!$A$7:$R$328,14,0)</f>
        <v>4.22170030064395</v>
      </c>
      <c r="M28" s="70">
        <f t="shared" ref="M28" si="105">RANK(L28,L$8:L$41,0)</f>
        <v>25</v>
      </c>
      <c r="N28" s="69">
        <f>VLOOKUP($A28,'Return Data'!$A$7:$R$328,18,0)</f>
        <v>5.9508645753848999</v>
      </c>
      <c r="O28" s="70">
        <f t="shared" ref="O28" si="106">RANK(N28,N$8:N$41,0)</f>
        <v>20</v>
      </c>
      <c r="P28" s="69">
        <f>VLOOKUP($A28,'Return Data'!$A$7:$R$328,15,0)</f>
        <v>6.7169709058398803</v>
      </c>
      <c r="Q28" s="70">
        <f t="shared" ref="Q28" si="107">RANK(P28,P$8:P$41,0)</f>
        <v>13</v>
      </c>
      <c r="R28" s="69">
        <f>VLOOKUP($A28,'Return Data'!$A$7:$R$328,17,0)</f>
        <v>11.908879070528601</v>
      </c>
      <c r="S28" s="71">
        <f t="shared" ref="S28" si="108">RANK(R28,R$8:R$41,0)</f>
        <v>15</v>
      </c>
    </row>
    <row r="29" spans="1:19" x14ac:dyDescent="0.25">
      <c r="A29" s="87" t="s">
        <v>103</v>
      </c>
      <c r="B29" s="68">
        <f>VLOOKUP($A29,'Return Data'!$A$7:$R$328,2,0)</f>
        <v>43908</v>
      </c>
      <c r="C29" s="69">
        <f>VLOOKUP($A29,'Return Data'!$A$7:$R$328,3,0)</f>
        <v>26.352399999999999</v>
      </c>
      <c r="D29" s="69">
        <f>VLOOKUP($A29,'Return Data'!$A$7:$R$328,10,0)</f>
        <v>-21.736206350033001</v>
      </c>
      <c r="E29" s="70">
        <f t="shared" si="0"/>
        <v>29</v>
      </c>
      <c r="F29" s="69">
        <f>VLOOKUP($A29,'Return Data'!$A$7:$R$328,11,0)</f>
        <v>5.4270514298359798</v>
      </c>
      <c r="G29" s="70">
        <f t="shared" si="0"/>
        <v>24</v>
      </c>
      <c r="H29" s="69">
        <f>VLOOKUP($A29,'Return Data'!$A$7:$R$328,12,0)</f>
        <v>5.3337245815147902</v>
      </c>
      <c r="I29" s="70">
        <f t="shared" ref="I29" si="109">RANK(H29,H$8:H$41,0)</f>
        <v>16</v>
      </c>
      <c r="J29" s="69">
        <f>VLOOKUP($A29,'Return Data'!$A$7:$R$328,13,0)</f>
        <v>6.9276220479525898</v>
      </c>
      <c r="K29" s="70">
        <f t="shared" ref="K29" si="110">RANK(J29,J$8:J$41,0)</f>
        <v>13</v>
      </c>
      <c r="L29" s="69">
        <f>VLOOKUP($A29,'Return Data'!$A$7:$R$328,14,0)</f>
        <v>9.23552277791417</v>
      </c>
      <c r="M29" s="70">
        <f t="shared" ref="M29" si="111">RANK(L29,L$8:L$41,0)</f>
        <v>13</v>
      </c>
      <c r="N29" s="69">
        <f>VLOOKUP($A29,'Return Data'!$A$7:$R$328,18,0)</f>
        <v>9.4610489832386797</v>
      </c>
      <c r="O29" s="70">
        <f t="shared" ref="O29" si="112">RANK(N29,N$8:N$41,0)</f>
        <v>7</v>
      </c>
      <c r="P29" s="69">
        <f>VLOOKUP($A29,'Return Data'!$A$7:$R$328,15,0)</f>
        <v>8.8567388136029308</v>
      </c>
      <c r="Q29" s="70">
        <f t="shared" ref="Q29" si="113">RANK(P29,P$8:P$41,0)</f>
        <v>1</v>
      </c>
      <c r="R29" s="69">
        <f>VLOOKUP($A29,'Return Data'!$A$7:$R$328,17,0)</f>
        <v>13.8365447209182</v>
      </c>
      <c r="S29" s="71">
        <f t="shared" ref="S29" si="114">RANK(R29,R$8:R$41,0)</f>
        <v>8</v>
      </c>
    </row>
    <row r="30" spans="1:19" x14ac:dyDescent="0.25">
      <c r="A30" s="87" t="s">
        <v>104</v>
      </c>
      <c r="B30" s="68">
        <f>VLOOKUP($A30,'Return Data'!$A$7:$R$328,2,0)</f>
        <v>43908</v>
      </c>
      <c r="C30" s="69">
        <f>VLOOKUP($A30,'Return Data'!$A$7:$R$328,3,0)</f>
        <v>21.684000000000001</v>
      </c>
      <c r="D30" s="69">
        <f>VLOOKUP($A30,'Return Data'!$A$7:$R$328,10,0)</f>
        <v>-8.9043156147044407</v>
      </c>
      <c r="E30" s="70">
        <f t="shared" si="0"/>
        <v>18</v>
      </c>
      <c r="F30" s="69">
        <f>VLOOKUP($A30,'Return Data'!$A$7:$R$328,11,0)</f>
        <v>8.7009712803640493</v>
      </c>
      <c r="G30" s="70">
        <f t="shared" si="0"/>
        <v>16</v>
      </c>
      <c r="H30" s="69">
        <f>VLOOKUP($A30,'Return Data'!$A$7:$R$328,12,0)</f>
        <v>6.2643090435664099</v>
      </c>
      <c r="I30" s="70">
        <f t="shared" ref="I30" si="115">RANK(H30,H$8:H$41,0)</f>
        <v>10</v>
      </c>
      <c r="J30" s="69">
        <f>VLOOKUP($A30,'Return Data'!$A$7:$R$328,13,0)</f>
        <v>7.81210911658264</v>
      </c>
      <c r="K30" s="70">
        <f t="shared" ref="K30" si="116">RANK(J30,J$8:J$41,0)</f>
        <v>9</v>
      </c>
      <c r="L30" s="69">
        <f>VLOOKUP($A30,'Return Data'!$A$7:$R$328,14,0)</f>
        <v>9.3679374851478805</v>
      </c>
      <c r="M30" s="70">
        <f t="shared" ref="M30" si="117">RANK(L30,L$8:L$41,0)</f>
        <v>12</v>
      </c>
      <c r="N30" s="69">
        <f>VLOOKUP($A30,'Return Data'!$A$7:$R$328,18,0)</f>
        <v>8.5919623589117506</v>
      </c>
      <c r="O30" s="70">
        <f t="shared" ref="O30" si="118">RANK(N30,N$8:N$41,0)</f>
        <v>12</v>
      </c>
      <c r="P30" s="69">
        <f>VLOOKUP($A30,'Return Data'!$A$7:$R$328,15,0)</f>
        <v>7.5396425090271704</v>
      </c>
      <c r="Q30" s="70">
        <f t="shared" ref="Q30" si="119">RANK(P30,P$8:P$41,0)</f>
        <v>10</v>
      </c>
      <c r="R30" s="69">
        <f>VLOOKUP($A30,'Return Data'!$A$7:$R$328,17,0)</f>
        <v>8.6172155991109296</v>
      </c>
      <c r="S30" s="71">
        <f t="shared" ref="S30" si="120">RANK(R30,R$8:R$41,0)</f>
        <v>30</v>
      </c>
    </row>
    <row r="31" spans="1:19" x14ac:dyDescent="0.25">
      <c r="A31" s="87" t="s">
        <v>105</v>
      </c>
      <c r="B31" s="68">
        <f>VLOOKUP($A31,'Return Data'!$A$7:$R$328,2,0)</f>
        <v>43908</v>
      </c>
      <c r="C31" s="69">
        <f>VLOOKUP($A31,'Return Data'!$A$7:$R$328,3,0)</f>
        <v>12.407999999999999</v>
      </c>
      <c r="D31" s="69">
        <f>VLOOKUP($A31,'Return Data'!$A$7:$R$328,10,0)</f>
        <v>19.603977609646499</v>
      </c>
      <c r="E31" s="70">
        <f t="shared" si="0"/>
        <v>1</v>
      </c>
      <c r="F31" s="69">
        <f>VLOOKUP($A31,'Return Data'!$A$7:$R$328,11,0)</f>
        <v>15.149732673401999</v>
      </c>
      <c r="G31" s="70">
        <f t="shared" si="0"/>
        <v>4</v>
      </c>
      <c r="H31" s="69">
        <f>VLOOKUP($A31,'Return Data'!$A$7:$R$328,12,0)</f>
        <v>10.5803098837325</v>
      </c>
      <c r="I31" s="70">
        <f t="shared" ref="I31" si="121">RANK(H31,H$8:H$41,0)</f>
        <v>1</v>
      </c>
      <c r="J31" s="69">
        <f>VLOOKUP($A31,'Return Data'!$A$7:$R$328,13,0)</f>
        <v>10.9554467009274</v>
      </c>
      <c r="K31" s="70">
        <f t="shared" ref="K31" si="122">RANK(J31,J$8:J$41,0)</f>
        <v>2</v>
      </c>
      <c r="L31" s="69">
        <f>VLOOKUP($A31,'Return Data'!$A$7:$R$328,14,0)</f>
        <v>13.085002548709401</v>
      </c>
      <c r="M31" s="70">
        <f t="shared" ref="M31" si="123">RANK(L31,L$8:L$41,0)</f>
        <v>2</v>
      </c>
      <c r="N31" s="69">
        <f>VLOOKUP($A31,'Return Data'!$A$7:$R$328,18,0)</f>
        <v>10.1899635957214</v>
      </c>
      <c r="O31" s="70">
        <f t="shared" ref="O31" si="124">RANK(N31,N$8:N$41,0)</f>
        <v>5</v>
      </c>
      <c r="P31" s="69"/>
      <c r="Q31" s="70"/>
      <c r="R31" s="69">
        <f>VLOOKUP($A31,'Return Data'!$A$7:$R$328,17,0)</f>
        <v>8.0634862385321107</v>
      </c>
      <c r="S31" s="71">
        <f t="shared" ref="S31" si="125">RANK(R31,R$8:R$41,0)</f>
        <v>33</v>
      </c>
    </row>
    <row r="32" spans="1:19" x14ac:dyDescent="0.25">
      <c r="A32" s="87" t="s">
        <v>106</v>
      </c>
      <c r="B32" s="68">
        <f>VLOOKUP($A32,'Return Data'!$A$7:$R$328,2,0)</f>
        <v>43908</v>
      </c>
      <c r="C32" s="69">
        <f>VLOOKUP($A32,'Return Data'!$A$7:$R$328,3,0)</f>
        <v>26.581199999999999</v>
      </c>
      <c r="D32" s="69">
        <f>VLOOKUP($A32,'Return Data'!$A$7:$R$328,10,0)</f>
        <v>-3.7813428918087699</v>
      </c>
      <c r="E32" s="70">
        <f t="shared" si="0"/>
        <v>11</v>
      </c>
      <c r="F32" s="69">
        <f>VLOOKUP($A32,'Return Data'!$A$7:$R$328,11,0)</f>
        <v>9.4793259114044304</v>
      </c>
      <c r="G32" s="70">
        <f t="shared" si="0"/>
        <v>12</v>
      </c>
      <c r="H32" s="69">
        <f>VLOOKUP($A32,'Return Data'!$A$7:$R$328,12,0)</f>
        <v>4.91294210845889</v>
      </c>
      <c r="I32" s="70">
        <f t="shared" ref="I32" si="126">RANK(H32,H$8:H$41,0)</f>
        <v>23</v>
      </c>
      <c r="J32" s="69">
        <f>VLOOKUP($A32,'Return Data'!$A$7:$R$328,13,0)</f>
        <v>5.9981103781043004</v>
      </c>
      <c r="K32" s="70">
        <f t="shared" ref="K32" si="127">RANK(J32,J$8:J$41,0)</f>
        <v>24</v>
      </c>
      <c r="L32" s="69">
        <f>VLOOKUP($A32,'Return Data'!$A$7:$R$328,14,0)</f>
        <v>9.1795980201906708</v>
      </c>
      <c r="M32" s="70">
        <f t="shared" ref="M32" si="128">RANK(L32,L$8:L$41,0)</f>
        <v>15</v>
      </c>
      <c r="N32" s="69">
        <f>VLOOKUP($A32,'Return Data'!$A$7:$R$328,18,0)</f>
        <v>7.9685877895856798</v>
      </c>
      <c r="O32" s="70">
        <f t="shared" ref="O32" si="129">RANK(N32,N$8:N$41,0)</f>
        <v>14</v>
      </c>
      <c r="P32" s="69">
        <f>VLOOKUP($A32,'Return Data'!$A$7:$R$328,15,0)</f>
        <v>6.8488614864542496</v>
      </c>
      <c r="Q32" s="70">
        <f t="shared" ref="Q32" si="130">RANK(P32,P$8:P$41,0)</f>
        <v>12</v>
      </c>
      <c r="R32" s="69">
        <f>VLOOKUP($A32,'Return Data'!$A$7:$R$328,17,0)</f>
        <v>10.8035308818279</v>
      </c>
      <c r="S32" s="71">
        <f t="shared" ref="S32" si="131">RANK(R32,R$8:R$41,0)</f>
        <v>19</v>
      </c>
    </row>
    <row r="33" spans="1:19" x14ac:dyDescent="0.25">
      <c r="A33" s="87" t="s">
        <v>107</v>
      </c>
      <c r="B33" s="68">
        <f>VLOOKUP($A33,'Return Data'!$A$7:$R$328,2,0)</f>
        <v>43908</v>
      </c>
      <c r="C33" s="69">
        <f>VLOOKUP($A33,'Return Data'!$A$7:$R$328,3,0)</f>
        <v>1942.9592</v>
      </c>
      <c r="D33" s="69">
        <f>VLOOKUP($A33,'Return Data'!$A$7:$R$328,10,0)</f>
        <v>-18.628104781025399</v>
      </c>
      <c r="E33" s="70">
        <f t="shared" si="0"/>
        <v>27</v>
      </c>
      <c r="F33" s="69">
        <f>VLOOKUP($A33,'Return Data'!$A$7:$R$328,11,0)</f>
        <v>6.93209447689933</v>
      </c>
      <c r="G33" s="70">
        <f t="shared" si="0"/>
        <v>20</v>
      </c>
      <c r="H33" s="69">
        <f>VLOOKUP($A33,'Return Data'!$A$7:$R$328,12,0)</f>
        <v>5.0136550630175298</v>
      </c>
      <c r="I33" s="70">
        <f t="shared" ref="I33" si="132">RANK(H33,H$8:H$41,0)</f>
        <v>18</v>
      </c>
      <c r="J33" s="69">
        <f>VLOOKUP($A33,'Return Data'!$A$7:$R$328,13,0)</f>
        <v>7.3567981267006903</v>
      </c>
      <c r="K33" s="70">
        <f t="shared" ref="K33" si="133">RANK(J33,J$8:J$41,0)</f>
        <v>10</v>
      </c>
      <c r="L33" s="69">
        <f>VLOOKUP($A33,'Return Data'!$A$7:$R$328,14,0)</f>
        <v>10.4753362624378</v>
      </c>
      <c r="M33" s="70">
        <f t="shared" ref="M33" si="134">RANK(L33,L$8:L$41,0)</f>
        <v>7</v>
      </c>
      <c r="N33" s="69">
        <f>VLOOKUP($A33,'Return Data'!$A$7:$R$328,18,0)</f>
        <v>9.7037822398170999</v>
      </c>
      <c r="O33" s="70">
        <f t="shared" ref="O33" si="135">RANK(N33,N$8:N$41,0)</f>
        <v>6</v>
      </c>
      <c r="P33" s="69">
        <f>VLOOKUP($A33,'Return Data'!$A$7:$R$328,15,0)</f>
        <v>8.6127465493896</v>
      </c>
      <c r="Q33" s="70">
        <f t="shared" ref="Q33" si="136">RANK(P33,P$8:P$41,0)</f>
        <v>4</v>
      </c>
      <c r="R33" s="69">
        <f>VLOOKUP($A33,'Return Data'!$A$7:$R$328,17,0)</f>
        <v>11.5187452476573</v>
      </c>
      <c r="S33" s="71">
        <f t="shared" ref="S33" si="137">RANK(R33,R$8:R$41,0)</f>
        <v>16</v>
      </c>
    </row>
    <row r="34" spans="1:19" x14ac:dyDescent="0.25">
      <c r="A34" s="87" t="s">
        <v>108</v>
      </c>
      <c r="B34" s="68">
        <f>VLOOKUP($A34,'Return Data'!$A$7:$R$328,2,0)</f>
        <v>43908</v>
      </c>
      <c r="C34" s="69">
        <f>VLOOKUP($A34,'Return Data'!$A$7:$R$328,3,0)</f>
        <v>30.366800000000001</v>
      </c>
      <c r="D34" s="69">
        <f>VLOOKUP($A34,'Return Data'!$A$7:$R$328,10,0)</f>
        <v>-5.0980034690512799</v>
      </c>
      <c r="E34" s="70">
        <f t="shared" si="0"/>
        <v>12</v>
      </c>
      <c r="F34" s="69">
        <f>VLOOKUP($A34,'Return Data'!$A$7:$R$328,11,0)</f>
        <v>9.5125315431215807</v>
      </c>
      <c r="G34" s="70">
        <f t="shared" si="0"/>
        <v>11</v>
      </c>
      <c r="H34" s="69">
        <f>VLOOKUP($A34,'Return Data'!$A$7:$R$328,12,0)</f>
        <v>4.7507289586098498</v>
      </c>
      <c r="I34" s="70">
        <f t="shared" ref="I34" si="138">RANK(H34,H$8:H$41,0)</f>
        <v>26</v>
      </c>
      <c r="J34" s="69">
        <f>VLOOKUP($A34,'Return Data'!$A$7:$R$328,13,0)</f>
        <v>5.6706742078265</v>
      </c>
      <c r="K34" s="70">
        <f t="shared" ref="K34" si="139">RANK(J34,J$8:J$41,0)</f>
        <v>25</v>
      </c>
      <c r="L34" s="69">
        <f>VLOOKUP($A34,'Return Data'!$A$7:$R$328,14,0)</f>
        <v>-2.3601940584775298</v>
      </c>
      <c r="M34" s="70">
        <f t="shared" ref="M34" si="140">RANK(L34,L$8:L$41,0)</f>
        <v>30</v>
      </c>
      <c r="N34" s="69">
        <f>VLOOKUP($A34,'Return Data'!$A$7:$R$328,18,0)</f>
        <v>1.9876400078420999</v>
      </c>
      <c r="O34" s="70">
        <f t="shared" ref="O34" si="141">RANK(N34,N$8:N$41,0)</f>
        <v>29</v>
      </c>
      <c r="P34" s="69">
        <f>VLOOKUP($A34,'Return Data'!$A$7:$R$328,15,0)</f>
        <v>2.7550951836835602</v>
      </c>
      <c r="Q34" s="70">
        <f t="shared" ref="Q34" si="142">RANK(P34,P$8:P$41,0)</f>
        <v>28</v>
      </c>
      <c r="R34" s="69">
        <f>VLOOKUP($A34,'Return Data'!$A$7:$R$328,17,0)</f>
        <v>12.0352661797604</v>
      </c>
      <c r="S34" s="71">
        <f t="shared" ref="S34" si="143">RANK(R34,R$8:R$41,0)</f>
        <v>13</v>
      </c>
    </row>
    <row r="35" spans="1:19" x14ac:dyDescent="0.25">
      <c r="A35" s="87" t="s">
        <v>109</v>
      </c>
      <c r="B35" s="68">
        <f>VLOOKUP($A35,'Return Data'!$A$7:$R$328,2,0)</f>
        <v>43908</v>
      </c>
      <c r="C35" s="69">
        <f>VLOOKUP($A35,'Return Data'!$A$7:$R$328,3,0)</f>
        <v>62.1997</v>
      </c>
      <c r="D35" s="69">
        <f>VLOOKUP($A35,'Return Data'!$A$7:$R$328,10,0)</f>
        <v>5.8813860921142398</v>
      </c>
      <c r="E35" s="70">
        <f t="shared" si="0"/>
        <v>4</v>
      </c>
      <c r="F35" s="69">
        <f>VLOOKUP($A35,'Return Data'!$A$7:$R$328,11,0)</f>
        <v>6.6178916287021599</v>
      </c>
      <c r="G35" s="70">
        <f t="shared" si="0"/>
        <v>22</v>
      </c>
      <c r="H35" s="69">
        <f>VLOOKUP($A35,'Return Data'!$A$7:$R$328,12,0)</f>
        <v>6.0502105756022102</v>
      </c>
      <c r="I35" s="70">
        <f t="shared" ref="I35" si="144">RANK(H35,H$8:H$41,0)</f>
        <v>13</v>
      </c>
      <c r="J35" s="69">
        <f>VLOOKUP($A35,'Return Data'!$A$7:$R$328,13,0)</f>
        <v>6.0128732831045797</v>
      </c>
      <c r="K35" s="70">
        <f t="shared" ref="K35" si="145">RANK(J35,J$8:J$41,0)</f>
        <v>23</v>
      </c>
      <c r="L35" s="69">
        <f>VLOOKUP($A35,'Return Data'!$A$7:$R$328,14,0)</f>
        <v>6.1659847341483802</v>
      </c>
      <c r="M35" s="70">
        <f t="shared" ref="M35" si="146">RANK(L35,L$8:L$41,0)</f>
        <v>20</v>
      </c>
      <c r="N35" s="69">
        <f>VLOOKUP($A35,'Return Data'!$A$7:$R$328,18,0)</f>
        <v>6.3802020117451397</v>
      </c>
      <c r="O35" s="70">
        <f t="shared" ref="O35" si="147">RANK(N35,N$8:N$41,0)</f>
        <v>19</v>
      </c>
      <c r="P35" s="69">
        <f>VLOOKUP($A35,'Return Data'!$A$7:$R$328,15,0)</f>
        <v>4.8889275281268798</v>
      </c>
      <c r="Q35" s="70">
        <f t="shared" ref="Q35" si="148">RANK(P35,P$8:P$41,0)</f>
        <v>20</v>
      </c>
      <c r="R35" s="69">
        <f>VLOOKUP($A35,'Return Data'!$A$7:$R$328,17,0)</f>
        <v>23.9027606322921</v>
      </c>
      <c r="S35" s="71">
        <f t="shared" ref="S35" si="149">RANK(R35,R$8:R$41,0)</f>
        <v>2</v>
      </c>
    </row>
    <row r="36" spans="1:19" x14ac:dyDescent="0.25">
      <c r="A36" s="87" t="s">
        <v>110</v>
      </c>
      <c r="B36" s="68">
        <f>VLOOKUP($A36,'Return Data'!$A$7:$R$328,2,0)</f>
        <v>43908</v>
      </c>
      <c r="C36" s="69">
        <f>VLOOKUP($A36,'Return Data'!$A$7:$R$328,3,0)</f>
        <v>15.151199999999999</v>
      </c>
      <c r="D36" s="69">
        <f>VLOOKUP($A36,'Return Data'!$A$7:$R$328,10,0)</f>
        <v>-8.1132111736845491</v>
      </c>
      <c r="E36" s="70">
        <f t="shared" si="0"/>
        <v>15</v>
      </c>
      <c r="F36" s="69">
        <f>VLOOKUP($A36,'Return Data'!$A$7:$R$328,11,0)</f>
        <v>15.29971963697</v>
      </c>
      <c r="G36" s="70">
        <f t="shared" si="0"/>
        <v>3</v>
      </c>
      <c r="H36" s="69">
        <f>VLOOKUP($A36,'Return Data'!$A$7:$R$328,12,0)</f>
        <v>7.7040832196513502</v>
      </c>
      <c r="I36" s="70">
        <f t="shared" ref="I36" si="150">RANK(H36,H$8:H$41,0)</f>
        <v>6</v>
      </c>
      <c r="J36" s="69">
        <f>VLOOKUP($A36,'Return Data'!$A$7:$R$328,13,0)</f>
        <v>8.8702756722701608</v>
      </c>
      <c r="K36" s="70">
        <f t="shared" ref="K36" si="151">RANK(J36,J$8:J$41,0)</f>
        <v>6</v>
      </c>
      <c r="L36" s="69">
        <f>VLOOKUP($A36,'Return Data'!$A$7:$R$328,14,0)</f>
        <v>10.7629630526482</v>
      </c>
      <c r="M36" s="70">
        <f t="shared" ref="M36" si="152">RANK(L36,L$8:L$41,0)</f>
        <v>6</v>
      </c>
      <c r="N36" s="69">
        <f>VLOOKUP($A36,'Return Data'!$A$7:$R$328,18,0)</f>
        <v>8.9224650239194805</v>
      </c>
      <c r="O36" s="70">
        <f t="shared" ref="O36" si="153">RANK(N36,N$8:N$41,0)</f>
        <v>9</v>
      </c>
      <c r="P36" s="69">
        <f>VLOOKUP($A36,'Return Data'!$A$7:$R$328,15,0)</f>
        <v>8.2522256569968206</v>
      </c>
      <c r="Q36" s="70">
        <f t="shared" ref="Q36" si="154">RANK(P36,P$8:P$41,0)</f>
        <v>7</v>
      </c>
      <c r="R36" s="69">
        <f>VLOOKUP($A36,'Return Data'!$A$7:$R$328,17,0)</f>
        <v>10.5941407980674</v>
      </c>
      <c r="S36" s="71">
        <f t="shared" ref="S36" si="155">RANK(R36,R$8:R$41,0)</f>
        <v>21</v>
      </c>
    </row>
    <row r="37" spans="1:19" x14ac:dyDescent="0.25">
      <c r="A37" s="87" t="s">
        <v>111</v>
      </c>
      <c r="B37" s="68">
        <f>VLOOKUP($A37,'Return Data'!$A$7:$R$328,2,0)</f>
        <v>43908</v>
      </c>
      <c r="C37" s="69">
        <f>VLOOKUP($A37,'Return Data'!$A$7:$R$328,3,0)</f>
        <v>25.6555</v>
      </c>
      <c r="D37" s="69">
        <f>VLOOKUP($A37,'Return Data'!$A$7:$R$328,10,0)</f>
        <v>-6.1608788805424997</v>
      </c>
      <c r="E37" s="70">
        <f t="shared" si="0"/>
        <v>14</v>
      </c>
      <c r="F37" s="69">
        <f>VLOOKUP($A37,'Return Data'!$A$7:$R$328,11,0)</f>
        <v>11.622907634217899</v>
      </c>
      <c r="G37" s="70">
        <f t="shared" si="0"/>
        <v>6</v>
      </c>
      <c r="H37" s="69">
        <f>VLOOKUP($A37,'Return Data'!$A$7:$R$328,12,0)</f>
        <v>7.7387019129285903</v>
      </c>
      <c r="I37" s="70">
        <f t="shared" ref="I37" si="156">RANK(H37,H$8:H$41,0)</f>
        <v>5</v>
      </c>
      <c r="J37" s="69">
        <f>VLOOKUP($A37,'Return Data'!$A$7:$R$328,13,0)</f>
        <v>10.072415846626001</v>
      </c>
      <c r="K37" s="70">
        <f t="shared" ref="K37" si="157">RANK(J37,J$8:J$41,0)</f>
        <v>4</v>
      </c>
      <c r="L37" s="69">
        <f>VLOOKUP($A37,'Return Data'!$A$7:$R$328,14,0)</f>
        <v>13.269977974203</v>
      </c>
      <c r="M37" s="70">
        <f t="shared" ref="M37" si="158">RANK(L37,L$8:L$41,0)</f>
        <v>1</v>
      </c>
      <c r="N37" s="69">
        <f>VLOOKUP($A37,'Return Data'!$A$7:$R$328,18,0)</f>
        <v>10.6935067334325</v>
      </c>
      <c r="O37" s="70">
        <f t="shared" ref="O37" si="159">RANK(N37,N$8:N$41,0)</f>
        <v>2</v>
      </c>
      <c r="P37" s="69">
        <f>VLOOKUP($A37,'Return Data'!$A$7:$R$328,15,0)</f>
        <v>8.6362688432498995</v>
      </c>
      <c r="Q37" s="70">
        <f t="shared" ref="Q37" si="160">RANK(P37,P$8:P$41,0)</f>
        <v>3</v>
      </c>
      <c r="R37" s="69">
        <f>VLOOKUP($A37,'Return Data'!$A$7:$R$328,17,0)</f>
        <v>9.6704306989338296</v>
      </c>
      <c r="S37" s="71">
        <f t="shared" ref="S37" si="161">RANK(R37,R$8:R$41,0)</f>
        <v>23</v>
      </c>
    </row>
    <row r="38" spans="1:19" x14ac:dyDescent="0.25">
      <c r="A38" s="87" t="s">
        <v>112</v>
      </c>
      <c r="B38" s="68">
        <f>VLOOKUP($A38,'Return Data'!$A$7:$R$328,2,0)</f>
        <v>43908</v>
      </c>
      <c r="C38" s="69">
        <f>VLOOKUP($A38,'Return Data'!$A$7:$R$328,3,0)</f>
        <v>29.7654</v>
      </c>
      <c r="D38" s="69">
        <f>VLOOKUP($A38,'Return Data'!$A$7:$R$328,10,0)</f>
        <v>-8.6549463369510402</v>
      </c>
      <c r="E38" s="70">
        <f t="shared" si="0"/>
        <v>16</v>
      </c>
      <c r="F38" s="69">
        <f>VLOOKUP($A38,'Return Data'!$A$7:$R$328,11,0)</f>
        <v>7.4488795910840802</v>
      </c>
      <c r="G38" s="70">
        <f t="shared" si="0"/>
        <v>19</v>
      </c>
      <c r="H38" s="69">
        <f>VLOOKUP($A38,'Return Data'!$A$7:$R$328,12,0)</f>
        <v>4.89074298131042</v>
      </c>
      <c r="I38" s="70">
        <f t="shared" ref="I38" si="162">RANK(H38,H$8:H$41,0)</f>
        <v>24</v>
      </c>
      <c r="J38" s="69">
        <f>VLOOKUP($A38,'Return Data'!$A$7:$R$328,13,0)</f>
        <v>6.1130752073039103</v>
      </c>
      <c r="K38" s="70">
        <f t="shared" ref="K38" si="163">RANK(J38,J$8:J$41,0)</f>
        <v>19</v>
      </c>
      <c r="L38" s="69">
        <f>VLOOKUP($A38,'Return Data'!$A$7:$R$328,14,0)</f>
        <v>6.97677328485796</v>
      </c>
      <c r="M38" s="70">
        <f t="shared" ref="M38" si="164">RANK(L38,L$8:L$41,0)</f>
        <v>19</v>
      </c>
      <c r="N38" s="69">
        <f>VLOOKUP($A38,'Return Data'!$A$7:$R$328,18,0)</f>
        <v>6.7209127382889902</v>
      </c>
      <c r="O38" s="70">
        <f t="shared" ref="O38" si="165">RANK(N38,N$8:N$41,0)</f>
        <v>18</v>
      </c>
      <c r="P38" s="69">
        <f>VLOOKUP($A38,'Return Data'!$A$7:$R$328,15,0)</f>
        <v>6.0475391144371899</v>
      </c>
      <c r="Q38" s="70">
        <f t="shared" ref="Q38" si="166">RANK(P38,P$8:P$41,0)</f>
        <v>18</v>
      </c>
      <c r="R38" s="69">
        <f>VLOOKUP($A38,'Return Data'!$A$7:$R$328,17,0)</f>
        <v>11.9423456381394</v>
      </c>
      <c r="S38" s="71">
        <f t="shared" ref="S38" si="167">RANK(R38,R$8:R$41,0)</f>
        <v>14</v>
      </c>
    </row>
    <row r="39" spans="1:19" x14ac:dyDescent="0.25">
      <c r="A39" s="87" t="s">
        <v>113</v>
      </c>
      <c r="B39" s="68">
        <f>VLOOKUP($A39,'Return Data'!$A$7:$R$328,2,0)</f>
        <v>43908</v>
      </c>
      <c r="C39" s="69">
        <f>VLOOKUP($A39,'Return Data'!$A$7:$R$328,3,0)</f>
        <v>17.3277</v>
      </c>
      <c r="D39" s="69">
        <f>VLOOKUP($A39,'Return Data'!$A$7:$R$328,10,0)</f>
        <v>-17.6042885889118</v>
      </c>
      <c r="E39" s="70">
        <f t="shared" si="0"/>
        <v>25</v>
      </c>
      <c r="F39" s="69">
        <f>VLOOKUP($A39,'Return Data'!$A$7:$R$328,11,0)</f>
        <v>8.3194068590755794</v>
      </c>
      <c r="G39" s="70">
        <f t="shared" si="0"/>
        <v>18</v>
      </c>
      <c r="H39" s="69">
        <f>VLOOKUP($A39,'Return Data'!$A$7:$R$328,12,0)</f>
        <v>5.2959053812038199</v>
      </c>
      <c r="I39" s="70">
        <f t="shared" ref="I39" si="168">RANK(H39,H$8:H$41,0)</f>
        <v>17</v>
      </c>
      <c r="J39" s="69">
        <f>VLOOKUP($A39,'Return Data'!$A$7:$R$328,13,0)</f>
        <v>7.2433510934203502</v>
      </c>
      <c r="K39" s="70">
        <f t="shared" ref="K39" si="169">RANK(J39,J$8:J$41,0)</f>
        <v>11</v>
      </c>
      <c r="L39" s="69">
        <f>VLOOKUP($A39,'Return Data'!$A$7:$R$328,14,0)</f>
        <v>9.9069392517621395</v>
      </c>
      <c r="M39" s="70">
        <f t="shared" ref="M39" si="170">RANK(L39,L$8:L$41,0)</f>
        <v>10</v>
      </c>
      <c r="N39" s="69">
        <f>VLOOKUP($A39,'Return Data'!$A$7:$R$328,18,0)</f>
        <v>8.0170772282075902</v>
      </c>
      <c r="O39" s="70">
        <f t="shared" ref="O39" si="171">RANK(N39,N$8:N$41,0)</f>
        <v>13</v>
      </c>
      <c r="P39" s="69">
        <f>VLOOKUP($A39,'Return Data'!$A$7:$R$328,15,0)</f>
        <v>6.3964122638329997</v>
      </c>
      <c r="Q39" s="70">
        <f t="shared" ref="Q39" si="172">RANK(P39,P$8:P$41,0)</f>
        <v>17</v>
      </c>
      <c r="R39" s="69">
        <f>VLOOKUP($A39,'Return Data'!$A$7:$R$328,17,0)</f>
        <v>9.0480734100135294</v>
      </c>
      <c r="S39" s="71">
        <f t="shared" ref="S39" si="173">RANK(R39,R$8:R$41,0)</f>
        <v>27</v>
      </c>
    </row>
    <row r="40" spans="1:19" x14ac:dyDescent="0.25">
      <c r="A40" s="87" t="s">
        <v>369</v>
      </c>
      <c r="B40" s="68">
        <f>VLOOKUP($A40,'Return Data'!$A$7:$R$328,2,0)</f>
        <v>43908</v>
      </c>
      <c r="C40" s="69">
        <f>VLOOKUP($A40,'Return Data'!$A$7:$R$328,3,0)</f>
        <v>0.35949999999999999</v>
      </c>
      <c r="D40" s="69"/>
      <c r="E40" s="70"/>
      <c r="F40" s="69"/>
      <c r="G40" s="70"/>
      <c r="H40" s="69"/>
      <c r="I40" s="70"/>
      <c r="J40" s="69"/>
      <c r="K40" s="70"/>
      <c r="L40" s="69"/>
      <c r="M40" s="70"/>
      <c r="N40" s="69"/>
      <c r="O40" s="70"/>
      <c r="P40" s="69"/>
      <c r="Q40" s="70"/>
      <c r="R40" s="69">
        <f>VLOOKUP($A40,'Return Data'!$A$7:$R$328,17,0)</f>
        <v>8.5200746965452492</v>
      </c>
      <c r="S40" s="71">
        <f t="shared" ref="S40" si="174">RANK(R40,R$8:R$41,0)</f>
        <v>31</v>
      </c>
    </row>
    <row r="41" spans="1:19" x14ac:dyDescent="0.25">
      <c r="A41" s="87" t="s">
        <v>114</v>
      </c>
      <c r="B41" s="68">
        <f>VLOOKUP($A41,'Return Data'!$A$7:$R$328,2,0)</f>
        <v>43908</v>
      </c>
      <c r="C41" s="69">
        <f>VLOOKUP($A41,'Return Data'!$A$7:$R$328,3,0)</f>
        <v>19.410299999999999</v>
      </c>
      <c r="D41" s="69">
        <f>VLOOKUP($A41,'Return Data'!$A$7:$R$328,10,0)</f>
        <v>-10.9021021029483</v>
      </c>
      <c r="E41" s="70">
        <f t="shared" si="0"/>
        <v>20</v>
      </c>
      <c r="F41" s="69">
        <f>VLOOKUP($A41,'Return Data'!$A$7:$R$328,11,0)</f>
        <v>-8.4238719715122805</v>
      </c>
      <c r="G41" s="70">
        <f t="shared" si="0"/>
        <v>32</v>
      </c>
      <c r="H41" s="69">
        <f>VLOOKUP($A41,'Return Data'!$A$7:$R$328,12,0)</f>
        <v>-5.13152886270358</v>
      </c>
      <c r="I41" s="70">
        <f t="shared" ref="I41" si="175">RANK(H41,H$8:H$41,0)</f>
        <v>28</v>
      </c>
      <c r="J41" s="69">
        <f>VLOOKUP($A41,'Return Data'!$A$7:$R$328,13,0)</f>
        <v>-0.25823119559702001</v>
      </c>
      <c r="K41" s="70">
        <f t="shared" ref="K41" si="176">RANK(J41,J$8:J$41,0)</f>
        <v>28</v>
      </c>
      <c r="L41" s="69">
        <f>VLOOKUP($A41,'Return Data'!$A$7:$R$328,14,0)</f>
        <v>-5.3797854291500897</v>
      </c>
      <c r="M41" s="70">
        <f t="shared" ref="M41" si="177">RANK(L41,L$8:L$41,0)</f>
        <v>31</v>
      </c>
      <c r="N41" s="69">
        <f>VLOOKUP($A41,'Return Data'!$A$7:$R$328,18,0)</f>
        <v>-0.93391633142796104</v>
      </c>
      <c r="O41" s="70">
        <f t="shared" ref="O41" si="178">RANK(N41,N$8:N$41,0)</f>
        <v>30</v>
      </c>
      <c r="P41" s="69">
        <f>VLOOKUP($A41,'Return Data'!$A$7:$R$328,15,0)</f>
        <v>0.83177450527742203</v>
      </c>
      <c r="Q41" s="70">
        <f t="shared" ref="Q41" si="179">RANK(P41,P$8:P$41,0)</f>
        <v>29</v>
      </c>
      <c r="R41" s="69">
        <f>VLOOKUP($A41,'Return Data'!$A$7:$R$328,17,0)</f>
        <v>9.6590537120360001</v>
      </c>
      <c r="S41" s="71">
        <f t="shared" ref="S41" si="180">RANK(R41,R$8:R$41,0)</f>
        <v>24</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-9.5024469068029216</v>
      </c>
      <c r="E43" s="93"/>
      <c r="F43" s="94">
        <f>AVERAGE(F8:F41)</f>
        <v>7.2225793697550813</v>
      </c>
      <c r="G43" s="93"/>
      <c r="H43" s="94">
        <f>AVERAGE(H8:H41)</f>
        <v>4.0939066326693148</v>
      </c>
      <c r="I43" s="93"/>
      <c r="J43" s="94">
        <f>AVERAGE(J8:J41)</f>
        <v>6.1427126026488414</v>
      </c>
      <c r="K43" s="93"/>
      <c r="L43" s="94">
        <f>AVERAGE(L8:L41)</f>
        <v>6.73582240105931</v>
      </c>
      <c r="M43" s="93"/>
      <c r="N43" s="94">
        <f>AVERAGE(N8:N41)</f>
        <v>6.7940943379155732</v>
      </c>
      <c r="O43" s="93"/>
      <c r="P43" s="94">
        <f>AVERAGE(P8:P41)</f>
        <v>6.0949895085053125</v>
      </c>
      <c r="Q43" s="93"/>
      <c r="R43" s="94">
        <f>AVERAGE(R8:R41)</f>
        <v>12.683512950402395</v>
      </c>
      <c r="S43" s="95"/>
    </row>
    <row r="44" spans="1:19" x14ac:dyDescent="0.25">
      <c r="A44" s="92" t="s">
        <v>28</v>
      </c>
      <c r="B44" s="93"/>
      <c r="C44" s="93"/>
      <c r="D44" s="94">
        <f>MIN(D8:D41)</f>
        <v>-36.540427193770498</v>
      </c>
      <c r="E44" s="93"/>
      <c r="F44" s="94">
        <f>MIN(F8:F41)</f>
        <v>-17.898641902712601</v>
      </c>
      <c r="G44" s="93"/>
      <c r="H44" s="94">
        <f>MIN(H8:H41)</f>
        <v>-12.252885715820501</v>
      </c>
      <c r="I44" s="93"/>
      <c r="J44" s="94">
        <f>MIN(J8:J41)</f>
        <v>-4.18739727324746</v>
      </c>
      <c r="K44" s="93"/>
      <c r="L44" s="94">
        <f>MIN(L8:L41)</f>
        <v>-5.3797854291500897</v>
      </c>
      <c r="M44" s="93"/>
      <c r="N44" s="94">
        <f>MIN(N8:N41)</f>
        <v>-0.93391633142796104</v>
      </c>
      <c r="O44" s="93"/>
      <c r="P44" s="94">
        <f>MIN(P8:P41)</f>
        <v>0.83177450527742203</v>
      </c>
      <c r="Q44" s="93"/>
      <c r="R44" s="94">
        <f>MIN(R8:R41)</f>
        <v>7.1650440976933503</v>
      </c>
      <c r="S44" s="95"/>
    </row>
    <row r="45" spans="1:19" ht="15.75" thickBot="1" x14ac:dyDescent="0.3">
      <c r="A45" s="96" t="s">
        <v>29</v>
      </c>
      <c r="B45" s="97"/>
      <c r="C45" s="97"/>
      <c r="D45" s="98">
        <f>MAX(D8:D41)</f>
        <v>19.603977609646499</v>
      </c>
      <c r="E45" s="97"/>
      <c r="F45" s="98">
        <f>MAX(F8:F41)</f>
        <v>18.104068370394501</v>
      </c>
      <c r="G45" s="97"/>
      <c r="H45" s="98">
        <f>MAX(H8:H41)</f>
        <v>10.5803098837325</v>
      </c>
      <c r="I45" s="97"/>
      <c r="J45" s="98">
        <f>MAX(J8:J41)</f>
        <v>17.388325140075999</v>
      </c>
      <c r="K45" s="97"/>
      <c r="L45" s="98">
        <f>MAX(L8:L41)</f>
        <v>13.269977974203</v>
      </c>
      <c r="M45" s="97"/>
      <c r="N45" s="98">
        <f>MAX(N8:N41)</f>
        <v>10.923853239525201</v>
      </c>
      <c r="O45" s="97"/>
      <c r="P45" s="98">
        <f>MAX(P8:P41)</f>
        <v>8.8567388136029308</v>
      </c>
      <c r="Q45" s="97"/>
      <c r="R45" s="98">
        <f>MAX(R8:R41)</f>
        <v>24.2505930591871</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2020-03-19T04:46:25Z</dcterms:modified>
</cp:coreProperties>
</file>