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F8" i="9" l="1"/>
  <c r="F8" i="11"/>
  <c r="R1" i="14" l="1"/>
  <c r="Q1" i="14"/>
  <c r="P1" i="14"/>
  <c r="O1" i="14"/>
  <c r="N1" i="14"/>
  <c r="M1" i="14"/>
  <c r="L1" i="14"/>
  <c r="K1" i="14"/>
  <c r="J1" i="14"/>
  <c r="I1" i="14"/>
  <c r="H1" i="14"/>
  <c r="G1" i="14"/>
  <c r="F1" i="14"/>
  <c r="E1" i="14"/>
  <c r="D1" i="14"/>
  <c r="C1" i="14"/>
  <c r="B1" i="14"/>
  <c r="A1" i="14" l="1"/>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G8" i="11" s="1"/>
  <c r="D9" i="11"/>
  <c r="C9" i="11"/>
  <c r="B9" i="11"/>
  <c r="L8" i="11"/>
  <c r="D8" i="11"/>
  <c r="C8" i="11"/>
  <c r="B8" i="11"/>
  <c r="D10" i="9"/>
  <c r="D9" i="9"/>
  <c r="D8" i="9"/>
  <c r="F10" i="9"/>
  <c r="F9" i="9"/>
  <c r="G8" i="9" s="1"/>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12" i="4" l="1"/>
  <c r="P55" i="5"/>
  <c r="Y8" i="5"/>
  <c r="N55" i="5"/>
  <c r="V55" i="5"/>
  <c r="J49" i="6"/>
  <c r="R49" i="6"/>
  <c r="Z49" i="6"/>
  <c r="AA24" i="6" s="1"/>
  <c r="J74" i="7"/>
  <c r="R77" i="8"/>
  <c r="G9" i="2"/>
  <c r="E10" i="2"/>
  <c r="M10" i="2"/>
  <c r="I11" i="2"/>
  <c r="Q11" i="2"/>
  <c r="G11" i="4"/>
  <c r="F55" i="5"/>
  <c r="R74" i="7"/>
  <c r="J77" i="8"/>
  <c r="D48" i="6"/>
  <c r="E17" i="6" s="1"/>
  <c r="L48" i="6"/>
  <c r="T48"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H49" i="6"/>
  <c r="J50" i="6"/>
  <c r="N48" i="6"/>
  <c r="O18" i="6" s="1"/>
  <c r="P49" i="6"/>
  <c r="R50" i="6"/>
  <c r="V48" i="6"/>
  <c r="X49" i="6"/>
  <c r="Z50" i="6"/>
  <c r="F49" i="6"/>
  <c r="G14" i="6" s="1"/>
  <c r="H50" i="6"/>
  <c r="N49" i="6"/>
  <c r="O10" i="6" s="1"/>
  <c r="P50" i="6"/>
  <c r="V49" i="6"/>
  <c r="X50" i="6"/>
  <c r="D49" i="6"/>
  <c r="J48" i="6"/>
  <c r="L49" i="6"/>
  <c r="R48" i="6"/>
  <c r="S12" i="6" s="1"/>
  <c r="T49" i="6"/>
  <c r="U19" i="6" s="1"/>
  <c r="Z48" i="6"/>
  <c r="S13" i="6"/>
  <c r="D50" i="6"/>
  <c r="H48" i="6"/>
  <c r="I28" i="6" s="1"/>
  <c r="L50" i="6"/>
  <c r="P48" i="6"/>
  <c r="T50" i="6"/>
  <c r="X48" i="6"/>
  <c r="Y24" i="6" s="1"/>
  <c r="G12" i="6"/>
  <c r="W13" i="6"/>
  <c r="E18" i="6"/>
  <c r="M20" i="6"/>
  <c r="I25" i="6"/>
  <c r="M31" i="6"/>
  <c r="M9" i="6"/>
  <c r="I13" i="6"/>
  <c r="S14" i="6"/>
  <c r="S17" i="6"/>
  <c r="G18" i="6"/>
  <c r="S19" i="6"/>
  <c r="O20" i="6"/>
  <c r="K21" i="6"/>
  <c r="S21" i="6"/>
  <c r="S23" i="6"/>
  <c r="W24" i="6"/>
  <c r="O28" i="6"/>
  <c r="S46" i="6"/>
  <c r="O13" i="6"/>
  <c r="I16" i="6"/>
  <c r="M17" i="6"/>
  <c r="M19" i="6"/>
  <c r="Q20" i="6"/>
  <c r="M21" i="6"/>
  <c r="M23" i="6"/>
  <c r="U23" i="6"/>
  <c r="M25" i="6"/>
  <c r="M27" i="6"/>
  <c r="M29" i="6"/>
  <c r="G34" i="6"/>
  <c r="O40" i="6"/>
  <c r="W40" i="6"/>
  <c r="W38" i="6"/>
  <c r="W36" i="6"/>
  <c r="W28" i="6"/>
  <c r="W26" i="6"/>
  <c r="W8" i="6"/>
  <c r="S9" i="6"/>
  <c r="W9" i="6"/>
  <c r="S16" i="6"/>
  <c r="O17" i="6"/>
  <c r="W17" i="6"/>
  <c r="K18" i="6"/>
  <c r="S18" i="6"/>
  <c r="O19" i="6"/>
  <c r="W19" i="6"/>
  <c r="S20" i="6"/>
  <c r="W21" i="6"/>
  <c r="S22" i="6"/>
  <c r="G23" i="6"/>
  <c r="W23" i="6"/>
  <c r="S24" i="6"/>
  <c r="S26" i="6"/>
  <c r="S28" i="6"/>
  <c r="O27" i="6"/>
  <c r="E30" i="6"/>
  <c r="M30" i="6"/>
  <c r="K29" i="6"/>
  <c r="W30" i="6"/>
  <c r="S31" i="6"/>
  <c r="M26" i="6"/>
  <c r="W27" i="6"/>
  <c r="M28" i="6"/>
  <c r="W29" i="6"/>
  <c r="Y30" i="6"/>
  <c r="M33" i="6"/>
  <c r="E35" i="6"/>
  <c r="M35" i="6"/>
  <c r="M37" i="6"/>
  <c r="M39" i="6"/>
  <c r="U39" i="6"/>
  <c r="M41" i="6"/>
  <c r="S27" i="6"/>
  <c r="S29" i="6"/>
  <c r="S30" i="6"/>
  <c r="G31" i="6"/>
  <c r="W31" i="6"/>
  <c r="S34" i="6"/>
  <c r="AA34" i="6"/>
  <c r="S36" i="6"/>
  <c r="S38" i="6"/>
  <c r="S40" i="6"/>
  <c r="O33" i="6"/>
  <c r="E36" i="6"/>
  <c r="U38" i="6"/>
  <c r="O41" i="6"/>
  <c r="M42" i="6"/>
  <c r="E44" i="6"/>
  <c r="M44" i="6"/>
  <c r="M46" i="6"/>
  <c r="K37" i="6"/>
  <c r="W42" i="6"/>
  <c r="S43" i="6"/>
  <c r="W44" i="6"/>
  <c r="S45" i="6"/>
  <c r="G33" i="6"/>
  <c r="W33" i="6"/>
  <c r="M34" i="6"/>
  <c r="W35" i="6"/>
  <c r="M36" i="6"/>
  <c r="W37" i="6"/>
  <c r="M38" i="6"/>
  <c r="W39" i="6"/>
  <c r="M40" i="6"/>
  <c r="G41" i="6"/>
  <c r="W41" i="6"/>
  <c r="M43" i="6"/>
  <c r="Y44" i="6"/>
  <c r="M45" i="6"/>
  <c r="I46" i="6"/>
  <c r="S33" i="6"/>
  <c r="S35" i="6"/>
  <c r="S37" i="6"/>
  <c r="S39" i="6"/>
  <c r="S41" i="6"/>
  <c r="S42" i="6"/>
  <c r="W43" i="6"/>
  <c r="S44" i="6"/>
  <c r="G45" i="6"/>
  <c r="W45"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I36" i="6" l="1"/>
  <c r="U45" i="6"/>
  <c r="U43" i="6"/>
  <c r="O42" i="6"/>
  <c r="E46" i="6"/>
  <c r="U42" i="6"/>
  <c r="U40" i="6"/>
  <c r="E38" i="6"/>
  <c r="O35" i="6"/>
  <c r="U41" i="6"/>
  <c r="E37" i="6"/>
  <c r="U33" i="6"/>
  <c r="E32" i="6"/>
  <c r="O29" i="6"/>
  <c r="U26" i="6"/>
  <c r="O25" i="6"/>
  <c r="O23" i="6"/>
  <c r="O21" i="6"/>
  <c r="AA16" i="6"/>
  <c r="O9" i="6"/>
  <c r="O34" i="6"/>
  <c r="O32" i="6"/>
  <c r="E21" i="6"/>
  <c r="U17" i="6"/>
  <c r="U15" i="6"/>
  <c r="E13" i="6"/>
  <c r="O26" i="6"/>
  <c r="O22" i="6"/>
  <c r="AA19" i="6"/>
  <c r="U24" i="6"/>
  <c r="U16" i="6"/>
  <c r="U12" i="6"/>
  <c r="E29" i="6"/>
  <c r="I23" i="6"/>
  <c r="W16" i="6"/>
  <c r="O44" i="6"/>
  <c r="U44" i="6"/>
  <c r="E40" i="6"/>
  <c r="O37" i="6"/>
  <c r="U34" i="6"/>
  <c r="E39" i="6"/>
  <c r="U35" i="6"/>
  <c r="U30" i="6"/>
  <c r="U28" i="6"/>
  <c r="E26" i="6"/>
  <c r="O36" i="6"/>
  <c r="E25" i="6"/>
  <c r="E23" i="6"/>
  <c r="E15" i="6"/>
  <c r="O12" i="6"/>
  <c r="O16" i="6"/>
  <c r="E9" i="6"/>
  <c r="E22" i="6"/>
  <c r="M15" i="6"/>
  <c r="O45" i="6"/>
  <c r="O43" i="6"/>
  <c r="Y38" i="6"/>
  <c r="E45" i="6"/>
  <c r="E43" i="6"/>
  <c r="O46" i="6"/>
  <c r="U46" i="6"/>
  <c r="E42" i="6"/>
  <c r="O39" i="6"/>
  <c r="U36" i="6"/>
  <c r="E34" i="6"/>
  <c r="O31" i="6"/>
  <c r="E41"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3" i="6"/>
  <c r="Y40" i="6"/>
  <c r="I38" i="6"/>
  <c r="I44" i="6"/>
  <c r="Y42" i="6"/>
  <c r="G35" i="6"/>
  <c r="Q34" i="6"/>
  <c r="Y45" i="6"/>
  <c r="I30" i="6"/>
  <c r="Q26" i="6"/>
  <c r="G21" i="6"/>
  <c r="G26" i="6"/>
  <c r="G36" i="6"/>
  <c r="Q24" i="6"/>
  <c r="I20" i="6"/>
  <c r="Y18" i="6"/>
  <c r="I14" i="6"/>
  <c r="Y12" i="6"/>
  <c r="G24" i="6"/>
  <c r="Y15" i="6"/>
  <c r="AA8" i="6"/>
  <c r="I29" i="6"/>
  <c r="G16" i="6"/>
  <c r="K44" i="6"/>
  <c r="AA42" i="6"/>
  <c r="I40" i="6"/>
  <c r="I34" i="6"/>
  <c r="I42" i="6"/>
  <c r="G37" i="6"/>
  <c r="G46" i="6"/>
  <c r="G44" i="6"/>
  <c r="G42" i="6"/>
  <c r="I45" i="6"/>
  <c r="Y43" i="6"/>
  <c r="K38" i="6"/>
  <c r="Y26" i="6"/>
  <c r="G27" i="6"/>
  <c r="K22" i="6"/>
  <c r="AA20" i="6"/>
  <c r="G19" i="6"/>
  <c r="AA14" i="6"/>
  <c r="G8" i="6"/>
  <c r="G28" i="6"/>
  <c r="G38" i="6"/>
  <c r="I24" i="6"/>
  <c r="Y22" i="6"/>
  <c r="I18" i="6"/>
  <c r="Y16" i="6"/>
  <c r="K32" i="6"/>
  <c r="K25" i="6"/>
  <c r="AA23" i="6"/>
  <c r="G22" i="6"/>
  <c r="K17" i="6"/>
  <c r="Y27" i="6"/>
  <c r="Y23" i="6"/>
  <c r="Y21" i="6"/>
  <c r="Y19" i="6"/>
  <c r="I17" i="6"/>
  <c r="G13" i="6"/>
  <c r="Q10" i="6"/>
  <c r="Y36" i="6"/>
  <c r="G39" i="6"/>
  <c r="AA39" i="6"/>
  <c r="I43" i="6"/>
  <c r="Y28" i="6"/>
  <c r="I26" i="6"/>
  <c r="I32" i="6"/>
  <c r="G29" i="6"/>
  <c r="G30" i="6"/>
  <c r="G25" i="6"/>
  <c r="G17" i="6"/>
  <c r="K12" i="6"/>
  <c r="G9" i="6"/>
  <c r="G32" i="6"/>
  <c r="G40" i="6"/>
  <c r="I22" i="6"/>
  <c r="Y20" i="6"/>
  <c r="Q16" i="6"/>
  <c r="Y14" i="6"/>
  <c r="I12" i="6"/>
  <c r="G20" i="6"/>
  <c r="Y13" i="6"/>
  <c r="Q25" i="6"/>
  <c r="Q23" i="6"/>
  <c r="I21" i="6"/>
  <c r="Q19" i="6"/>
  <c r="Q14" i="6"/>
  <c r="Q12" i="6"/>
  <c r="G10" i="6"/>
  <c r="K46" i="6"/>
  <c r="AA44" i="6"/>
  <c r="K42" i="6"/>
  <c r="K41" i="6"/>
  <c r="Q38" i="6"/>
  <c r="AA35" i="6"/>
  <c r="K33" i="6"/>
  <c r="AA38" i="6"/>
  <c r="K34" i="6"/>
  <c r="AA27" i="6"/>
  <c r="K24" i="6"/>
  <c r="AA22" i="6"/>
  <c r="K20" i="6"/>
  <c r="AA18" i="6"/>
  <c r="K16" i="6"/>
  <c r="Q13" i="6"/>
  <c r="Q22" i="6"/>
  <c r="Q18" i="6"/>
  <c r="AA28" i="6"/>
  <c r="K26" i="6"/>
  <c r="K23" i="6"/>
  <c r="AA21" i="6"/>
  <c r="K19" i="6"/>
  <c r="AA17" i="6"/>
  <c r="Q46" i="6"/>
  <c r="Q42" i="6"/>
  <c r="K45" i="6"/>
  <c r="AA43" i="6"/>
  <c r="Q40" i="6"/>
  <c r="AA37" i="6"/>
  <c r="K35" i="6"/>
  <c r="Q45" i="6"/>
  <c r="AA40" i="6"/>
  <c r="K36" i="6"/>
  <c r="AA32" i="6"/>
  <c r="AA30" i="6"/>
  <c r="K31" i="6"/>
  <c r="AA29" i="6"/>
  <c r="K27" i="6"/>
  <c r="Q15" i="6"/>
  <c r="AA12" i="6"/>
  <c r="AA46" i="6"/>
  <c r="K28" i="6"/>
  <c r="E10" i="6"/>
  <c r="M13" i="6"/>
  <c r="G15" i="6"/>
  <c r="W15" i="6"/>
  <c r="Q44" i="6"/>
  <c r="AA45" i="6"/>
  <c r="K43" i="6"/>
  <c r="AA41" i="6"/>
  <c r="K39" i="6"/>
  <c r="Q36" i="6"/>
  <c r="AA33" i="6"/>
  <c r="Q43" i="6"/>
  <c r="K40" i="6"/>
  <c r="AA36" i="6"/>
  <c r="K30" i="6"/>
  <c r="Q30" i="6"/>
  <c r="AA31" i="6"/>
  <c r="Q28" i="6"/>
  <c r="AA25" i="6"/>
  <c r="K14" i="6"/>
  <c r="AA9" i="6"/>
  <c r="K9" i="6"/>
  <c r="AA26" i="6"/>
  <c r="Q9" i="6"/>
  <c r="K8" i="6"/>
  <c r="Q29" i="6"/>
  <c r="Q39" i="6"/>
  <c r="AA11" i="6"/>
  <c r="Y9" i="6"/>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<sst xmlns="http://schemas.openxmlformats.org/spreadsheetml/2006/main" count="2991" uniqueCount="405">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</sst>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8">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6" t="s">
        <v>332</v>
      </c>
      <c r="E3" s="107"/>
      <c r="F3" s="108"/>
      <c r="G3" s="52"/>
      <c r="H3" s="106" t="s">
        <v>333</v>
      </c>
      <c r="I3" s="107"/>
      <c r="J3" s="108"/>
      <c r="K3" s="53"/>
    </row>
    <row r="4" spans="3:11" ht="15.75" thickBot="1" x14ac:dyDescent="0.3">
      <c r="C4" s="51"/>
      <c r="D4" s="109"/>
      <c r="E4" s="110"/>
      <c r="F4" s="111"/>
      <c r="G4" s="52"/>
      <c r="H4" s="109"/>
      <c r="I4" s="110"/>
      <c r="J4" s="111"/>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6" t="s">
        <v>334</v>
      </c>
      <c r="E7" s="107"/>
      <c r="F7" s="108"/>
      <c r="G7" s="55"/>
      <c r="H7" s="106" t="s">
        <v>335</v>
      </c>
      <c r="I7" s="107"/>
      <c r="J7" s="108"/>
      <c r="K7" s="56"/>
    </row>
    <row r="8" spans="3:11" s="17" customFormat="1" ht="15.75" thickBot="1" x14ac:dyDescent="0.3">
      <c r="C8" s="54"/>
      <c r="D8" s="109"/>
      <c r="E8" s="110"/>
      <c r="F8" s="111"/>
      <c r="G8" s="55"/>
      <c r="H8" s="109"/>
      <c r="I8" s="110"/>
      <c r="J8" s="111"/>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6" t="s">
        <v>336</v>
      </c>
      <c r="E11" s="107"/>
      <c r="F11" s="108"/>
      <c r="G11" s="55"/>
      <c r="H11" s="106" t="s">
        <v>337</v>
      </c>
      <c r="I11" s="107"/>
      <c r="J11" s="108"/>
      <c r="K11" s="56"/>
    </row>
    <row r="12" spans="3:11" s="17" customFormat="1" ht="15.75" thickBot="1" x14ac:dyDescent="0.3">
      <c r="C12" s="54"/>
      <c r="D12" s="109"/>
      <c r="E12" s="110"/>
      <c r="F12" s="111"/>
      <c r="G12" s="55"/>
      <c r="H12" s="109"/>
      <c r="I12" s="110"/>
      <c r="J12" s="111"/>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6" t="s">
        <v>340</v>
      </c>
      <c r="E15" s="107"/>
      <c r="F15" s="108"/>
      <c r="G15" s="55"/>
      <c r="H15" s="106" t="s">
        <v>341</v>
      </c>
      <c r="I15" s="107"/>
      <c r="J15" s="108"/>
      <c r="K15" s="56"/>
    </row>
    <row r="16" spans="3:11" s="17" customFormat="1" ht="15.75" thickBot="1" x14ac:dyDescent="0.3">
      <c r="C16" s="54"/>
      <c r="D16" s="109"/>
      <c r="E16" s="110"/>
      <c r="F16" s="111"/>
      <c r="G16" s="55"/>
      <c r="H16" s="109"/>
      <c r="I16" s="110"/>
      <c r="J16" s="111"/>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6" t="s">
        <v>338</v>
      </c>
      <c r="E19" s="107"/>
      <c r="F19" s="108"/>
      <c r="G19" s="55"/>
      <c r="H19" s="106" t="s">
        <v>339</v>
      </c>
      <c r="I19" s="107"/>
      <c r="J19" s="108"/>
      <c r="K19" s="56"/>
    </row>
    <row r="20" spans="3:11" s="17" customFormat="1" ht="15.75" thickBot="1" x14ac:dyDescent="0.3">
      <c r="C20" s="54"/>
      <c r="D20" s="109"/>
      <c r="E20" s="110"/>
      <c r="F20" s="111"/>
      <c r="G20" s="55"/>
      <c r="H20" s="109"/>
      <c r="I20" s="110"/>
      <c r="J20" s="111"/>
      <c r="K20" s="56"/>
    </row>
    <row r="21" spans="3:11" s="17" customFormat="1" x14ac:dyDescent="0.25">
      <c r="C21" s="54"/>
      <c r="D21" s="55"/>
      <c r="E21" s="55"/>
      <c r="F21" s="55"/>
      <c r="G21" s="55"/>
      <c r="H21" s="55"/>
      <c r="I21" s="55"/>
      <c r="J21" s="55"/>
      <c r="K21" s="56"/>
    </row>
    <row r="22" spans="3:11" x14ac:dyDescent="0.25">
      <c r="C22" s="51"/>
      <c r="D22" s="52"/>
      <c r="E22" s="52"/>
      <c r="F22" s="105" t="s">
        <v>355</v>
      </c>
      <c r="G22" s="105"/>
      <c r="H22" s="105"/>
      <c r="I22" s="52"/>
      <c r="J22" s="52"/>
      <c r="K22" s="53"/>
    </row>
    <row r="23" spans="3:11" ht="7.5" customHeight="1" x14ac:dyDescent="0.25">
      <c r="C23" s="51"/>
      <c r="D23" s="52"/>
      <c r="E23" s="52"/>
      <c r="F23" s="52"/>
      <c r="G23" s="57"/>
      <c r="H23" s="52"/>
      <c r="I23" s="52"/>
      <c r="J23" s="52"/>
      <c r="K23" s="53"/>
    </row>
    <row r="24" spans="3:11" x14ac:dyDescent="0.25">
      <c r="C24" s="51"/>
      <c r="D24" s="52"/>
      <c r="E24" s="105" t="s">
        <v>354</v>
      </c>
      <c r="F24" s="105"/>
      <c r="G24" s="105"/>
      <c r="H24" s="105"/>
      <c r="I24" s="105"/>
      <c r="J24" s="52"/>
      <c r="K24" s="53"/>
    </row>
    <row r="25" spans="3:11" ht="7.5" customHeight="1" x14ac:dyDescent="0.25">
      <c r="C25" s="51"/>
      <c r="D25" s="52"/>
      <c r="E25" s="52"/>
      <c r="F25" s="52"/>
      <c r="G25" s="57"/>
      <c r="H25" s="52"/>
      <c r="I25" s="52"/>
      <c r="J25" s="52"/>
      <c r="K25" s="53"/>
    </row>
    <row r="26" spans="3:11" x14ac:dyDescent="0.25">
      <c r="C26" s="51"/>
      <c r="D26" s="52"/>
      <c r="E26" s="105" t="s">
        <v>356</v>
      </c>
      <c r="F26" s="105"/>
      <c r="G26" s="105"/>
      <c r="H26" s="105"/>
      <c r="I26" s="105"/>
      <c r="J26" s="52"/>
      <c r="K26" s="103" t="s">
        <v>404</v>
      </c>
    </row>
    <row r="27" spans="3:11" ht="6.75" customHeight="1" thickBot="1" x14ac:dyDescent="0.3">
      <c r="C27" s="58"/>
      <c r="D27" s="59"/>
      <c r="E27" s="59"/>
      <c r="F27" s="59"/>
      <c r="G27" s="59"/>
      <c r="H27" s="59"/>
      <c r="I27" s="59"/>
      <c r="J27" s="59"/>
      <c r="K27" s="60"/>
    </row>
  </sheetData>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353</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43907</v>
      </c>
      <c r="C8" s="69">
        <f>VLOOKUP($A8,'Return Data'!$A$7:$R$328,3,0)</f>
        <v>318.56490000000002</v>
      </c>
      <c r="D8" s="69">
        <f>VLOOKUP($A8,'Return Data'!$A$7:$R$328,6,0)</f>
        <v>3.5063727830918499</v>
      </c>
      <c r="E8" s="70">
        <f t="shared" ref="E8:E51" si="0">RANK(D8,D$8:D$51,0)</f>
        <v>29</v>
      </c>
      <c r="F8" s="69">
        <f>VLOOKUP($A8,'Return Data'!$A$7:$R$328,7,0)</f>
        <v>4.3134182440893403</v>
      </c>
      <c r="G8" s="70">
        <f t="shared" ref="G8:G51" si="1">RANK(F8,F$8:F$51,0)</f>
        <v>38</v>
      </c>
      <c r="H8" s="69">
        <f>VLOOKUP($A8,'Return Data'!$A$7:$R$328,8,0)</f>
        <v>3.8132683266488399</v>
      </c>
      <c r="I8" s="70">
        <f t="shared" ref="I8:I51" si="2">RANK(H8,H$8:H$51,0)</f>
        <v>35</v>
      </c>
      <c r="J8" s="69">
        <f>VLOOKUP($A8,'Return Data'!$A$7:$R$328,9,0)</f>
        <v>5.3773328089549501</v>
      </c>
      <c r="K8" s="70">
        <f t="shared" ref="K8:K51" si="3">RANK(J8,J$8:J$51,0)</f>
        <v>25</v>
      </c>
      <c r="L8" s="69">
        <f>VLOOKUP($A8,'Return Data'!$A$7:$R$328,10,0)</f>
        <v>5.2416790472828296</v>
      </c>
      <c r="M8" s="70">
        <f t="shared" ref="M8:M51" si="4">RANK(L8,L$8:L$51,0)</f>
        <v>25</v>
      </c>
      <c r="N8" s="69">
        <f>VLOOKUP($A8,'Return Data'!$A$7:$R$328,11,0)</f>
        <v>5.2434913796238902</v>
      </c>
      <c r="O8" s="70">
        <f t="shared" ref="O8:O24" si="5">RANK(N8,N$8:N$51,0)</f>
        <v>17</v>
      </c>
      <c r="P8" s="69">
        <f>VLOOKUP($A8,'Return Data'!$A$7:$R$328,12,0)</f>
        <v>5.4032000146743604</v>
      </c>
      <c r="Q8" s="70">
        <f t="shared" ref="Q8:Q24" si="6">RANK(P8,P$8:P$51,0)</f>
        <v>18</v>
      </c>
      <c r="R8" s="69">
        <f>VLOOKUP($A8,'Return Data'!$A$7:$R$328,13,0)</f>
        <v>5.8739822747768002</v>
      </c>
      <c r="S8" s="70">
        <f t="shared" ref="S8:S24" si="7">RANK(R8,R$8:R$51,0)</f>
        <v>8</v>
      </c>
      <c r="T8" s="69">
        <f>VLOOKUP($A8,'Return Data'!$A$7:$R$328,14,0)</f>
        <v>6.35795976505801</v>
      </c>
      <c r="U8" s="70">
        <f t="shared" ref="U8:U24" si="8">RANK(T8,T$8:T$51,0)</f>
        <v>7</v>
      </c>
      <c r="V8" s="69">
        <f>VLOOKUP($A8,'Return Data'!$A$7:$R$328,18,0)</f>
        <v>7.2106137352091597</v>
      </c>
      <c r="W8" s="70">
        <f t="shared" ref="W8:W24" si="9">RANK(V8,V$8:V$51,0)</f>
        <v>9</v>
      </c>
      <c r="X8" s="69">
        <f>VLOOKUP($A8,'Return Data'!$A$7:$R$328,15,0)</f>
        <v>7.4023212818840198</v>
      </c>
      <c r="Y8" s="70">
        <f t="shared" ref="Y8:Y24" si="10">RANK(X8,X$8:X$51,0)</f>
        <v>10</v>
      </c>
      <c r="Z8" s="69">
        <f>VLOOKUP($A8,'Return Data'!$A$7:$R$328,17,0)</f>
        <v>10.1419085453945</v>
      </c>
      <c r="AA8" s="71">
        <f t="shared" ref="AA8:AA51" si="11">RANK(Z8,Z$8:Z$51,0)</f>
        <v>5</v>
      </c>
    </row>
    <row r="9" spans="1:27" x14ac:dyDescent="0.25">
      <c r="A9" s="67" t="s">
        <v>119</v>
      </c>
      <c r="B9" s="68">
        <f>VLOOKUP($A9,'Return Data'!$A$7:$R$328,2,0)</f>
        <v>43907</v>
      </c>
      <c r="C9" s="69">
        <f>VLOOKUP($A9,'Return Data'!$A$7:$R$328,3,0)</f>
        <v>2196.9746</v>
      </c>
      <c r="D9" s="69">
        <f>VLOOKUP($A9,'Return Data'!$A$7:$R$328,6,0)</f>
        <v>3.0372473167501499</v>
      </c>
      <c r="E9" s="70">
        <f t="shared" si="0"/>
        <v>33</v>
      </c>
      <c r="F9" s="69">
        <f>VLOOKUP($A9,'Return Data'!$A$7:$R$328,7,0)</f>
        <v>4.5499935424959999</v>
      </c>
      <c r="G9" s="70">
        <f t="shared" si="1"/>
        <v>26</v>
      </c>
      <c r="H9" s="69">
        <f>VLOOKUP($A9,'Return Data'!$A$7:$R$328,8,0)</f>
        <v>4.1981133131435904</v>
      </c>
      <c r="I9" s="70">
        <f t="shared" si="2"/>
        <v>25</v>
      </c>
      <c r="J9" s="69">
        <f>VLOOKUP($A9,'Return Data'!$A$7:$R$328,9,0)</f>
        <v>5.7961055812570699</v>
      </c>
      <c r="K9" s="70">
        <f t="shared" si="3"/>
        <v>5</v>
      </c>
      <c r="L9" s="69">
        <f>VLOOKUP($A9,'Return Data'!$A$7:$R$328,10,0)</f>
        <v>5.4390871373537903</v>
      </c>
      <c r="M9" s="70">
        <f t="shared" si="4"/>
        <v>6</v>
      </c>
      <c r="N9" s="69">
        <f>VLOOKUP($A9,'Return Data'!$A$7:$R$328,11,0)</f>
        <v>5.3182622268144897</v>
      </c>
      <c r="O9" s="70">
        <f t="shared" si="5"/>
        <v>8</v>
      </c>
      <c r="P9" s="69">
        <f>VLOOKUP($A9,'Return Data'!$A$7:$R$328,12,0)</f>
        <v>5.4406293870915796</v>
      </c>
      <c r="Q9" s="70">
        <f t="shared" si="6"/>
        <v>13</v>
      </c>
      <c r="R9" s="69">
        <f>VLOOKUP($A9,'Return Data'!$A$7:$R$328,13,0)</f>
        <v>5.8003948719745297</v>
      </c>
      <c r="S9" s="70">
        <f t="shared" si="7"/>
        <v>13</v>
      </c>
      <c r="T9" s="69">
        <f>VLOOKUP($A9,'Return Data'!$A$7:$R$328,14,0)</f>
        <v>6.2942572775725001</v>
      </c>
      <c r="U9" s="70">
        <f t="shared" si="8"/>
        <v>12</v>
      </c>
      <c r="V9" s="69">
        <f>VLOOKUP($A9,'Return Data'!$A$7:$R$328,18,0)</f>
        <v>7.1724356402682101</v>
      </c>
      <c r="W9" s="70">
        <f t="shared" si="9"/>
        <v>12</v>
      </c>
      <c r="X9" s="69">
        <f>VLOOKUP($A9,'Return Data'!$A$7:$R$328,15,0)</f>
        <v>7.3822784411599001</v>
      </c>
      <c r="Y9" s="70">
        <f t="shared" si="10"/>
        <v>11</v>
      </c>
      <c r="Z9" s="69">
        <f>VLOOKUP($A9,'Return Data'!$A$7:$R$328,17,0)</f>
        <v>10.062389714278099</v>
      </c>
      <c r="AA9" s="71">
        <f t="shared" si="11"/>
        <v>12</v>
      </c>
    </row>
    <row r="10" spans="1:27" x14ac:dyDescent="0.25">
      <c r="A10" s="67" t="s">
        <v>120</v>
      </c>
      <c r="B10" s="68">
        <f>VLOOKUP($A10,'Return Data'!$A$7:$R$328,2,0)</f>
        <v>43907</v>
      </c>
      <c r="C10" s="69">
        <f>VLOOKUP($A10,'Return Data'!$A$7:$R$328,3,0)</f>
        <v>2279.6284000000001</v>
      </c>
      <c r="D10" s="69">
        <f>VLOOKUP($A10,'Return Data'!$A$7:$R$328,6,0)</f>
        <v>2.07999698179162</v>
      </c>
      <c r="E10" s="70">
        <f t="shared" si="0"/>
        <v>42</v>
      </c>
      <c r="F10" s="69">
        <f>VLOOKUP($A10,'Return Data'!$A$7:$R$328,7,0)</f>
        <v>4.4303608050301202</v>
      </c>
      <c r="G10" s="70">
        <f t="shared" si="1"/>
        <v>33</v>
      </c>
      <c r="H10" s="69">
        <f>VLOOKUP($A10,'Return Data'!$A$7:$R$328,8,0)</f>
        <v>4.2125640002123701</v>
      </c>
      <c r="I10" s="70">
        <f t="shared" si="2"/>
        <v>24</v>
      </c>
      <c r="J10" s="69">
        <f>VLOOKUP($A10,'Return Data'!$A$7:$R$328,9,0)</f>
        <v>5.2555584822061396</v>
      </c>
      <c r="K10" s="70">
        <f t="shared" si="3"/>
        <v>31</v>
      </c>
      <c r="L10" s="69">
        <f>VLOOKUP($A10,'Return Data'!$A$7:$R$328,10,0)</f>
        <v>5.1823261330596404</v>
      </c>
      <c r="M10" s="70">
        <f t="shared" si="4"/>
        <v>27</v>
      </c>
      <c r="N10" s="69">
        <f>VLOOKUP($A10,'Return Data'!$A$7:$R$328,11,0)</f>
        <v>5.2352750656850802</v>
      </c>
      <c r="O10" s="70">
        <f t="shared" si="5"/>
        <v>19</v>
      </c>
      <c r="P10" s="69">
        <f>VLOOKUP($A10,'Return Data'!$A$7:$R$328,12,0)</f>
        <v>5.4751651917975304</v>
      </c>
      <c r="Q10" s="70">
        <f t="shared" si="6"/>
        <v>8</v>
      </c>
      <c r="R10" s="69">
        <f>VLOOKUP($A10,'Return Data'!$A$7:$R$328,13,0)</f>
        <v>5.8057596162638001</v>
      </c>
      <c r="S10" s="70">
        <f t="shared" si="7"/>
        <v>11</v>
      </c>
      <c r="T10" s="69">
        <f>VLOOKUP($A10,'Return Data'!$A$7:$R$328,14,0)</f>
        <v>6.2906286897828503</v>
      </c>
      <c r="U10" s="70">
        <f t="shared" si="8"/>
        <v>14</v>
      </c>
      <c r="V10" s="69">
        <f>VLOOKUP($A10,'Return Data'!$A$7:$R$328,18,0)</f>
        <v>7.2093490391358799</v>
      </c>
      <c r="W10" s="70">
        <f t="shared" si="9"/>
        <v>10</v>
      </c>
      <c r="X10" s="69">
        <f>VLOOKUP($A10,'Return Data'!$A$7:$R$328,15,0)</f>
        <v>7.4062234332354597</v>
      </c>
      <c r="Y10" s="70">
        <f t="shared" si="10"/>
        <v>8</v>
      </c>
      <c r="Z10" s="69">
        <f>VLOOKUP($A10,'Return Data'!$A$7:$R$328,17,0)</f>
        <v>10.147453076822</v>
      </c>
      <c r="AA10" s="71">
        <f t="shared" si="11"/>
        <v>4</v>
      </c>
    </row>
    <row r="11" spans="1:27" x14ac:dyDescent="0.25">
      <c r="A11" s="67" t="s">
        <v>121</v>
      </c>
      <c r="B11" s="68">
        <f>VLOOKUP($A11,'Return Data'!$A$7:$R$328,2,0)</f>
        <v>43907</v>
      </c>
      <c r="C11" s="69">
        <f>VLOOKUP($A11,'Return Data'!$A$7:$R$328,3,0)</f>
        <v>3046.9569000000001</v>
      </c>
      <c r="D11" s="69">
        <f>VLOOKUP($A11,'Return Data'!$A$7:$R$328,6,0)</f>
        <v>2.53257123051598</v>
      </c>
      <c r="E11" s="70">
        <f t="shared" si="0"/>
        <v>41</v>
      </c>
      <c r="F11" s="69">
        <f>VLOOKUP($A11,'Return Data'!$A$7:$R$328,7,0)</f>
        <v>4.5345694313493903</v>
      </c>
      <c r="G11" s="70">
        <f t="shared" si="1"/>
        <v>27</v>
      </c>
      <c r="H11" s="69">
        <f>VLOOKUP($A11,'Return Data'!$A$7:$R$328,8,0)</f>
        <v>4.1266631055158598</v>
      </c>
      <c r="I11" s="70">
        <f t="shared" si="2"/>
        <v>28</v>
      </c>
      <c r="J11" s="69">
        <f>VLOOKUP($A11,'Return Data'!$A$7:$R$328,9,0)</f>
        <v>5.3612394764568601</v>
      </c>
      <c r="K11" s="70">
        <f t="shared" si="3"/>
        <v>26</v>
      </c>
      <c r="L11" s="69">
        <f>VLOOKUP($A11,'Return Data'!$A$7:$R$328,10,0)</f>
        <v>5.2918739176348399</v>
      </c>
      <c r="M11" s="70">
        <f t="shared" si="4"/>
        <v>20</v>
      </c>
      <c r="N11" s="69">
        <f>VLOOKUP($A11,'Return Data'!$A$7:$R$328,11,0)</f>
        <v>5.3385047868301596</v>
      </c>
      <c r="O11" s="70">
        <f t="shared" si="5"/>
        <v>4</v>
      </c>
      <c r="P11" s="69">
        <f>VLOOKUP($A11,'Return Data'!$A$7:$R$328,12,0)</f>
        <v>5.5610161667753104</v>
      </c>
      <c r="Q11" s="70">
        <f t="shared" si="6"/>
        <v>4</v>
      </c>
      <c r="R11" s="69">
        <f>VLOOKUP($A11,'Return Data'!$A$7:$R$328,13,0)</f>
        <v>5.90336915707997</v>
      </c>
      <c r="S11" s="70">
        <f t="shared" si="7"/>
        <v>5</v>
      </c>
      <c r="T11" s="69">
        <f>VLOOKUP($A11,'Return Data'!$A$7:$R$328,14,0)</f>
        <v>6.3900174052571099</v>
      </c>
      <c r="U11" s="70">
        <f t="shared" si="8"/>
        <v>5</v>
      </c>
      <c r="V11" s="69">
        <f>VLOOKUP($A11,'Return Data'!$A$7:$R$328,18,0)</f>
        <v>7.2468929702090703</v>
      </c>
      <c r="W11" s="70">
        <f t="shared" si="9"/>
        <v>4</v>
      </c>
      <c r="X11" s="69">
        <f>VLOOKUP($A11,'Return Data'!$A$7:$R$328,15,0)</f>
        <v>7.4131763683477097</v>
      </c>
      <c r="Y11" s="70">
        <f t="shared" si="10"/>
        <v>5</v>
      </c>
      <c r="Z11" s="69">
        <f>VLOOKUP($A11,'Return Data'!$A$7:$R$328,17,0)</f>
        <v>10.0367081516103</v>
      </c>
      <c r="AA11" s="71">
        <f t="shared" si="11"/>
        <v>14</v>
      </c>
    </row>
    <row r="12" spans="1:27" x14ac:dyDescent="0.25">
      <c r="A12" s="67" t="s">
        <v>122</v>
      </c>
      <c r="B12" s="68">
        <f>VLOOKUP($A12,'Return Data'!$A$7:$R$328,2,0)</f>
        <v>43907</v>
      </c>
      <c r="C12" s="69">
        <f>VLOOKUP($A12,'Return Data'!$A$7:$R$328,3,0)</f>
        <v>2277.4951999999998</v>
      </c>
      <c r="D12" s="69">
        <f>VLOOKUP($A12,'Return Data'!$A$7:$R$328,6,0)</f>
        <v>3.9589448352593801</v>
      </c>
      <c r="E12" s="70">
        <f t="shared" si="0"/>
        <v>23</v>
      </c>
      <c r="F12" s="69">
        <f>VLOOKUP($A12,'Return Data'!$A$7:$R$328,7,0)</f>
        <v>4.3906747692455603</v>
      </c>
      <c r="G12" s="70">
        <f t="shared" si="1"/>
        <v>36</v>
      </c>
      <c r="H12" s="69">
        <f>VLOOKUP($A12,'Return Data'!$A$7:$R$328,8,0)</f>
        <v>3.6109524781804598</v>
      </c>
      <c r="I12" s="70">
        <f t="shared" si="2"/>
        <v>40</v>
      </c>
      <c r="J12" s="69">
        <f>VLOOKUP($A12,'Return Data'!$A$7:$R$328,9,0)</f>
        <v>4.83736315721002</v>
      </c>
      <c r="K12" s="70">
        <f t="shared" si="3"/>
        <v>36</v>
      </c>
      <c r="L12" s="69">
        <f>VLOOKUP($A12,'Return Data'!$A$7:$R$328,10,0)</f>
        <v>4.8520228234107599</v>
      </c>
      <c r="M12" s="70">
        <f t="shared" si="4"/>
        <v>39</v>
      </c>
      <c r="N12" s="69">
        <f>VLOOKUP($A12,'Return Data'!$A$7:$R$328,11,0)</f>
        <v>4.9219457207148896</v>
      </c>
      <c r="O12" s="70">
        <f t="shared" si="5"/>
        <v>32</v>
      </c>
      <c r="P12" s="69">
        <f>VLOOKUP($A12,'Return Data'!$A$7:$R$328,12,0)</f>
        <v>5.1507159286045603</v>
      </c>
      <c r="Q12" s="70">
        <f t="shared" si="6"/>
        <v>32</v>
      </c>
      <c r="R12" s="69">
        <f>VLOOKUP($A12,'Return Data'!$A$7:$R$328,13,0)</f>
        <v>5.5154235608470898</v>
      </c>
      <c r="S12" s="70">
        <f t="shared" si="7"/>
        <v>29</v>
      </c>
      <c r="T12" s="69">
        <f>VLOOKUP($A12,'Return Data'!$A$7:$R$328,14,0)</f>
        <v>6.0461856423121496</v>
      </c>
      <c r="U12" s="70">
        <f t="shared" si="8"/>
        <v>29</v>
      </c>
      <c r="V12" s="69">
        <f>VLOOKUP($A12,'Return Data'!$A$7:$R$328,18,0)</f>
        <v>7.0363624384029499</v>
      </c>
      <c r="W12" s="70">
        <f t="shared" si="9"/>
        <v>26</v>
      </c>
      <c r="X12" s="69">
        <f>VLOOKUP($A12,'Return Data'!$A$7:$R$328,15,0)</f>
        <v>7.2835457093432199</v>
      </c>
      <c r="Y12" s="70">
        <f t="shared" si="10"/>
        <v>24</v>
      </c>
      <c r="Z12" s="69">
        <f>VLOOKUP($A12,'Return Data'!$A$7:$R$328,17,0)</f>
        <v>10.017611859608699</v>
      </c>
      <c r="AA12" s="71">
        <f t="shared" si="11"/>
        <v>18</v>
      </c>
    </row>
    <row r="13" spans="1:27" x14ac:dyDescent="0.25">
      <c r="A13" s="67" t="s">
        <v>123</v>
      </c>
      <c r="B13" s="68">
        <f>VLOOKUP($A13,'Return Data'!$A$7:$R$328,2,0)</f>
        <v>43907</v>
      </c>
      <c r="C13" s="69">
        <f>VLOOKUP($A13,'Return Data'!$A$7:$R$328,3,0)</f>
        <v>2386.2692000000002</v>
      </c>
      <c r="D13" s="69">
        <f>VLOOKUP($A13,'Return Data'!$A$7:$R$328,6,0)</f>
        <v>5.0223163532667803</v>
      </c>
      <c r="E13" s="70">
        <f t="shared" si="0"/>
        <v>7</v>
      </c>
      <c r="F13" s="69">
        <f>VLOOKUP($A13,'Return Data'!$A$7:$R$328,7,0)</f>
        <v>5.0961594104866199</v>
      </c>
      <c r="G13" s="70">
        <f t="shared" si="1"/>
        <v>6</v>
      </c>
      <c r="H13" s="69">
        <f>VLOOKUP($A13,'Return Data'!$A$7:$R$328,8,0)</f>
        <v>5.2013998913090802</v>
      </c>
      <c r="I13" s="70">
        <f t="shared" si="2"/>
        <v>3</v>
      </c>
      <c r="J13" s="69">
        <f>VLOOKUP($A13,'Return Data'!$A$7:$R$328,9,0)</f>
        <v>5.5681912618107399</v>
      </c>
      <c r="K13" s="70">
        <f t="shared" si="3"/>
        <v>16</v>
      </c>
      <c r="L13" s="69">
        <f>VLOOKUP($A13,'Return Data'!$A$7:$R$328,10,0)</f>
        <v>5.27886009362512</v>
      </c>
      <c r="M13" s="70">
        <f t="shared" si="4"/>
        <v>21</v>
      </c>
      <c r="N13" s="69">
        <f>VLOOKUP($A13,'Return Data'!$A$7:$R$328,11,0)</f>
        <v>5.1252003663263599</v>
      </c>
      <c r="O13" s="70">
        <f t="shared" si="5"/>
        <v>27</v>
      </c>
      <c r="P13" s="69">
        <f>VLOOKUP($A13,'Return Data'!$A$7:$R$328,12,0)</f>
        <v>5.20310728177295</v>
      </c>
      <c r="Q13" s="70">
        <f t="shared" si="6"/>
        <v>30</v>
      </c>
      <c r="R13" s="69">
        <f>VLOOKUP($A13,'Return Data'!$A$7:$R$328,13,0)</f>
        <v>5.4795935958326103</v>
      </c>
      <c r="S13" s="70">
        <f t="shared" si="7"/>
        <v>31</v>
      </c>
      <c r="T13" s="69">
        <f>VLOOKUP($A13,'Return Data'!$A$7:$R$328,14,0)</f>
        <v>5.9680780763088404</v>
      </c>
      <c r="U13" s="70">
        <f t="shared" si="8"/>
        <v>31</v>
      </c>
      <c r="V13" s="69">
        <f>VLOOKUP($A13,'Return Data'!$A$7:$R$328,18,0)</f>
        <v>6.9458723492878098</v>
      </c>
      <c r="W13" s="70">
        <f t="shared" si="9"/>
        <v>28</v>
      </c>
      <c r="X13" s="69">
        <f>VLOOKUP($A13,'Return Data'!$A$7:$R$328,15,0)</f>
        <v>7.1333948248440899</v>
      </c>
      <c r="Y13" s="70">
        <f t="shared" si="10"/>
        <v>30</v>
      </c>
      <c r="Z13" s="69">
        <f>VLOOKUP($A13,'Return Data'!$A$7:$R$328,17,0)</f>
        <v>9.8186792188983993</v>
      </c>
      <c r="AA13" s="71">
        <f t="shared" si="11"/>
        <v>29</v>
      </c>
    </row>
    <row r="14" spans="1:27" x14ac:dyDescent="0.25">
      <c r="A14" s="67" t="s">
        <v>124</v>
      </c>
      <c r="B14" s="68">
        <f>VLOOKUP($A14,'Return Data'!$A$7:$R$328,2,0)</f>
        <v>43907</v>
      </c>
      <c r="C14" s="69">
        <f>VLOOKUP($A14,'Return Data'!$A$7:$R$328,3,0)</f>
        <v>2830.3208</v>
      </c>
      <c r="D14" s="69">
        <f>VLOOKUP($A14,'Return Data'!$A$7:$R$328,6,0)</f>
        <v>4.2923150204153799</v>
      </c>
      <c r="E14" s="70">
        <f t="shared" si="0"/>
        <v>17</v>
      </c>
      <c r="F14" s="69">
        <f>VLOOKUP($A14,'Return Data'!$A$7:$R$328,7,0)</f>
        <v>5.06940502338567</v>
      </c>
      <c r="G14" s="70">
        <f t="shared" si="1"/>
        <v>10</v>
      </c>
      <c r="H14" s="69">
        <f>VLOOKUP($A14,'Return Data'!$A$7:$R$328,8,0)</f>
        <v>4.9320627776656396</v>
      </c>
      <c r="I14" s="70">
        <f t="shared" si="2"/>
        <v>8</v>
      </c>
      <c r="J14" s="69">
        <f>VLOOKUP($A14,'Return Data'!$A$7:$R$328,9,0)</f>
        <v>5.7744466434522996</v>
      </c>
      <c r="K14" s="70">
        <f t="shared" si="3"/>
        <v>7</v>
      </c>
      <c r="L14" s="69">
        <f>VLOOKUP($A14,'Return Data'!$A$7:$R$328,10,0)</f>
        <v>5.4414162095064098</v>
      </c>
      <c r="M14" s="70">
        <f t="shared" si="4"/>
        <v>5</v>
      </c>
      <c r="N14" s="69">
        <f>VLOOKUP($A14,'Return Data'!$A$7:$R$328,11,0)</f>
        <v>5.2768733406240296</v>
      </c>
      <c r="O14" s="70">
        <f t="shared" si="5"/>
        <v>13</v>
      </c>
      <c r="P14" s="69">
        <f>VLOOKUP($A14,'Return Data'!$A$7:$R$328,12,0)</f>
        <v>5.3387151746936103</v>
      </c>
      <c r="Q14" s="70">
        <f t="shared" si="6"/>
        <v>23</v>
      </c>
      <c r="R14" s="69">
        <f>VLOOKUP($A14,'Return Data'!$A$7:$R$328,13,0)</f>
        <v>5.7181912659413099</v>
      </c>
      <c r="S14" s="70">
        <f t="shared" si="7"/>
        <v>21</v>
      </c>
      <c r="T14" s="69">
        <f>VLOOKUP($A14,'Return Data'!$A$7:$R$328,14,0)</f>
        <v>6.1835528470837202</v>
      </c>
      <c r="U14" s="70">
        <f t="shared" si="8"/>
        <v>23</v>
      </c>
      <c r="V14" s="69">
        <f>VLOOKUP($A14,'Return Data'!$A$7:$R$328,18,0)</f>
        <v>7.1180961790995001</v>
      </c>
      <c r="W14" s="70">
        <f t="shared" si="9"/>
        <v>19</v>
      </c>
      <c r="X14" s="69">
        <f>VLOOKUP($A14,'Return Data'!$A$7:$R$328,15,0)</f>
        <v>7.3333541991702802</v>
      </c>
      <c r="Y14" s="70">
        <f t="shared" si="10"/>
        <v>19</v>
      </c>
      <c r="Z14" s="69">
        <f>VLOOKUP($A14,'Return Data'!$A$7:$R$328,17,0)</f>
        <v>10.0084137063035</v>
      </c>
      <c r="AA14" s="71">
        <f t="shared" si="11"/>
        <v>20</v>
      </c>
    </row>
    <row r="15" spans="1:27" x14ac:dyDescent="0.25">
      <c r="A15" s="67" t="s">
        <v>125</v>
      </c>
      <c r="B15" s="68">
        <f>VLOOKUP($A15,'Return Data'!$A$7:$R$328,2,0)</f>
        <v>43907</v>
      </c>
      <c r="C15" s="69">
        <f>VLOOKUP($A15,'Return Data'!$A$7:$R$328,3,0)</f>
        <v>2549.3305</v>
      </c>
      <c r="D15" s="69">
        <f>VLOOKUP($A15,'Return Data'!$A$7:$R$328,6,0)</f>
        <v>2.5572818944261702</v>
      </c>
      <c r="E15" s="70">
        <f t="shared" si="0"/>
        <v>40</v>
      </c>
      <c r="F15" s="69">
        <f>VLOOKUP($A15,'Return Data'!$A$7:$R$328,7,0)</f>
        <v>4.6029029943801198</v>
      </c>
      <c r="G15" s="70">
        <f t="shared" si="1"/>
        <v>23</v>
      </c>
      <c r="H15" s="69">
        <f>VLOOKUP($A15,'Return Data'!$A$7:$R$328,8,0)</f>
        <v>4.2143802047393297</v>
      </c>
      <c r="I15" s="70">
        <f t="shared" si="2"/>
        <v>23</v>
      </c>
      <c r="J15" s="69">
        <f>VLOOKUP($A15,'Return Data'!$A$7:$R$328,9,0)</f>
        <v>5.8056514198731399</v>
      </c>
      <c r="K15" s="70">
        <f t="shared" si="3"/>
        <v>4</v>
      </c>
      <c r="L15" s="69">
        <f>VLOOKUP($A15,'Return Data'!$A$7:$R$328,10,0)</f>
        <v>5.4816948452357002</v>
      </c>
      <c r="M15" s="70">
        <f t="shared" si="4"/>
        <v>3</v>
      </c>
      <c r="N15" s="69">
        <f>VLOOKUP($A15,'Return Data'!$A$7:$R$328,11,0)</f>
        <v>5.2809298383123897</v>
      </c>
      <c r="O15" s="70">
        <f t="shared" si="5"/>
        <v>12</v>
      </c>
      <c r="P15" s="69">
        <f>VLOOKUP($A15,'Return Data'!$A$7:$R$328,12,0)</f>
        <v>5.5376151926204704</v>
      </c>
      <c r="Q15" s="70">
        <f t="shared" si="6"/>
        <v>6</v>
      </c>
      <c r="R15" s="69">
        <f>VLOOKUP($A15,'Return Data'!$A$7:$R$328,13,0)</f>
        <v>5.9325104343454003</v>
      </c>
      <c r="S15" s="70">
        <f t="shared" si="7"/>
        <v>3</v>
      </c>
      <c r="T15" s="69">
        <f>VLOOKUP($A15,'Return Data'!$A$7:$R$328,14,0)</f>
        <v>6.3969268967861597</v>
      </c>
      <c r="U15" s="70">
        <f t="shared" si="8"/>
        <v>4</v>
      </c>
      <c r="V15" s="69">
        <f>VLOOKUP($A15,'Return Data'!$A$7:$R$328,18,0)</f>
        <v>7.2387500689842401</v>
      </c>
      <c r="W15" s="70">
        <f t="shared" si="9"/>
        <v>5</v>
      </c>
      <c r="X15" s="69">
        <f>VLOOKUP($A15,'Return Data'!$A$7:$R$328,15,0)</f>
        <v>7.4167714898805999</v>
      </c>
      <c r="Y15" s="70">
        <f t="shared" si="10"/>
        <v>4</v>
      </c>
      <c r="Z15" s="69">
        <f>VLOOKUP($A15,'Return Data'!$A$7:$R$328,17,0)</f>
        <v>9.8711448274228992</v>
      </c>
      <c r="AA15" s="71">
        <f t="shared" si="11"/>
        <v>28</v>
      </c>
    </row>
    <row r="16" spans="1:27" x14ac:dyDescent="0.25">
      <c r="A16" s="67" t="s">
        <v>126</v>
      </c>
      <c r="B16" s="68">
        <f>VLOOKUP($A16,'Return Data'!$A$7:$R$328,2,0)</f>
        <v>43907</v>
      </c>
      <c r="C16" s="69">
        <f>VLOOKUP($A16,'Return Data'!$A$7:$R$328,3,0)</f>
        <v>2173.384</v>
      </c>
      <c r="D16" s="69">
        <f>VLOOKUP($A16,'Return Data'!$A$7:$R$328,6,0)</f>
        <v>4.3350686676752996</v>
      </c>
      <c r="E16" s="70">
        <f t="shared" si="0"/>
        <v>15</v>
      </c>
      <c r="F16" s="69">
        <f>VLOOKUP($A16,'Return Data'!$A$7:$R$328,7,0)</f>
        <v>4.6383642659660298</v>
      </c>
      <c r="G16" s="70">
        <f t="shared" si="1"/>
        <v>21</v>
      </c>
      <c r="H16" s="69">
        <f>VLOOKUP($A16,'Return Data'!$A$7:$R$328,8,0)</f>
        <v>3.68074135686371</v>
      </c>
      <c r="I16" s="70">
        <f t="shared" si="2"/>
        <v>36</v>
      </c>
      <c r="J16" s="69">
        <f>VLOOKUP($A16,'Return Data'!$A$7:$R$328,9,0)</f>
        <v>4.4387842107794899</v>
      </c>
      <c r="K16" s="70">
        <f t="shared" si="3"/>
        <v>43</v>
      </c>
      <c r="L16" s="69">
        <f>VLOOKUP($A16,'Return Data'!$A$7:$R$328,10,0)</f>
        <v>4.6842137538059401</v>
      </c>
      <c r="M16" s="70">
        <f t="shared" si="4"/>
        <v>42</v>
      </c>
      <c r="N16" s="69">
        <f>VLOOKUP($A16,'Return Data'!$A$7:$R$328,11,0)</f>
        <v>4.8160877427845099</v>
      </c>
      <c r="O16" s="70">
        <f t="shared" si="5"/>
        <v>36</v>
      </c>
      <c r="P16" s="69">
        <f>VLOOKUP($A16,'Return Data'!$A$7:$R$328,12,0)</f>
        <v>4.8638337432647596</v>
      </c>
      <c r="Q16" s="70">
        <f t="shared" si="6"/>
        <v>36</v>
      </c>
      <c r="R16" s="69">
        <f>VLOOKUP($A16,'Return Data'!$A$7:$R$328,13,0)</f>
        <v>5.2336397566412201</v>
      </c>
      <c r="S16" s="70">
        <f t="shared" si="7"/>
        <v>35</v>
      </c>
      <c r="T16" s="69">
        <f>VLOOKUP($A16,'Return Data'!$A$7:$R$328,14,0)</f>
        <v>5.7780045081970801</v>
      </c>
      <c r="U16" s="70">
        <f t="shared" si="8"/>
        <v>33</v>
      </c>
      <c r="V16" s="69">
        <f>VLOOKUP($A16,'Return Data'!$A$7:$R$328,18,0)</f>
        <v>6.9272195230937799</v>
      </c>
      <c r="W16" s="70">
        <f t="shared" si="9"/>
        <v>30</v>
      </c>
      <c r="X16" s="69">
        <f>VLOOKUP($A16,'Return Data'!$A$7:$R$328,15,0)</f>
        <v>7.2277217043198503</v>
      </c>
      <c r="Y16" s="70">
        <f t="shared" si="10"/>
        <v>27</v>
      </c>
      <c r="Z16" s="69">
        <f>VLOOKUP($A16,'Return Data'!$A$7:$R$328,17,0)</f>
        <v>10.117587043147701</v>
      </c>
      <c r="AA16" s="71">
        <f t="shared" si="11"/>
        <v>8</v>
      </c>
    </row>
    <row r="17" spans="1:27" x14ac:dyDescent="0.25">
      <c r="A17" s="67" t="s">
        <v>127</v>
      </c>
      <c r="B17" s="68">
        <f>VLOOKUP($A17,'Return Data'!$A$7:$R$328,2,0)</f>
        <v>43907</v>
      </c>
      <c r="C17" s="69">
        <f>VLOOKUP($A17,'Return Data'!$A$7:$R$328,3,0)</f>
        <v>2971.9481999999998</v>
      </c>
      <c r="D17" s="69">
        <f>VLOOKUP($A17,'Return Data'!$A$7:$R$328,6,0)</f>
        <v>4.0152660098373696</v>
      </c>
      <c r="E17" s="70">
        <f t="shared" si="0"/>
        <v>22</v>
      </c>
      <c r="F17" s="69">
        <f>VLOOKUP($A17,'Return Data'!$A$7:$R$328,7,0)</f>
        <v>5.0731483505872204</v>
      </c>
      <c r="G17" s="70">
        <f t="shared" si="1"/>
        <v>9</v>
      </c>
      <c r="H17" s="69">
        <f>VLOOKUP($A17,'Return Data'!$A$7:$R$328,8,0)</f>
        <v>4.81493255956509</v>
      </c>
      <c r="I17" s="70">
        <f t="shared" si="2"/>
        <v>11</v>
      </c>
      <c r="J17" s="69">
        <f>VLOOKUP($A17,'Return Data'!$A$7:$R$328,9,0)</f>
        <v>5.5861682829332704</v>
      </c>
      <c r="K17" s="70">
        <f t="shared" si="3"/>
        <v>15</v>
      </c>
      <c r="L17" s="69">
        <f>VLOOKUP($A17,'Return Data'!$A$7:$R$328,10,0)</f>
        <v>5.4730427983137</v>
      </c>
      <c r="M17" s="70">
        <f t="shared" si="4"/>
        <v>4</v>
      </c>
      <c r="N17" s="69">
        <f>VLOOKUP($A17,'Return Data'!$A$7:$R$328,11,0)</f>
        <v>5.4786042506501804</v>
      </c>
      <c r="O17" s="70">
        <f t="shared" si="5"/>
        <v>2</v>
      </c>
      <c r="P17" s="69">
        <f>VLOOKUP($A17,'Return Data'!$A$7:$R$328,12,0)</f>
        <v>5.7377365670280804</v>
      </c>
      <c r="Q17" s="70">
        <f t="shared" si="6"/>
        <v>2</v>
      </c>
      <c r="R17" s="69">
        <f>VLOOKUP($A17,'Return Data'!$A$7:$R$328,13,0)</f>
        <v>6.08177930462214</v>
      </c>
      <c r="S17" s="70">
        <f t="shared" si="7"/>
        <v>2</v>
      </c>
      <c r="T17" s="69">
        <f>VLOOKUP($A17,'Return Data'!$A$7:$R$328,14,0)</f>
        <v>6.5331850748392499</v>
      </c>
      <c r="U17" s="70">
        <f t="shared" si="8"/>
        <v>2</v>
      </c>
      <c r="V17" s="69">
        <f>VLOOKUP($A17,'Return Data'!$A$7:$R$328,18,0)</f>
        <v>7.3416010600365</v>
      </c>
      <c r="W17" s="70">
        <f t="shared" si="9"/>
        <v>2</v>
      </c>
      <c r="X17" s="69">
        <f>VLOOKUP($A17,'Return Data'!$A$7:$R$328,15,0)</f>
        <v>7.4990426375861103</v>
      </c>
      <c r="Y17" s="70">
        <f t="shared" si="10"/>
        <v>2</v>
      </c>
      <c r="Z17" s="69">
        <f>VLOOKUP($A17,'Return Data'!$A$7:$R$328,17,0)</f>
        <v>10.237066469933</v>
      </c>
      <c r="AA17" s="71">
        <f t="shared" si="11"/>
        <v>3</v>
      </c>
    </row>
    <row r="18" spans="1:27" x14ac:dyDescent="0.25">
      <c r="A18" s="67" t="s">
        <v>128</v>
      </c>
      <c r="B18" s="68">
        <f>VLOOKUP($A18,'Return Data'!$A$7:$R$328,2,0)</f>
        <v>43907</v>
      </c>
      <c r="C18" s="69">
        <f>VLOOKUP($A18,'Return Data'!$A$7:$R$328,3,0)</f>
        <v>3894.5675999999999</v>
      </c>
      <c r="D18" s="69">
        <f>VLOOKUP($A18,'Return Data'!$A$7:$R$328,6,0)</f>
        <v>4.1532185219022004</v>
      </c>
      <c r="E18" s="70">
        <f t="shared" si="0"/>
        <v>21</v>
      </c>
      <c r="F18" s="69">
        <f>VLOOKUP($A18,'Return Data'!$A$7:$R$328,7,0)</f>
        <v>4.4633473266664199</v>
      </c>
      <c r="G18" s="70">
        <f t="shared" si="1"/>
        <v>29</v>
      </c>
      <c r="H18" s="69">
        <f>VLOOKUP($A18,'Return Data'!$A$7:$R$328,8,0)</f>
        <v>4.1769755756975302</v>
      </c>
      <c r="I18" s="70">
        <f t="shared" si="2"/>
        <v>26</v>
      </c>
      <c r="J18" s="69">
        <f>VLOOKUP($A18,'Return Data'!$A$7:$R$328,9,0)</f>
        <v>5.5953690920428798</v>
      </c>
      <c r="K18" s="70">
        <f t="shared" si="3"/>
        <v>11</v>
      </c>
      <c r="L18" s="69">
        <f>VLOOKUP($A18,'Return Data'!$A$7:$R$328,10,0)</f>
        <v>5.2742235439208498</v>
      </c>
      <c r="M18" s="70">
        <f t="shared" si="4"/>
        <v>22</v>
      </c>
      <c r="N18" s="69">
        <f>VLOOKUP($A18,'Return Data'!$A$7:$R$328,11,0)</f>
        <v>5.1692117041544696</v>
      </c>
      <c r="O18" s="70">
        <f t="shared" si="5"/>
        <v>23</v>
      </c>
      <c r="P18" s="69">
        <f>VLOOKUP($A18,'Return Data'!$A$7:$R$328,12,0)</f>
        <v>5.3002537819458402</v>
      </c>
      <c r="Q18" s="70">
        <f t="shared" si="6"/>
        <v>25</v>
      </c>
      <c r="R18" s="69">
        <f>VLOOKUP($A18,'Return Data'!$A$7:$R$328,13,0)</f>
        <v>5.6922182061908497</v>
      </c>
      <c r="S18" s="70">
        <f t="shared" si="7"/>
        <v>24</v>
      </c>
      <c r="T18" s="69">
        <f>VLOOKUP($A18,'Return Data'!$A$7:$R$328,14,0)</f>
        <v>6.1929996149484596</v>
      </c>
      <c r="U18" s="70">
        <f t="shared" si="8"/>
        <v>22</v>
      </c>
      <c r="V18" s="69">
        <f>VLOOKUP($A18,'Return Data'!$A$7:$R$328,18,0)</f>
        <v>7.0388172161080904</v>
      </c>
      <c r="W18" s="70">
        <f t="shared" si="9"/>
        <v>25</v>
      </c>
      <c r="X18" s="69">
        <f>VLOOKUP($A18,'Return Data'!$A$7:$R$328,15,0)</f>
        <v>7.2249113679273602</v>
      </c>
      <c r="Y18" s="70">
        <f t="shared" si="10"/>
        <v>28</v>
      </c>
      <c r="Z18" s="69">
        <f>VLOOKUP($A18,'Return Data'!$A$7:$R$328,17,0)</f>
        <v>9.9705211216981304</v>
      </c>
      <c r="AA18" s="71">
        <f t="shared" si="11"/>
        <v>24</v>
      </c>
    </row>
    <row r="19" spans="1:27" x14ac:dyDescent="0.25">
      <c r="A19" s="67" t="s">
        <v>129</v>
      </c>
      <c r="B19" s="68">
        <f>VLOOKUP($A19,'Return Data'!$A$7:$R$328,2,0)</f>
        <v>43907</v>
      </c>
      <c r="C19" s="69">
        <f>VLOOKUP($A19,'Return Data'!$A$7:$R$328,3,0)</f>
        <v>1973.4674</v>
      </c>
      <c r="D19" s="69">
        <f>VLOOKUP($A19,'Return Data'!$A$7:$R$328,6,0)</f>
        <v>1.2188852597891899</v>
      </c>
      <c r="E19" s="70">
        <f t="shared" si="0"/>
        <v>43</v>
      </c>
      <c r="F19" s="69">
        <f>VLOOKUP($A19,'Return Data'!$A$7:$R$328,7,0)</f>
        <v>3.9032661882385802</v>
      </c>
      <c r="G19" s="70">
        <f t="shared" si="1"/>
        <v>43</v>
      </c>
      <c r="H19" s="69">
        <f>VLOOKUP($A19,'Return Data'!$A$7:$R$328,8,0)</f>
        <v>2.76044063102505</v>
      </c>
      <c r="I19" s="70">
        <f t="shared" si="2"/>
        <v>44</v>
      </c>
      <c r="J19" s="69">
        <f>VLOOKUP($A19,'Return Data'!$A$7:$R$328,9,0)</f>
        <v>4.6629477600765501</v>
      </c>
      <c r="K19" s="70">
        <f t="shared" si="3"/>
        <v>38</v>
      </c>
      <c r="L19" s="69">
        <f>VLOOKUP($A19,'Return Data'!$A$7:$R$328,10,0)</f>
        <v>4.89150882166253</v>
      </c>
      <c r="M19" s="70">
        <f t="shared" si="4"/>
        <v>38</v>
      </c>
      <c r="N19" s="69">
        <f>VLOOKUP($A19,'Return Data'!$A$7:$R$328,11,0)</f>
        <v>5.1378528024583199</v>
      </c>
      <c r="O19" s="70">
        <f t="shared" si="5"/>
        <v>25</v>
      </c>
      <c r="P19" s="69">
        <f>VLOOKUP($A19,'Return Data'!$A$7:$R$328,12,0)</f>
        <v>5.4034008514236698</v>
      </c>
      <c r="Q19" s="70">
        <f t="shared" si="6"/>
        <v>17</v>
      </c>
      <c r="R19" s="69">
        <f>VLOOKUP($A19,'Return Data'!$A$7:$R$328,13,0)</f>
        <v>5.80129347867907</v>
      </c>
      <c r="S19" s="70">
        <f t="shared" si="7"/>
        <v>12</v>
      </c>
      <c r="T19" s="69">
        <f>VLOOKUP($A19,'Return Data'!$A$7:$R$328,14,0)</f>
        <v>6.2984311401455804</v>
      </c>
      <c r="U19" s="70">
        <f t="shared" si="8"/>
        <v>11</v>
      </c>
      <c r="V19" s="69">
        <f>VLOOKUP($A19,'Return Data'!$A$7:$R$328,18,0)</f>
        <v>7.1739305199601704</v>
      </c>
      <c r="W19" s="70">
        <f t="shared" si="9"/>
        <v>11</v>
      </c>
      <c r="X19" s="69">
        <f>VLOOKUP($A19,'Return Data'!$A$7:$R$328,15,0)</f>
        <v>7.3701348844220602</v>
      </c>
      <c r="Y19" s="70">
        <f t="shared" si="10"/>
        <v>12</v>
      </c>
      <c r="Z19" s="69">
        <f>VLOOKUP($A19,'Return Data'!$A$7:$R$328,17,0)</f>
        <v>10.0202422783047</v>
      </c>
      <c r="AA19" s="71">
        <f t="shared" si="11"/>
        <v>17</v>
      </c>
    </row>
    <row r="20" spans="1:27" x14ac:dyDescent="0.25">
      <c r="A20" s="67" t="s">
        <v>130</v>
      </c>
      <c r="B20" s="68">
        <f>VLOOKUP($A20,'Return Data'!$A$7:$R$328,2,0)</f>
        <v>43907</v>
      </c>
      <c r="C20" s="69">
        <f>VLOOKUP($A20,'Return Data'!$A$7:$R$328,3,0)</f>
        <v>292.78910000000002</v>
      </c>
      <c r="D20" s="69">
        <f>VLOOKUP($A20,'Return Data'!$A$7:$R$328,6,0)</f>
        <v>3.0046282854855302</v>
      </c>
      <c r="E20" s="70">
        <f t="shared" si="0"/>
        <v>35</v>
      </c>
      <c r="F20" s="69">
        <f>VLOOKUP($A20,'Return Data'!$A$7:$R$328,7,0)</f>
        <v>4.4437846465100002</v>
      </c>
      <c r="G20" s="70">
        <f t="shared" si="1"/>
        <v>31</v>
      </c>
      <c r="H20" s="69">
        <f>VLOOKUP($A20,'Return Data'!$A$7:$R$328,8,0)</f>
        <v>3.9494670948950299</v>
      </c>
      <c r="I20" s="70">
        <f t="shared" si="2"/>
        <v>33</v>
      </c>
      <c r="J20" s="69">
        <f>VLOOKUP($A20,'Return Data'!$A$7:$R$328,9,0)</f>
        <v>5.55933765074092</v>
      </c>
      <c r="K20" s="70">
        <f t="shared" si="3"/>
        <v>17</v>
      </c>
      <c r="L20" s="69">
        <f>VLOOKUP($A20,'Return Data'!$A$7:$R$328,10,0)</f>
        <v>5.27072701735535</v>
      </c>
      <c r="M20" s="70">
        <f t="shared" si="4"/>
        <v>23</v>
      </c>
      <c r="N20" s="69">
        <f>VLOOKUP($A20,'Return Data'!$A$7:$R$328,11,0)</f>
        <v>5.2009145112481896</v>
      </c>
      <c r="O20" s="70">
        <f t="shared" si="5"/>
        <v>21</v>
      </c>
      <c r="P20" s="69">
        <f>VLOOKUP($A20,'Return Data'!$A$7:$R$328,12,0)</f>
        <v>5.3606123431247097</v>
      </c>
      <c r="Q20" s="70">
        <f t="shared" si="6"/>
        <v>20</v>
      </c>
      <c r="R20" s="69">
        <f>VLOOKUP($A20,'Return Data'!$A$7:$R$328,13,0)</f>
        <v>5.7486041508177799</v>
      </c>
      <c r="S20" s="70">
        <f t="shared" si="7"/>
        <v>19</v>
      </c>
      <c r="T20" s="69">
        <f>VLOOKUP($A20,'Return Data'!$A$7:$R$328,14,0)</f>
        <v>6.2455031972201498</v>
      </c>
      <c r="U20" s="70">
        <f t="shared" si="8"/>
        <v>19</v>
      </c>
      <c r="V20" s="69">
        <f>VLOOKUP($A20,'Return Data'!$A$7:$R$328,18,0)</f>
        <v>7.12363469298203</v>
      </c>
      <c r="W20" s="70">
        <f t="shared" si="9"/>
        <v>18</v>
      </c>
      <c r="X20" s="69">
        <f>VLOOKUP($A20,'Return Data'!$A$7:$R$328,15,0)</f>
        <v>7.3131819249326497</v>
      </c>
      <c r="Y20" s="70">
        <f t="shared" si="10"/>
        <v>22</v>
      </c>
      <c r="Z20" s="69">
        <f>VLOOKUP($A20,'Return Data'!$A$7:$R$328,17,0)</f>
        <v>10.031657665229901</v>
      </c>
      <c r="AA20" s="71">
        <f t="shared" si="11"/>
        <v>15</v>
      </c>
    </row>
    <row r="21" spans="1:27" x14ac:dyDescent="0.25">
      <c r="A21" s="67" t="s">
        <v>131</v>
      </c>
      <c r="B21" s="68">
        <f>VLOOKUP($A21,'Return Data'!$A$7:$R$328,2,0)</f>
        <v>43907</v>
      </c>
      <c r="C21" s="69">
        <f>VLOOKUP($A21,'Return Data'!$A$7:$R$328,3,0)</f>
        <v>2123.0549999999998</v>
      </c>
      <c r="D21" s="69">
        <f>VLOOKUP($A21,'Return Data'!$A$7:$R$328,6,0)</f>
        <v>3.6399530761368499</v>
      </c>
      <c r="E21" s="70">
        <f t="shared" si="0"/>
        <v>26</v>
      </c>
      <c r="F21" s="69">
        <f>VLOOKUP($A21,'Return Data'!$A$7:$R$328,7,0)</f>
        <v>4.6889749814792099</v>
      </c>
      <c r="G21" s="70">
        <f t="shared" si="1"/>
        <v>19</v>
      </c>
      <c r="H21" s="69">
        <f>VLOOKUP($A21,'Return Data'!$A$7:$R$328,8,0)</f>
        <v>4.4113193942886699</v>
      </c>
      <c r="I21" s="70">
        <f t="shared" si="2"/>
        <v>18</v>
      </c>
      <c r="J21" s="69">
        <f>VLOOKUP($A21,'Return Data'!$A$7:$R$328,9,0)</f>
        <v>5.3153472046174102</v>
      </c>
      <c r="K21" s="70">
        <f t="shared" si="3"/>
        <v>28</v>
      </c>
      <c r="L21" s="69">
        <f>VLOOKUP($A21,'Return Data'!$A$7:$R$328,10,0)</f>
        <v>5.3010110428248698</v>
      </c>
      <c r="M21" s="70">
        <f t="shared" si="4"/>
        <v>17</v>
      </c>
      <c r="N21" s="69">
        <f>VLOOKUP($A21,'Return Data'!$A$7:$R$328,11,0)</f>
        <v>5.3119566730420003</v>
      </c>
      <c r="O21" s="70">
        <f t="shared" si="5"/>
        <v>9</v>
      </c>
      <c r="P21" s="69">
        <f>VLOOKUP($A21,'Return Data'!$A$7:$R$328,12,0)</f>
        <v>5.5406514658248804</v>
      </c>
      <c r="Q21" s="70">
        <f t="shared" si="6"/>
        <v>5</v>
      </c>
      <c r="R21" s="69">
        <f>VLOOKUP($A21,'Return Data'!$A$7:$R$328,13,0)</f>
        <v>5.8937433969628996</v>
      </c>
      <c r="S21" s="70">
        <f t="shared" si="7"/>
        <v>6</v>
      </c>
      <c r="T21" s="69">
        <f>VLOOKUP($A21,'Return Data'!$A$7:$R$328,14,0)</f>
        <v>6.3149907307012496</v>
      </c>
      <c r="U21" s="70">
        <f t="shared" si="8"/>
        <v>10</v>
      </c>
      <c r="V21" s="69">
        <f>VLOOKUP($A21,'Return Data'!$A$7:$R$328,18,0)</f>
        <v>7.2141660016224298</v>
      </c>
      <c r="W21" s="70">
        <f t="shared" si="9"/>
        <v>8</v>
      </c>
      <c r="X21" s="69">
        <f>VLOOKUP($A21,'Return Data'!$A$7:$R$328,15,0)</f>
        <v>7.4123333535674396</v>
      </c>
      <c r="Y21" s="70">
        <f t="shared" si="10"/>
        <v>6</v>
      </c>
      <c r="Z21" s="69">
        <f>VLOOKUP($A21,'Return Data'!$A$7:$R$328,17,0)</f>
        <v>10.0127670421196</v>
      </c>
      <c r="AA21" s="71">
        <f t="shared" si="11"/>
        <v>19</v>
      </c>
    </row>
    <row r="22" spans="1:27" x14ac:dyDescent="0.25">
      <c r="A22" s="67" t="s">
        <v>132</v>
      </c>
      <c r="B22" s="68">
        <f>VLOOKUP($A22,'Return Data'!$A$7:$R$328,2,0)</f>
        <v>43907</v>
      </c>
      <c r="C22" s="69">
        <f>VLOOKUP($A22,'Return Data'!$A$7:$R$328,3,0)</f>
        <v>2395.3193999999999</v>
      </c>
      <c r="D22" s="69">
        <f>VLOOKUP($A22,'Return Data'!$A$7:$R$328,6,0)</f>
        <v>3.8983098402886101</v>
      </c>
      <c r="E22" s="70">
        <f t="shared" si="0"/>
        <v>24</v>
      </c>
      <c r="F22" s="69">
        <f>VLOOKUP($A22,'Return Data'!$A$7:$R$328,7,0)</f>
        <v>4.3321962116971502</v>
      </c>
      <c r="G22" s="70">
        <f t="shared" si="1"/>
        <v>37</v>
      </c>
      <c r="H22" s="69">
        <f>VLOOKUP($A22,'Return Data'!$A$7:$R$328,8,0)</f>
        <v>3.6732146643961099</v>
      </c>
      <c r="I22" s="70">
        <f t="shared" si="2"/>
        <v>38</v>
      </c>
      <c r="J22" s="69">
        <f>VLOOKUP($A22,'Return Data'!$A$7:$R$328,9,0)</f>
        <v>5.21726177179678</v>
      </c>
      <c r="K22" s="70">
        <f t="shared" si="3"/>
        <v>33</v>
      </c>
      <c r="L22" s="69">
        <f>VLOOKUP($A22,'Return Data'!$A$7:$R$328,10,0)</f>
        <v>5.1273365958283401</v>
      </c>
      <c r="M22" s="70">
        <f t="shared" si="4"/>
        <v>32</v>
      </c>
      <c r="N22" s="69">
        <f>VLOOKUP($A22,'Return Data'!$A$7:$R$328,11,0)</f>
        <v>5.0824056658547798</v>
      </c>
      <c r="O22" s="70">
        <f t="shared" si="5"/>
        <v>31</v>
      </c>
      <c r="P22" s="69">
        <f>VLOOKUP($A22,'Return Data'!$A$7:$R$328,12,0)</f>
        <v>5.1629944501282896</v>
      </c>
      <c r="Q22" s="70">
        <f t="shared" si="6"/>
        <v>31</v>
      </c>
      <c r="R22" s="69">
        <f>VLOOKUP($A22,'Return Data'!$A$7:$R$328,13,0)</f>
        <v>5.5093514717642202</v>
      </c>
      <c r="S22" s="70">
        <f t="shared" si="7"/>
        <v>30</v>
      </c>
      <c r="T22" s="69">
        <f>VLOOKUP($A22,'Return Data'!$A$7:$R$328,14,0)</f>
        <v>6.0024708186990203</v>
      </c>
      <c r="U22" s="70">
        <f t="shared" si="8"/>
        <v>30</v>
      </c>
      <c r="V22" s="69">
        <f>VLOOKUP($A22,'Return Data'!$A$7:$R$328,18,0)</f>
        <v>6.9302315919408404</v>
      </c>
      <c r="W22" s="70">
        <f t="shared" si="9"/>
        <v>29</v>
      </c>
      <c r="X22" s="69">
        <f>VLOOKUP($A22,'Return Data'!$A$7:$R$328,15,0)</f>
        <v>7.1774864712346398</v>
      </c>
      <c r="Y22" s="70">
        <f t="shared" si="10"/>
        <v>29</v>
      </c>
      <c r="Z22" s="69">
        <f>VLOOKUP($A22,'Return Data'!$A$7:$R$328,17,0)</f>
        <v>9.9147415255412401</v>
      </c>
      <c r="AA22" s="71">
        <f t="shared" si="11"/>
        <v>27</v>
      </c>
    </row>
    <row r="23" spans="1:27" x14ac:dyDescent="0.25">
      <c r="A23" s="67" t="s">
        <v>133</v>
      </c>
      <c r="B23" s="68">
        <f>VLOOKUP($A23,'Return Data'!$A$7:$R$328,2,0)</f>
        <v>43907</v>
      </c>
      <c r="C23" s="69">
        <f>VLOOKUP($A23,'Return Data'!$A$7:$R$328,3,0)</f>
        <v>1541.1858</v>
      </c>
      <c r="D23" s="69">
        <f>VLOOKUP($A23,'Return Data'!$A$7:$R$328,6,0)</f>
        <v>4.2018589905193897</v>
      </c>
      <c r="E23" s="70">
        <f t="shared" si="0"/>
        <v>20</v>
      </c>
      <c r="F23" s="69">
        <f>VLOOKUP($A23,'Return Data'!$A$7:$R$328,7,0)</f>
        <v>4.6175723249115297</v>
      </c>
      <c r="G23" s="70">
        <f t="shared" si="1"/>
        <v>22</v>
      </c>
      <c r="H23" s="69">
        <f>VLOOKUP($A23,'Return Data'!$A$7:$R$328,8,0)</f>
        <v>4.0892093576797404</v>
      </c>
      <c r="I23" s="70">
        <f t="shared" si="2"/>
        <v>30</v>
      </c>
      <c r="J23" s="69">
        <f>VLOOKUP($A23,'Return Data'!$A$7:$R$328,9,0)</f>
        <v>4.6591574349298703</v>
      </c>
      <c r="K23" s="70">
        <f t="shared" si="3"/>
        <v>39</v>
      </c>
      <c r="L23" s="69">
        <f>VLOOKUP($A23,'Return Data'!$A$7:$R$328,10,0)</f>
        <v>4.7410932177041802</v>
      </c>
      <c r="M23" s="70">
        <f t="shared" si="4"/>
        <v>40</v>
      </c>
      <c r="N23" s="69">
        <f>VLOOKUP($A23,'Return Data'!$A$7:$R$328,11,0)</f>
        <v>4.72785149906694</v>
      </c>
      <c r="O23" s="70">
        <f t="shared" si="5"/>
        <v>37</v>
      </c>
      <c r="P23" s="69">
        <f>VLOOKUP($A23,'Return Data'!$A$7:$R$328,12,0)</f>
        <v>4.8474215043306099</v>
      </c>
      <c r="Q23" s="70">
        <f t="shared" si="6"/>
        <v>37</v>
      </c>
      <c r="R23" s="69">
        <f>VLOOKUP($A23,'Return Data'!$A$7:$R$328,13,0)</f>
        <v>5.2037383736060798</v>
      </c>
      <c r="S23" s="70">
        <f t="shared" si="7"/>
        <v>36</v>
      </c>
      <c r="T23" s="69">
        <f>VLOOKUP($A23,'Return Data'!$A$7:$R$328,14,0)</f>
        <v>5.6045791325482499</v>
      </c>
      <c r="U23" s="70">
        <f t="shared" si="8"/>
        <v>36</v>
      </c>
      <c r="V23" s="69">
        <f>VLOOKUP($A23,'Return Data'!$A$7:$R$328,18,0)</f>
        <v>6.4427128759759</v>
      </c>
      <c r="W23" s="70">
        <f t="shared" si="9"/>
        <v>31</v>
      </c>
      <c r="X23" s="69">
        <f>VLOOKUP($A23,'Return Data'!$A$7:$R$328,15,0)</f>
        <v>6.6674992093822096</v>
      </c>
      <c r="Y23" s="70">
        <f t="shared" si="10"/>
        <v>32</v>
      </c>
      <c r="Z23" s="69">
        <f>VLOOKUP($A23,'Return Data'!$A$7:$R$328,17,0)</f>
        <v>8.5234073725618504</v>
      </c>
      <c r="AA23" s="71">
        <f t="shared" si="11"/>
        <v>32</v>
      </c>
    </row>
    <row r="24" spans="1:27" x14ac:dyDescent="0.25">
      <c r="A24" s="67" t="s">
        <v>134</v>
      </c>
      <c r="B24" s="68">
        <f>VLOOKUP($A24,'Return Data'!$A$7:$R$328,2,0)</f>
        <v>43907</v>
      </c>
      <c r="C24" s="69">
        <f>VLOOKUP($A24,'Return Data'!$A$7:$R$328,3,0)</f>
        <v>1934.0265999999999</v>
      </c>
      <c r="D24" s="69">
        <f>VLOOKUP($A24,'Return Data'!$A$7:$R$328,6,0)</f>
        <v>5.1227270132229199</v>
      </c>
      <c r="E24" s="70">
        <f t="shared" si="0"/>
        <v>3</v>
      </c>
      <c r="F24" s="69">
        <f>VLOOKUP($A24,'Return Data'!$A$7:$R$328,7,0)</f>
        <v>5.1392761262358402</v>
      </c>
      <c r="G24" s="70">
        <f t="shared" si="1"/>
        <v>4</v>
      </c>
      <c r="H24" s="69">
        <f>VLOOKUP($A24,'Return Data'!$A$7:$R$328,8,0)</f>
        <v>5.15297785396079</v>
      </c>
      <c r="I24" s="70">
        <f t="shared" si="2"/>
        <v>4</v>
      </c>
      <c r="J24" s="69">
        <f>VLOOKUP($A24,'Return Data'!$A$7:$R$328,9,0)</f>
        <v>5.59339420413197</v>
      </c>
      <c r="K24" s="70">
        <f t="shared" si="3"/>
        <v>13</v>
      </c>
      <c r="L24" s="69">
        <f>VLOOKUP($A24,'Return Data'!$A$7:$R$328,10,0)</f>
        <v>5.38502162176382</v>
      </c>
      <c r="M24" s="70">
        <f t="shared" si="4"/>
        <v>10</v>
      </c>
      <c r="N24" s="69">
        <f>VLOOKUP($A24,'Return Data'!$A$7:$R$328,11,0)</f>
        <v>5.3549878595226597</v>
      </c>
      <c r="O24" s="70">
        <f t="shared" si="5"/>
        <v>3</v>
      </c>
      <c r="P24" s="69">
        <f>VLOOKUP($A24,'Return Data'!$A$7:$R$328,12,0)</f>
        <v>5.4586167627092896</v>
      </c>
      <c r="Q24" s="70">
        <f t="shared" si="6"/>
        <v>11</v>
      </c>
      <c r="R24" s="69">
        <f>VLOOKUP($A24,'Return Data'!$A$7:$R$328,13,0)</f>
        <v>5.78167007900546</v>
      </c>
      <c r="S24" s="70">
        <f t="shared" si="7"/>
        <v>16</v>
      </c>
      <c r="T24" s="69">
        <f>VLOOKUP($A24,'Return Data'!$A$7:$R$328,14,0)</f>
        <v>6.2580551608940702</v>
      </c>
      <c r="U24" s="70">
        <f t="shared" si="8"/>
        <v>16</v>
      </c>
      <c r="V24" s="69">
        <f>VLOOKUP($A24,'Return Data'!$A$7:$R$328,18,0)</f>
        <v>7.1017856871998504</v>
      </c>
      <c r="W24" s="70">
        <f t="shared" si="9"/>
        <v>21</v>
      </c>
      <c r="X24" s="69">
        <f>VLOOKUP($A24,'Return Data'!$A$7:$R$328,15,0)</f>
        <v>7.3430750290235203</v>
      </c>
      <c r="Y24" s="70">
        <f t="shared" si="10"/>
        <v>17</v>
      </c>
      <c r="Z24" s="69">
        <f>VLOOKUP($A24,'Return Data'!$A$7:$R$328,17,0)</f>
        <v>10.1370425547228</v>
      </c>
      <c r="AA24" s="71">
        <f t="shared" si="11"/>
        <v>6</v>
      </c>
    </row>
    <row r="25" spans="1:27" x14ac:dyDescent="0.25">
      <c r="A25" s="67" t="s">
        <v>135</v>
      </c>
      <c r="B25" s="68">
        <f>VLOOKUP($A25,'Return Data'!$A$7:$R$328,2,0)</f>
        <v>43907</v>
      </c>
      <c r="C25" s="69">
        <f>VLOOKUP($A25,'Return Data'!$A$7:$R$328,3,0)</f>
        <v>1933.3834999999999</v>
      </c>
      <c r="D25" s="69">
        <f>VLOOKUP($A25,'Return Data'!$A$7:$R$328,6,0)</f>
        <v>4.2595589320446603</v>
      </c>
      <c r="E25" s="70">
        <f t="shared" si="0"/>
        <v>18</v>
      </c>
      <c r="F25" s="69">
        <f>VLOOKUP($A25,'Return Data'!$A$7:$R$328,7,0)</f>
        <v>4.7335025809716402</v>
      </c>
      <c r="G25" s="70">
        <f t="shared" si="1"/>
        <v>17</v>
      </c>
      <c r="H25" s="69">
        <f>VLOOKUP($A25,'Return Data'!$A$7:$R$328,8,0)</f>
        <v>4.4651553551380596</v>
      </c>
      <c r="I25" s="70">
        <f t="shared" si="2"/>
        <v>17</v>
      </c>
      <c r="J25" s="69">
        <f>VLOOKUP($A25,'Return Data'!$A$7:$R$328,9,0)</f>
        <v>4.4688469725350597</v>
      </c>
      <c r="K25" s="70">
        <f t="shared" si="3"/>
        <v>42</v>
      </c>
      <c r="L25" s="69">
        <f>VLOOKUP($A25,'Return Data'!$A$7:$R$328,10,0)</f>
        <v>4.9086186375625198</v>
      </c>
      <c r="M25" s="70">
        <f t="shared" si="4"/>
        <v>36</v>
      </c>
      <c r="N25" s="69"/>
      <c r="O25" s="70"/>
      <c r="P25" s="69"/>
      <c r="Q25" s="70"/>
      <c r="R25" s="69"/>
      <c r="S25" s="70"/>
      <c r="T25" s="69"/>
      <c r="U25" s="70"/>
      <c r="V25" s="69"/>
      <c r="W25" s="70"/>
      <c r="X25" s="69"/>
      <c r="Y25" s="70"/>
      <c r="Z25" s="69">
        <f>VLOOKUP($A25,'Return Data'!$A$7:$R$328,17,0)</f>
        <v>5.1385187120790103</v>
      </c>
      <c r="AA25" s="71">
        <f t="shared" si="11"/>
        <v>44</v>
      </c>
    </row>
    <row r="26" spans="1:27" x14ac:dyDescent="0.25">
      <c r="A26" s="67" t="s">
        <v>136</v>
      </c>
      <c r="B26" s="68">
        <f>VLOOKUP($A26,'Return Data'!$A$7:$R$328,2,0)</f>
        <v>43907</v>
      </c>
      <c r="C26" s="69">
        <f>VLOOKUP($A26,'Return Data'!$A$7:$R$328,3,0)</f>
        <v>1934.5693000000001</v>
      </c>
      <c r="D26" s="69">
        <f>VLOOKUP($A26,'Return Data'!$A$7:$R$328,6,0)</f>
        <v>5.2062163888908497</v>
      </c>
      <c r="E26" s="70">
        <f t="shared" si="0"/>
        <v>2</v>
      </c>
      <c r="F26" s="69">
        <f>VLOOKUP($A26,'Return Data'!$A$7:$R$328,7,0)</f>
        <v>5.2077020011357398</v>
      </c>
      <c r="G26" s="70">
        <f t="shared" si="1"/>
        <v>3</v>
      </c>
      <c r="H26" s="69">
        <f>VLOOKUP($A26,'Return Data'!$A$7:$R$328,8,0)</f>
        <v>5.2290406689379596</v>
      </c>
      <c r="I26" s="70">
        <f t="shared" si="2"/>
        <v>2</v>
      </c>
      <c r="J26" s="69">
        <f>VLOOKUP($A26,'Return Data'!$A$7:$R$328,9,0)</f>
        <v>5.6531343600017498</v>
      </c>
      <c r="K26" s="70">
        <f t="shared" si="3"/>
        <v>9</v>
      </c>
      <c r="L26" s="69">
        <f>VLOOKUP($A26,'Return Data'!$A$7:$R$328,10,0)</f>
        <v>5.42353228920215</v>
      </c>
      <c r="M26" s="70">
        <f t="shared" si="4"/>
        <v>7</v>
      </c>
      <c r="N26" s="69"/>
      <c r="O26" s="70"/>
      <c r="P26" s="69"/>
      <c r="Q26" s="70"/>
      <c r="R26" s="69"/>
      <c r="S26" s="70"/>
      <c r="T26" s="69"/>
      <c r="U26" s="70"/>
      <c r="V26" s="69"/>
      <c r="W26" s="70"/>
      <c r="X26" s="69"/>
      <c r="Y26" s="70"/>
      <c r="Z26" s="69">
        <f>VLOOKUP($A26,'Return Data'!$A$7:$R$328,17,0)</f>
        <v>5.4280876614229996</v>
      </c>
      <c r="AA26" s="71">
        <f t="shared" si="11"/>
        <v>40</v>
      </c>
    </row>
    <row r="27" spans="1:27" x14ac:dyDescent="0.25">
      <c r="A27" s="67" t="s">
        <v>137</v>
      </c>
      <c r="B27" s="68">
        <f>VLOOKUP($A27,'Return Data'!$A$7:$R$328,2,0)</f>
        <v>43907</v>
      </c>
      <c r="C27" s="69">
        <f>VLOOKUP($A27,'Return Data'!$A$7:$R$328,3,0)</f>
        <v>1934.3811000000001</v>
      </c>
      <c r="D27" s="69">
        <f>VLOOKUP($A27,'Return Data'!$A$7:$R$328,6,0)</f>
        <v>5.0481781421736196</v>
      </c>
      <c r="E27" s="70">
        <f t="shared" si="0"/>
        <v>5</v>
      </c>
      <c r="F27" s="69">
        <f>VLOOKUP($A27,'Return Data'!$A$7:$R$328,7,0)</f>
        <v>5.1131539086052697</v>
      </c>
      <c r="G27" s="70">
        <f t="shared" si="1"/>
        <v>5</v>
      </c>
      <c r="H27" s="69">
        <f>VLOOKUP($A27,'Return Data'!$A$7:$R$328,8,0)</f>
        <v>5.1417691231494702</v>
      </c>
      <c r="I27" s="70">
        <f t="shared" si="2"/>
        <v>5</v>
      </c>
      <c r="J27" s="69">
        <f>VLOOKUP($A27,'Return Data'!$A$7:$R$328,9,0)</f>
        <v>5.59412659975197</v>
      </c>
      <c r="K27" s="70">
        <f t="shared" si="3"/>
        <v>12</v>
      </c>
      <c r="L27" s="69">
        <f>VLOOKUP($A27,'Return Data'!$A$7:$R$328,10,0)</f>
        <v>5.3533850175536699</v>
      </c>
      <c r="M27" s="70">
        <f t="shared" si="4"/>
        <v>13</v>
      </c>
      <c r="N27" s="69"/>
      <c r="O27" s="70"/>
      <c r="P27" s="69"/>
      <c r="Q27" s="70"/>
      <c r="R27" s="69"/>
      <c r="S27" s="70"/>
      <c r="T27" s="69"/>
      <c r="U27" s="70"/>
      <c r="V27" s="69"/>
      <c r="W27" s="70"/>
      <c r="X27" s="69"/>
      <c r="Y27" s="70"/>
      <c r="Z27" s="69">
        <f>VLOOKUP($A27,'Return Data'!$A$7:$R$328,17,0)</f>
        <v>5.3771133681770902</v>
      </c>
      <c r="AA27" s="71">
        <f t="shared" si="11"/>
        <v>42</v>
      </c>
    </row>
    <row r="28" spans="1:27" x14ac:dyDescent="0.25">
      <c r="A28" s="67" t="s">
        <v>138</v>
      </c>
      <c r="B28" s="68">
        <f>VLOOKUP($A28,'Return Data'!$A$7:$R$328,2,0)</f>
        <v>43907</v>
      </c>
      <c r="C28" s="69">
        <f>VLOOKUP($A28,'Return Data'!$A$7:$R$328,3,0)</f>
        <v>1934.5673999999999</v>
      </c>
      <c r="D28" s="69">
        <f>VLOOKUP($A28,'Return Data'!$A$7:$R$328,6,0)</f>
        <v>5.0231577171089299</v>
      </c>
      <c r="E28" s="70">
        <f t="shared" si="0"/>
        <v>6</v>
      </c>
      <c r="F28" s="69">
        <f>VLOOKUP($A28,'Return Data'!$A$7:$R$328,7,0)</f>
        <v>4.9200564516281098</v>
      </c>
      <c r="G28" s="70">
        <f t="shared" si="1"/>
        <v>13</v>
      </c>
      <c r="H28" s="69">
        <f>VLOOKUP($A28,'Return Data'!$A$7:$R$328,8,0)</f>
        <v>4.9379230847564601</v>
      </c>
      <c r="I28" s="70">
        <f t="shared" si="2"/>
        <v>7</v>
      </c>
      <c r="J28" s="69">
        <f>VLOOKUP($A28,'Return Data'!$A$7:$R$328,9,0)</f>
        <v>5.4265815579914802</v>
      </c>
      <c r="K28" s="70">
        <f t="shared" si="3"/>
        <v>21</v>
      </c>
      <c r="L28" s="69">
        <f>VLOOKUP($A28,'Return Data'!$A$7:$R$328,10,0)</f>
        <v>5.2995252702841302</v>
      </c>
      <c r="M28" s="70">
        <f t="shared" si="4"/>
        <v>18</v>
      </c>
      <c r="N28" s="69"/>
      <c r="O28" s="70"/>
      <c r="P28" s="69"/>
      <c r="Q28" s="70"/>
      <c r="R28" s="69"/>
      <c r="S28" s="70"/>
      <c r="T28" s="69"/>
      <c r="U28" s="70"/>
      <c r="V28" s="69"/>
      <c r="W28" s="70"/>
      <c r="X28" s="69"/>
      <c r="Y28" s="70"/>
      <c r="Z28" s="69">
        <f>VLOOKUP($A28,'Return Data'!$A$7:$R$328,17,0)</f>
        <v>5.4180949798017304</v>
      </c>
      <c r="AA28" s="71">
        <f t="shared" si="11"/>
        <v>41</v>
      </c>
    </row>
    <row r="29" spans="1:27" x14ac:dyDescent="0.25">
      <c r="A29" s="67" t="s">
        <v>139</v>
      </c>
      <c r="B29" s="68">
        <f>VLOOKUP($A29,'Return Data'!$A$7:$R$328,2,0)</f>
        <v>43907</v>
      </c>
      <c r="C29" s="69">
        <f>VLOOKUP($A29,'Return Data'!$A$7:$R$328,3,0)</f>
        <v>2721.3191999999999</v>
      </c>
      <c r="D29" s="69">
        <f>VLOOKUP($A29,'Return Data'!$A$7:$R$328,6,0)</f>
        <v>4.7070926919663396</v>
      </c>
      <c r="E29" s="70">
        <f t="shared" si="0"/>
        <v>9</v>
      </c>
      <c r="F29" s="69">
        <f>VLOOKUP($A29,'Return Data'!$A$7:$R$328,7,0)</f>
        <v>4.8107701334793402</v>
      </c>
      <c r="G29" s="70">
        <f t="shared" si="1"/>
        <v>14</v>
      </c>
      <c r="H29" s="69">
        <f>VLOOKUP($A29,'Return Data'!$A$7:$R$328,8,0)</f>
        <v>3.9180834868574701</v>
      </c>
      <c r="I29" s="70">
        <f t="shared" si="2"/>
        <v>34</v>
      </c>
      <c r="J29" s="69">
        <f>VLOOKUP($A29,'Return Data'!$A$7:$R$328,9,0)</f>
        <v>5.4450852486772101</v>
      </c>
      <c r="K29" s="70">
        <f t="shared" si="3"/>
        <v>19</v>
      </c>
      <c r="L29" s="69">
        <f>VLOOKUP($A29,'Return Data'!$A$7:$R$328,10,0)</f>
        <v>5.1512285837993899</v>
      </c>
      <c r="M29" s="70">
        <f t="shared" si="4"/>
        <v>30</v>
      </c>
      <c r="N29" s="69">
        <f>VLOOKUP($A29,'Return Data'!$A$7:$R$328,11,0)</f>
        <v>5.12128186176498</v>
      </c>
      <c r="O29" s="70">
        <f t="shared" ref="O29:O51" si="12">RANK(N29,N$8:N$51,0)</f>
        <v>28</v>
      </c>
      <c r="P29" s="69">
        <f>VLOOKUP($A29,'Return Data'!$A$7:$R$328,12,0)</f>
        <v>5.2633571222599302</v>
      </c>
      <c r="Q29" s="70">
        <f t="shared" ref="Q29:Q51" si="13">RANK(P29,P$8:P$51,0)</f>
        <v>27</v>
      </c>
      <c r="R29" s="69">
        <f>VLOOKUP($A29,'Return Data'!$A$7:$R$328,13,0)</f>
        <v>5.6022047925701601</v>
      </c>
      <c r="S29" s="70">
        <f t="shared" ref="S29:S51" si="14">RANK(R29,R$8:R$51,0)</f>
        <v>28</v>
      </c>
      <c r="T29" s="69">
        <f>VLOOKUP($A29,'Return Data'!$A$7:$R$328,14,0)</f>
        <v>6.0849951609329898</v>
      </c>
      <c r="U29" s="70">
        <f>RANK(T29,T$8:T$51,0)</f>
        <v>28</v>
      </c>
      <c r="V29" s="69">
        <f>VLOOKUP($A29,'Return Data'!$A$7:$R$328,18,0)</f>
        <v>7.0520956931646497</v>
      </c>
      <c r="W29" s="70">
        <f>RANK(V29,V$8:V$51,0)</f>
        <v>24</v>
      </c>
      <c r="X29" s="69">
        <f>VLOOKUP($A29,'Return Data'!$A$7:$R$328,15,0)</f>
        <v>7.2888729780738402</v>
      </c>
      <c r="Y29" s="70">
        <f>RANK(X29,X$8:X$51,0)</f>
        <v>23</v>
      </c>
      <c r="Z29" s="69">
        <f>VLOOKUP($A29,'Return Data'!$A$7:$R$328,17,0)</f>
        <v>10.027054494587</v>
      </c>
      <c r="AA29" s="71">
        <f t="shared" si="11"/>
        <v>16</v>
      </c>
    </row>
    <row r="30" spans="1:27" x14ac:dyDescent="0.25">
      <c r="A30" s="67" t="s">
        <v>140</v>
      </c>
      <c r="B30" s="68">
        <f>VLOOKUP($A30,'Return Data'!$A$7:$R$328,2,0)</f>
        <v>43907</v>
      </c>
      <c r="C30" s="69">
        <f>VLOOKUP($A30,'Return Data'!$A$7:$R$328,3,0)</f>
        <v>1048.2091</v>
      </c>
      <c r="D30" s="69">
        <f>VLOOKUP($A30,'Return Data'!$A$7:$R$328,6,0)</f>
        <v>4.5517110170361104</v>
      </c>
      <c r="E30" s="70">
        <f t="shared" si="0"/>
        <v>11</v>
      </c>
      <c r="F30" s="69">
        <f>VLOOKUP($A30,'Return Data'!$A$7:$R$328,7,0)</f>
        <v>4.7479948944491799</v>
      </c>
      <c r="G30" s="70">
        <f t="shared" si="1"/>
        <v>16</v>
      </c>
      <c r="H30" s="69">
        <f>VLOOKUP($A30,'Return Data'!$A$7:$R$328,8,0)</f>
        <v>4.80528620155214</v>
      </c>
      <c r="I30" s="70">
        <f t="shared" si="2"/>
        <v>12</v>
      </c>
      <c r="J30" s="69">
        <f>VLOOKUP($A30,'Return Data'!$A$7:$R$328,9,0)</f>
        <v>5.3785271921365299</v>
      </c>
      <c r="K30" s="70">
        <f t="shared" si="3"/>
        <v>24</v>
      </c>
      <c r="L30" s="69">
        <f>VLOOKUP($A30,'Return Data'!$A$7:$R$328,10,0)</f>
        <v>5.1357593839020996</v>
      </c>
      <c r="M30" s="70">
        <f t="shared" si="4"/>
        <v>31</v>
      </c>
      <c r="N30" s="69">
        <f>VLOOKUP($A30,'Return Data'!$A$7:$R$328,11,0)</f>
        <v>4.8201402753413696</v>
      </c>
      <c r="O30" s="70">
        <f t="shared" si="12"/>
        <v>35</v>
      </c>
      <c r="P30" s="69">
        <f>VLOOKUP($A30,'Return Data'!$A$7:$R$328,12,0)</f>
        <v>4.8842105045892499</v>
      </c>
      <c r="Q30" s="70">
        <f t="shared" si="13"/>
        <v>35</v>
      </c>
      <c r="R30" s="69">
        <f>VLOOKUP($A30,'Return Data'!$A$7:$R$328,13,0)</f>
        <v>5.0887711480862396</v>
      </c>
      <c r="S30" s="70">
        <f t="shared" si="14"/>
        <v>37</v>
      </c>
      <c r="T30" s="69"/>
      <c r="U30" s="70"/>
      <c r="V30" s="69"/>
      <c r="W30" s="70"/>
      <c r="X30" s="69"/>
      <c r="Y30" s="70"/>
      <c r="Z30" s="69">
        <f>VLOOKUP($A30,'Return Data'!$A$7:$R$328,17,0)</f>
        <v>5.3545615883270603</v>
      </c>
      <c r="AA30" s="71">
        <f t="shared" si="11"/>
        <v>43</v>
      </c>
    </row>
    <row r="31" spans="1:27" x14ac:dyDescent="0.25">
      <c r="A31" s="67" t="s">
        <v>141</v>
      </c>
      <c r="B31" s="68">
        <f>VLOOKUP($A31,'Return Data'!$A$7:$R$328,2,0)</f>
        <v>43907</v>
      </c>
      <c r="C31" s="69">
        <f>VLOOKUP($A31,'Return Data'!$A$7:$R$328,3,0)</f>
        <v>54.211100000000002</v>
      </c>
      <c r="D31" s="69">
        <f>VLOOKUP($A31,'Return Data'!$A$7:$R$328,6,0)</f>
        <v>4.3095893898525999</v>
      </c>
      <c r="E31" s="70">
        <f t="shared" si="0"/>
        <v>16</v>
      </c>
      <c r="F31" s="69">
        <f>VLOOKUP($A31,'Return Data'!$A$7:$R$328,7,0)</f>
        <v>5.0742623742444604</v>
      </c>
      <c r="G31" s="70">
        <f t="shared" si="1"/>
        <v>8</v>
      </c>
      <c r="H31" s="69">
        <f>VLOOKUP($A31,'Return Data'!$A$7:$R$328,8,0)</f>
        <v>4.8811361384751502</v>
      </c>
      <c r="I31" s="70">
        <f t="shared" si="2"/>
        <v>10</v>
      </c>
      <c r="J31" s="69">
        <f>VLOOKUP($A31,'Return Data'!$A$7:$R$328,9,0)</f>
        <v>5.3878436768787603</v>
      </c>
      <c r="K31" s="70">
        <f t="shared" si="3"/>
        <v>23</v>
      </c>
      <c r="L31" s="69">
        <f>VLOOKUP($A31,'Return Data'!$A$7:$R$328,10,0)</f>
        <v>5.2947680538806399</v>
      </c>
      <c r="M31" s="70">
        <f t="shared" si="4"/>
        <v>19</v>
      </c>
      <c r="N31" s="69">
        <f>VLOOKUP($A31,'Return Data'!$A$7:$R$328,11,0)</f>
        <v>5.15810782743758</v>
      </c>
      <c r="O31" s="70">
        <f t="shared" si="12"/>
        <v>24</v>
      </c>
      <c r="P31" s="69">
        <f>VLOOKUP($A31,'Return Data'!$A$7:$R$328,12,0)</f>
        <v>5.3195999706434396</v>
      </c>
      <c r="Q31" s="70">
        <f t="shared" si="13"/>
        <v>24</v>
      </c>
      <c r="R31" s="69">
        <f>VLOOKUP($A31,'Return Data'!$A$7:$R$328,13,0)</f>
        <v>5.7027829098996001</v>
      </c>
      <c r="S31" s="70">
        <f t="shared" si="14"/>
        <v>22</v>
      </c>
      <c r="T31" s="69">
        <f>VLOOKUP($A31,'Return Data'!$A$7:$R$328,14,0)</f>
        <v>6.2406324160458002</v>
      </c>
      <c r="U31" s="70">
        <f t="shared" ref="U31:U51" si="15">RANK(T31,T$8:T$51,0)</f>
        <v>21</v>
      </c>
      <c r="V31" s="69">
        <f>VLOOKUP($A31,'Return Data'!$A$7:$R$328,18,0)</f>
        <v>7.1524759633735799</v>
      </c>
      <c r="W31" s="70">
        <f t="shared" ref="W31:W36" si="16">RANK(V31,V$8:V$51,0)</f>
        <v>15</v>
      </c>
      <c r="X31" s="69">
        <f>VLOOKUP($A31,'Return Data'!$A$7:$R$328,15,0)</f>
        <v>7.3651986205423299</v>
      </c>
      <c r="Y31" s="70">
        <f t="shared" ref="Y31:Y36" si="17">RANK(X31,X$8:X$51,0)</f>
        <v>13</v>
      </c>
      <c r="Z31" s="69">
        <f>VLOOKUP($A31,'Return Data'!$A$7:$R$328,17,0)</f>
        <v>10.136941127812999</v>
      </c>
      <c r="AA31" s="71">
        <f t="shared" si="11"/>
        <v>7</v>
      </c>
    </row>
    <row r="32" spans="1:27" x14ac:dyDescent="0.25">
      <c r="A32" s="67" t="s">
        <v>142</v>
      </c>
      <c r="B32" s="68">
        <f>VLOOKUP($A32,'Return Data'!$A$7:$R$328,2,0)</f>
        <v>43907</v>
      </c>
      <c r="C32" s="69">
        <f>VLOOKUP($A32,'Return Data'!$A$7:$R$328,3,0)</f>
        <v>4003.6945000000001</v>
      </c>
      <c r="D32" s="69">
        <f>VLOOKUP($A32,'Return Data'!$A$7:$R$328,6,0)</f>
        <v>2.8965672179588302</v>
      </c>
      <c r="E32" s="70">
        <f t="shared" si="0"/>
        <v>36</v>
      </c>
      <c r="F32" s="69">
        <f>VLOOKUP($A32,'Return Data'!$A$7:$R$328,7,0)</f>
        <v>3.9373256310884499</v>
      </c>
      <c r="G32" s="70">
        <f t="shared" si="1"/>
        <v>42</v>
      </c>
      <c r="H32" s="69">
        <f>VLOOKUP($A32,'Return Data'!$A$7:$R$328,8,0)</f>
        <v>3.4230468463541199</v>
      </c>
      <c r="I32" s="70">
        <f t="shared" si="2"/>
        <v>42</v>
      </c>
      <c r="J32" s="69">
        <f>VLOOKUP($A32,'Return Data'!$A$7:$R$328,9,0)</f>
        <v>5.3948060048221897</v>
      </c>
      <c r="K32" s="70">
        <f t="shared" si="3"/>
        <v>22</v>
      </c>
      <c r="L32" s="69">
        <f>VLOOKUP($A32,'Return Data'!$A$7:$R$328,10,0)</f>
        <v>5.1776123348624798</v>
      </c>
      <c r="M32" s="70">
        <f t="shared" si="4"/>
        <v>29</v>
      </c>
      <c r="N32" s="69">
        <f>VLOOKUP($A32,'Return Data'!$A$7:$R$328,11,0)</f>
        <v>5.1353284326837798</v>
      </c>
      <c r="O32" s="70">
        <f t="shared" si="12"/>
        <v>26</v>
      </c>
      <c r="P32" s="69">
        <f>VLOOKUP($A32,'Return Data'!$A$7:$R$328,12,0)</f>
        <v>5.2818364202674699</v>
      </c>
      <c r="Q32" s="70">
        <f t="shared" si="13"/>
        <v>26</v>
      </c>
      <c r="R32" s="69">
        <f>VLOOKUP($A32,'Return Data'!$A$7:$R$328,13,0)</f>
        <v>5.6308297028113703</v>
      </c>
      <c r="S32" s="70">
        <f t="shared" si="14"/>
        <v>26</v>
      </c>
      <c r="T32" s="69">
        <f>VLOOKUP($A32,'Return Data'!$A$7:$R$328,14,0)</f>
        <v>6.0947572483241297</v>
      </c>
      <c r="U32" s="70">
        <f t="shared" si="15"/>
        <v>26</v>
      </c>
      <c r="V32" s="69">
        <f>VLOOKUP($A32,'Return Data'!$A$7:$R$328,18,0)</f>
        <v>7.0206349922307902</v>
      </c>
      <c r="W32" s="70">
        <f t="shared" si="16"/>
        <v>27</v>
      </c>
      <c r="X32" s="69">
        <f>VLOOKUP($A32,'Return Data'!$A$7:$R$328,15,0)</f>
        <v>7.2398052629850103</v>
      </c>
      <c r="Y32" s="70">
        <f t="shared" si="17"/>
        <v>26</v>
      </c>
      <c r="Z32" s="69">
        <f>VLOOKUP($A32,'Return Data'!$A$7:$R$328,17,0)</f>
        <v>9.9581831207806903</v>
      </c>
      <c r="AA32" s="71">
        <f t="shared" si="11"/>
        <v>25</v>
      </c>
    </row>
    <row r="33" spans="1:27" x14ac:dyDescent="0.25">
      <c r="A33" s="67" t="s">
        <v>143</v>
      </c>
      <c r="B33" s="68">
        <f>VLOOKUP($A33,'Return Data'!$A$7:$R$328,2,0)</f>
        <v>43907</v>
      </c>
      <c r="C33" s="69">
        <f>VLOOKUP($A33,'Return Data'!$A$7:$R$328,3,0)</f>
        <v>2712.5158999999999</v>
      </c>
      <c r="D33" s="69">
        <f>VLOOKUP($A33,'Return Data'!$A$7:$R$328,6,0)</f>
        <v>3.2472560116076901</v>
      </c>
      <c r="E33" s="70">
        <f t="shared" si="0"/>
        <v>32</v>
      </c>
      <c r="F33" s="69">
        <f>VLOOKUP($A33,'Return Data'!$A$7:$R$328,7,0)</f>
        <v>4.4300288774368601</v>
      </c>
      <c r="G33" s="70">
        <f t="shared" si="1"/>
        <v>34</v>
      </c>
      <c r="H33" s="69">
        <f>VLOOKUP($A33,'Return Data'!$A$7:$R$328,8,0)</f>
        <v>3.9862554717317802</v>
      </c>
      <c r="I33" s="70">
        <f t="shared" si="2"/>
        <v>32</v>
      </c>
      <c r="J33" s="69">
        <f>VLOOKUP($A33,'Return Data'!$A$7:$R$328,9,0)</f>
        <v>5.7946667427584098</v>
      </c>
      <c r="K33" s="70">
        <f t="shared" si="3"/>
        <v>6</v>
      </c>
      <c r="L33" s="69">
        <f>VLOOKUP($A33,'Return Data'!$A$7:$R$328,10,0)</f>
        <v>5.3817530104020701</v>
      </c>
      <c r="M33" s="70">
        <f t="shared" si="4"/>
        <v>11</v>
      </c>
      <c r="N33" s="69">
        <f>VLOOKUP($A33,'Return Data'!$A$7:$R$328,11,0)</f>
        <v>5.2401476162723899</v>
      </c>
      <c r="O33" s="70">
        <f t="shared" si="12"/>
        <v>18</v>
      </c>
      <c r="P33" s="69">
        <f>VLOOKUP($A33,'Return Data'!$A$7:$R$328,12,0)</f>
        <v>5.3831101131303001</v>
      </c>
      <c r="Q33" s="70">
        <f t="shared" si="13"/>
        <v>19</v>
      </c>
      <c r="R33" s="69">
        <f>VLOOKUP($A33,'Return Data'!$A$7:$R$328,13,0)</f>
        <v>5.6897426913979396</v>
      </c>
      <c r="S33" s="70">
        <f t="shared" si="14"/>
        <v>25</v>
      </c>
      <c r="T33" s="69">
        <f>VLOOKUP($A33,'Return Data'!$A$7:$R$328,14,0)</f>
        <v>6.17379740644905</v>
      </c>
      <c r="U33" s="70">
        <f t="shared" si="15"/>
        <v>25</v>
      </c>
      <c r="V33" s="69">
        <f>VLOOKUP($A33,'Return Data'!$A$7:$R$328,18,0)</f>
        <v>7.0887423422303</v>
      </c>
      <c r="W33" s="70">
        <f t="shared" si="16"/>
        <v>22</v>
      </c>
      <c r="X33" s="69">
        <f>VLOOKUP($A33,'Return Data'!$A$7:$R$328,15,0)</f>
        <v>7.3136919342059201</v>
      </c>
      <c r="Y33" s="70">
        <f t="shared" si="17"/>
        <v>21</v>
      </c>
      <c r="Z33" s="69">
        <f>VLOOKUP($A33,'Return Data'!$A$7:$R$328,17,0)</f>
        <v>10.002829376597701</v>
      </c>
      <c r="AA33" s="71">
        <f t="shared" si="11"/>
        <v>22</v>
      </c>
    </row>
    <row r="34" spans="1:27" x14ac:dyDescent="0.25">
      <c r="A34" s="67" t="s">
        <v>144</v>
      </c>
      <c r="B34" s="68">
        <f>VLOOKUP($A34,'Return Data'!$A$7:$R$328,2,0)</f>
        <v>43907</v>
      </c>
      <c r="C34" s="69">
        <f>VLOOKUP($A34,'Return Data'!$A$7:$R$328,3,0)</f>
        <v>3589.8434999999999</v>
      </c>
      <c r="D34" s="69">
        <f>VLOOKUP($A34,'Return Data'!$A$7:$R$328,6,0)</f>
        <v>3.5152689047490702</v>
      </c>
      <c r="E34" s="70">
        <f t="shared" si="0"/>
        <v>28</v>
      </c>
      <c r="F34" s="69">
        <f>VLOOKUP($A34,'Return Data'!$A$7:$R$328,7,0)</f>
        <v>4.5649193920211601</v>
      </c>
      <c r="G34" s="70">
        <f t="shared" si="1"/>
        <v>25</v>
      </c>
      <c r="H34" s="69">
        <f>VLOOKUP($A34,'Return Data'!$A$7:$R$328,8,0)</f>
        <v>4.5376667309224104</v>
      </c>
      <c r="I34" s="70">
        <f t="shared" si="2"/>
        <v>15</v>
      </c>
      <c r="J34" s="69">
        <f>VLOOKUP($A34,'Return Data'!$A$7:$R$328,9,0)</f>
        <v>5.5919328903285299</v>
      </c>
      <c r="K34" s="70">
        <f t="shared" si="3"/>
        <v>14</v>
      </c>
      <c r="L34" s="69">
        <f>VLOOKUP($A34,'Return Data'!$A$7:$R$328,10,0)</f>
        <v>5.3543118104697198</v>
      </c>
      <c r="M34" s="70">
        <f t="shared" si="4"/>
        <v>12</v>
      </c>
      <c r="N34" s="69">
        <f>VLOOKUP($A34,'Return Data'!$A$7:$R$328,11,0)</f>
        <v>5.33550496566171</v>
      </c>
      <c r="O34" s="70">
        <f t="shared" si="12"/>
        <v>5</v>
      </c>
      <c r="P34" s="69">
        <f>VLOOKUP($A34,'Return Data'!$A$7:$R$328,12,0)</f>
        <v>5.46433200757793</v>
      </c>
      <c r="Q34" s="70">
        <f t="shared" si="13"/>
        <v>10</v>
      </c>
      <c r="R34" s="69">
        <f>VLOOKUP($A34,'Return Data'!$A$7:$R$328,13,0)</f>
        <v>5.7963411503462403</v>
      </c>
      <c r="S34" s="70">
        <f t="shared" si="14"/>
        <v>14</v>
      </c>
      <c r="T34" s="69">
        <f>VLOOKUP($A34,'Return Data'!$A$7:$R$328,14,0)</f>
        <v>6.2544710662043199</v>
      </c>
      <c r="U34" s="70">
        <f t="shared" si="15"/>
        <v>17</v>
      </c>
      <c r="V34" s="69">
        <f>VLOOKUP($A34,'Return Data'!$A$7:$R$328,18,0)</f>
        <v>7.1379197665753598</v>
      </c>
      <c r="W34" s="70">
        <f t="shared" si="16"/>
        <v>17</v>
      </c>
      <c r="X34" s="69">
        <f>VLOOKUP($A34,'Return Data'!$A$7:$R$328,15,0)</f>
        <v>7.34629866361698</v>
      </c>
      <c r="Y34" s="70">
        <f t="shared" si="17"/>
        <v>16</v>
      </c>
      <c r="Z34" s="69">
        <f>VLOOKUP($A34,'Return Data'!$A$7:$R$328,17,0)</f>
        <v>10.0068374870208</v>
      </c>
      <c r="AA34" s="71">
        <f t="shared" si="11"/>
        <v>21</v>
      </c>
    </row>
    <row r="35" spans="1:27" x14ac:dyDescent="0.25">
      <c r="A35" s="67" t="s">
        <v>145</v>
      </c>
      <c r="B35" s="68">
        <f>VLOOKUP($A35,'Return Data'!$A$7:$R$328,2,0)</f>
        <v>43907</v>
      </c>
      <c r="C35" s="69">
        <f>VLOOKUP($A35,'Return Data'!$A$7:$R$328,3,0)</f>
        <v>1284.8531</v>
      </c>
      <c r="D35" s="69">
        <f>VLOOKUP($A35,'Return Data'!$A$7:$R$328,6,0)</f>
        <v>2.8182829411957901</v>
      </c>
      <c r="E35" s="70">
        <f t="shared" si="0"/>
        <v>38</v>
      </c>
      <c r="F35" s="69">
        <f>VLOOKUP($A35,'Return Data'!$A$7:$R$328,7,0)</f>
        <v>4.48252628888664</v>
      </c>
      <c r="G35" s="70">
        <f t="shared" si="1"/>
        <v>28</v>
      </c>
      <c r="H35" s="69">
        <f>VLOOKUP($A35,'Return Data'!$A$7:$R$328,8,0)</f>
        <v>4.3866229721030301</v>
      </c>
      <c r="I35" s="70">
        <f t="shared" si="2"/>
        <v>19</v>
      </c>
      <c r="J35" s="69">
        <f>VLOOKUP($A35,'Return Data'!$A$7:$R$328,9,0)</f>
        <v>5.2844161587895302</v>
      </c>
      <c r="K35" s="70">
        <f t="shared" si="3"/>
        <v>30</v>
      </c>
      <c r="L35" s="69">
        <f>VLOOKUP($A35,'Return Data'!$A$7:$R$328,10,0)</f>
        <v>5.2491515439318999</v>
      </c>
      <c r="M35" s="70">
        <f t="shared" si="4"/>
        <v>24</v>
      </c>
      <c r="N35" s="69">
        <f>VLOOKUP($A35,'Return Data'!$A$7:$R$328,11,0)</f>
        <v>5.3212650434089497</v>
      </c>
      <c r="O35" s="70">
        <f t="shared" si="12"/>
        <v>7</v>
      </c>
      <c r="P35" s="69">
        <f>VLOOKUP($A35,'Return Data'!$A$7:$R$328,12,0)</f>
        <v>5.5661587729076096</v>
      </c>
      <c r="Q35" s="70">
        <f t="shared" si="13"/>
        <v>3</v>
      </c>
      <c r="R35" s="69">
        <f>VLOOKUP($A35,'Return Data'!$A$7:$R$328,13,0)</f>
        <v>5.9321353162874297</v>
      </c>
      <c r="S35" s="70">
        <f t="shared" si="14"/>
        <v>4</v>
      </c>
      <c r="T35" s="69">
        <f>VLOOKUP($A35,'Return Data'!$A$7:$R$328,14,0)</f>
        <v>6.4084859218368502</v>
      </c>
      <c r="U35" s="70">
        <f t="shared" si="15"/>
        <v>3</v>
      </c>
      <c r="V35" s="69">
        <f>VLOOKUP($A35,'Return Data'!$A$7:$R$328,18,0)</f>
        <v>7.2624436761752298</v>
      </c>
      <c r="W35" s="70">
        <f t="shared" si="16"/>
        <v>3</v>
      </c>
      <c r="X35" s="69">
        <f>VLOOKUP($A35,'Return Data'!$A$7:$R$328,15,0)</f>
        <v>7.4575119855167502</v>
      </c>
      <c r="Y35" s="70">
        <f t="shared" si="17"/>
        <v>3</v>
      </c>
      <c r="Z35" s="69">
        <f>VLOOKUP($A35,'Return Data'!$A$7:$R$328,17,0)</f>
        <v>7.68466267571623</v>
      </c>
      <c r="AA35" s="71">
        <f t="shared" si="11"/>
        <v>36</v>
      </c>
    </row>
    <row r="36" spans="1:27" x14ac:dyDescent="0.25">
      <c r="A36" s="67" t="s">
        <v>146</v>
      </c>
      <c r="B36" s="68">
        <f>VLOOKUP($A36,'Return Data'!$A$7:$R$328,2,0)</f>
        <v>43907</v>
      </c>
      <c r="C36" s="69">
        <f>VLOOKUP($A36,'Return Data'!$A$7:$R$328,3,0)</f>
        <v>2088.2781</v>
      </c>
      <c r="D36" s="69">
        <f>VLOOKUP($A36,'Return Data'!$A$7:$R$328,6,0)</f>
        <v>4.4802932613025002</v>
      </c>
      <c r="E36" s="70">
        <f t="shared" si="0"/>
        <v>12</v>
      </c>
      <c r="F36" s="69">
        <f>VLOOKUP($A36,'Return Data'!$A$7:$R$328,7,0)</f>
        <v>5.2093849387947504</v>
      </c>
      <c r="G36" s="70">
        <f t="shared" si="1"/>
        <v>2</v>
      </c>
      <c r="H36" s="69">
        <f>VLOOKUP($A36,'Return Data'!$A$7:$R$328,8,0)</f>
        <v>4.3827978834057904</v>
      </c>
      <c r="I36" s="70">
        <f t="shared" si="2"/>
        <v>20</v>
      </c>
      <c r="J36" s="69">
        <f>VLOOKUP($A36,'Return Data'!$A$7:$R$328,9,0)</f>
        <v>5.4440411398642503</v>
      </c>
      <c r="K36" s="70">
        <f t="shared" si="3"/>
        <v>20</v>
      </c>
      <c r="L36" s="69">
        <f>VLOOKUP($A36,'Return Data'!$A$7:$R$328,10,0)</f>
        <v>5.3105277956202004</v>
      </c>
      <c r="M36" s="70">
        <f t="shared" si="4"/>
        <v>15</v>
      </c>
      <c r="N36" s="69">
        <f>VLOOKUP($A36,'Return Data'!$A$7:$R$328,11,0)</f>
        <v>5.3055378277744403</v>
      </c>
      <c r="O36" s="70">
        <f t="shared" si="12"/>
        <v>11</v>
      </c>
      <c r="P36" s="69">
        <f>VLOOKUP($A36,'Return Data'!$A$7:$R$328,12,0)</f>
        <v>5.4164379242940202</v>
      </c>
      <c r="Q36" s="70">
        <f t="shared" si="13"/>
        <v>16</v>
      </c>
      <c r="R36" s="69">
        <f>VLOOKUP($A36,'Return Data'!$A$7:$R$328,13,0)</f>
        <v>5.7567734396454799</v>
      </c>
      <c r="S36" s="70">
        <f t="shared" si="14"/>
        <v>18</v>
      </c>
      <c r="T36" s="69">
        <f>VLOOKUP($A36,'Return Data'!$A$7:$R$328,14,0)</f>
        <v>6.2424781087559298</v>
      </c>
      <c r="U36" s="70">
        <f t="shared" si="15"/>
        <v>20</v>
      </c>
      <c r="V36" s="69">
        <f>VLOOKUP($A36,'Return Data'!$A$7:$R$328,18,0)</f>
        <v>7.1140624890717499</v>
      </c>
      <c r="W36" s="70">
        <f t="shared" si="16"/>
        <v>20</v>
      </c>
      <c r="X36" s="69">
        <f>VLOOKUP($A36,'Return Data'!$A$7:$R$328,15,0)</f>
        <v>7.3274864328912397</v>
      </c>
      <c r="Y36" s="70">
        <f t="shared" si="17"/>
        <v>20</v>
      </c>
      <c r="Z36" s="69">
        <f>VLOOKUP($A36,'Return Data'!$A$7:$R$328,17,0)</f>
        <v>9.6321086329331802</v>
      </c>
      <c r="AA36" s="71">
        <f t="shared" si="11"/>
        <v>30</v>
      </c>
    </row>
    <row r="37" spans="1:27" x14ac:dyDescent="0.25">
      <c r="A37" s="67" t="s">
        <v>147</v>
      </c>
      <c r="B37" s="68">
        <f>VLOOKUP($A37,'Return Data'!$A$7:$R$328,2,0)</f>
        <v>43907</v>
      </c>
      <c r="C37" s="69">
        <f>VLOOKUP($A37,'Return Data'!$A$7:$R$328,3,0)</f>
        <v>10.6892</v>
      </c>
      <c r="D37" s="69">
        <f>VLOOKUP($A37,'Return Data'!$A$7:$R$328,6,0)</f>
        <v>4.4395999214041897</v>
      </c>
      <c r="E37" s="70">
        <f t="shared" si="0"/>
        <v>13</v>
      </c>
      <c r="F37" s="69">
        <f>VLOOKUP($A37,'Return Data'!$A$7:$R$328,7,0)</f>
        <v>4.6975766822362202</v>
      </c>
      <c r="G37" s="70">
        <f t="shared" si="1"/>
        <v>18</v>
      </c>
      <c r="H37" s="69">
        <f>VLOOKUP($A37,'Return Data'!$A$7:$R$328,8,0)</f>
        <v>4.6871739444491602</v>
      </c>
      <c r="I37" s="70">
        <f t="shared" si="2"/>
        <v>14</v>
      </c>
      <c r="J37" s="69">
        <f>VLOOKUP($A37,'Return Data'!$A$7:$R$328,9,0)</f>
        <v>4.7403485940289602</v>
      </c>
      <c r="K37" s="70">
        <f t="shared" si="3"/>
        <v>37</v>
      </c>
      <c r="L37" s="69">
        <f>VLOOKUP($A37,'Return Data'!$A$7:$R$328,10,0)</f>
        <v>4.7038427937981702</v>
      </c>
      <c r="M37" s="70">
        <f t="shared" si="4"/>
        <v>41</v>
      </c>
      <c r="N37" s="69">
        <f>VLOOKUP($A37,'Return Data'!$A$7:$R$328,11,0)</f>
        <v>4.6653090433788904</v>
      </c>
      <c r="O37" s="70">
        <f t="shared" si="12"/>
        <v>38</v>
      </c>
      <c r="P37" s="69">
        <f>VLOOKUP($A37,'Return Data'!$A$7:$R$328,12,0)</f>
        <v>4.8047645469836899</v>
      </c>
      <c r="Q37" s="70">
        <f t="shared" si="13"/>
        <v>38</v>
      </c>
      <c r="R37" s="69">
        <f>VLOOKUP($A37,'Return Data'!$A$7:$R$328,13,0)</f>
        <v>5.0537265543242</v>
      </c>
      <c r="S37" s="70">
        <f t="shared" si="14"/>
        <v>38</v>
      </c>
      <c r="T37" s="69">
        <f>VLOOKUP($A37,'Return Data'!$A$7:$R$328,14,0)</f>
        <v>5.3184993247478403</v>
      </c>
      <c r="U37" s="70">
        <f t="shared" si="15"/>
        <v>37</v>
      </c>
      <c r="V37" s="69"/>
      <c r="W37" s="70"/>
      <c r="X37" s="69"/>
      <c r="Y37" s="70"/>
      <c r="Z37" s="69">
        <f>VLOOKUP($A37,'Return Data'!$A$7:$R$328,17,0)</f>
        <v>5.5409251101321502</v>
      </c>
      <c r="AA37" s="71">
        <f t="shared" si="11"/>
        <v>39</v>
      </c>
    </row>
    <row r="38" spans="1:27" x14ac:dyDescent="0.25">
      <c r="A38" s="67" t="s">
        <v>148</v>
      </c>
      <c r="B38" s="68">
        <f>VLOOKUP($A38,'Return Data'!$A$7:$R$328,2,0)</f>
        <v>43907</v>
      </c>
      <c r="C38" s="69">
        <f>VLOOKUP($A38,'Return Data'!$A$7:$R$328,3,0)</f>
        <v>4836.9841999999999</v>
      </c>
      <c r="D38" s="69">
        <f>VLOOKUP($A38,'Return Data'!$A$7:$R$328,6,0)</f>
        <v>3.4730107821169298</v>
      </c>
      <c r="E38" s="70">
        <f t="shared" si="0"/>
        <v>30</v>
      </c>
      <c r="F38" s="69">
        <f>VLOOKUP($A38,'Return Data'!$A$7:$R$328,7,0)</f>
        <v>4.6747967815953997</v>
      </c>
      <c r="G38" s="70">
        <f t="shared" si="1"/>
        <v>20</v>
      </c>
      <c r="H38" s="69">
        <f>VLOOKUP($A38,'Return Data'!$A$7:$R$328,8,0)</f>
        <v>4.1297576669964302</v>
      </c>
      <c r="I38" s="70">
        <f t="shared" si="2"/>
        <v>27</v>
      </c>
      <c r="J38" s="69">
        <f>VLOOKUP($A38,'Return Data'!$A$7:$R$328,9,0)</f>
        <v>5.6449797812014904</v>
      </c>
      <c r="K38" s="70">
        <f t="shared" si="3"/>
        <v>10</v>
      </c>
      <c r="L38" s="69">
        <f>VLOOKUP($A38,'Return Data'!$A$7:$R$328,10,0)</f>
        <v>5.3045314419915801</v>
      </c>
      <c r="M38" s="70">
        <f t="shared" si="4"/>
        <v>16</v>
      </c>
      <c r="N38" s="69">
        <f>VLOOKUP($A38,'Return Data'!$A$7:$R$328,11,0)</f>
        <v>5.2540422668817897</v>
      </c>
      <c r="O38" s="70">
        <f t="shared" si="12"/>
        <v>15</v>
      </c>
      <c r="P38" s="69">
        <f>VLOOKUP($A38,'Return Data'!$A$7:$R$328,12,0)</f>
        <v>5.4368290778069399</v>
      </c>
      <c r="Q38" s="70">
        <f t="shared" si="13"/>
        <v>14</v>
      </c>
      <c r="R38" s="69">
        <f>VLOOKUP($A38,'Return Data'!$A$7:$R$328,13,0)</f>
        <v>5.8392436525025904</v>
      </c>
      <c r="S38" s="70">
        <f t="shared" si="14"/>
        <v>10</v>
      </c>
      <c r="T38" s="69">
        <f>VLOOKUP($A38,'Return Data'!$A$7:$R$328,14,0)</f>
        <v>6.3564010341126602</v>
      </c>
      <c r="U38" s="70">
        <f t="shared" si="15"/>
        <v>8</v>
      </c>
      <c r="V38" s="69">
        <f>VLOOKUP($A38,'Return Data'!$A$7:$R$328,18,0)</f>
        <v>7.2260803042969197</v>
      </c>
      <c r="W38" s="70">
        <f>RANK(V38,V$8:V$51,0)</f>
        <v>6</v>
      </c>
      <c r="X38" s="69">
        <f>VLOOKUP($A38,'Return Data'!$A$7:$R$328,15,0)</f>
        <v>7.41063323050831</v>
      </c>
      <c r="Y38" s="70">
        <f>RANK(X38,X$8:X$51,0)</f>
        <v>7</v>
      </c>
      <c r="Z38" s="69">
        <f>VLOOKUP($A38,'Return Data'!$A$7:$R$328,17,0)</f>
        <v>10.105435427972401</v>
      </c>
      <c r="AA38" s="71">
        <f t="shared" si="11"/>
        <v>9</v>
      </c>
    </row>
    <row r="39" spans="1:27" x14ac:dyDescent="0.25">
      <c r="A39" s="67" t="s">
        <v>149</v>
      </c>
      <c r="B39" s="68">
        <f>VLOOKUP($A39,'Return Data'!$A$7:$R$328,2,0)</f>
        <v>43907</v>
      </c>
      <c r="C39" s="69">
        <f>VLOOKUP($A39,'Return Data'!$A$7:$R$328,3,0)</f>
        <v>1114.7289000000001</v>
      </c>
      <c r="D39" s="69">
        <f>VLOOKUP($A39,'Return Data'!$A$7:$R$328,6,0)</f>
        <v>4.2145605213398403</v>
      </c>
      <c r="E39" s="70">
        <f t="shared" si="0"/>
        <v>19</v>
      </c>
      <c r="F39" s="69">
        <f>VLOOKUP($A39,'Return Data'!$A$7:$R$328,7,0)</f>
        <v>5.0911613271012497</v>
      </c>
      <c r="G39" s="70">
        <f t="shared" si="1"/>
        <v>7</v>
      </c>
      <c r="H39" s="69">
        <f>VLOOKUP($A39,'Return Data'!$A$7:$R$328,8,0)</f>
        <v>4.6926046046035097</v>
      </c>
      <c r="I39" s="70">
        <f t="shared" si="2"/>
        <v>13</v>
      </c>
      <c r="J39" s="69">
        <f>VLOOKUP($A39,'Return Data'!$A$7:$R$328,9,0)</f>
        <v>5.2504298760332304</v>
      </c>
      <c r="K39" s="70">
        <f t="shared" si="3"/>
        <v>32</v>
      </c>
      <c r="L39" s="69">
        <f>VLOOKUP($A39,'Return Data'!$A$7:$R$328,10,0)</f>
        <v>5.0388634524173099</v>
      </c>
      <c r="M39" s="70">
        <f t="shared" si="4"/>
        <v>34</v>
      </c>
      <c r="N39" s="69">
        <f>VLOOKUP($A39,'Return Data'!$A$7:$R$328,11,0)</f>
        <v>4.9065766515201998</v>
      </c>
      <c r="O39" s="70">
        <f t="shared" si="12"/>
        <v>33</v>
      </c>
      <c r="P39" s="69">
        <f>VLOOKUP($A39,'Return Data'!$A$7:$R$328,12,0)</f>
        <v>5.0075537628052604</v>
      </c>
      <c r="Q39" s="70">
        <f t="shared" si="13"/>
        <v>33</v>
      </c>
      <c r="R39" s="69">
        <f>VLOOKUP($A39,'Return Data'!$A$7:$R$328,13,0)</f>
        <v>5.38549256085573</v>
      </c>
      <c r="S39" s="70">
        <f t="shared" si="14"/>
        <v>33</v>
      </c>
      <c r="T39" s="69">
        <f>VLOOKUP($A39,'Return Data'!$A$7:$R$328,14,0)</f>
        <v>5.6237201824912697</v>
      </c>
      <c r="U39" s="70">
        <f t="shared" si="15"/>
        <v>35</v>
      </c>
      <c r="V39" s="69"/>
      <c r="W39" s="70"/>
      <c r="X39" s="69"/>
      <c r="Y39" s="70"/>
      <c r="Z39" s="69">
        <f>VLOOKUP($A39,'Return Data'!$A$7:$R$328,17,0)</f>
        <v>6.1946817307692301</v>
      </c>
      <c r="AA39" s="71">
        <f t="shared" si="11"/>
        <v>38</v>
      </c>
    </row>
    <row r="40" spans="1:27" x14ac:dyDescent="0.25">
      <c r="A40" s="67" t="s">
        <v>150</v>
      </c>
      <c r="B40" s="68">
        <f>VLOOKUP($A40,'Return Data'!$A$7:$R$328,2,0)</f>
        <v>43907</v>
      </c>
      <c r="C40" s="69">
        <f>VLOOKUP($A40,'Return Data'!$A$7:$R$328,3,0)</f>
        <v>257.65199999999999</v>
      </c>
      <c r="D40" s="69">
        <f>VLOOKUP($A40,'Return Data'!$A$7:$R$328,6,0)</f>
        <v>3.0176916027457898</v>
      </c>
      <c r="E40" s="70">
        <f t="shared" si="0"/>
        <v>34</v>
      </c>
      <c r="F40" s="69">
        <f>VLOOKUP($A40,'Return Data'!$A$7:$R$328,7,0)</f>
        <v>4.1332688834577</v>
      </c>
      <c r="G40" s="70">
        <f t="shared" si="1"/>
        <v>40</v>
      </c>
      <c r="H40" s="69">
        <f>VLOOKUP($A40,'Return Data'!$A$7:$R$328,8,0)</f>
        <v>3.6149351292462799</v>
      </c>
      <c r="I40" s="70">
        <f t="shared" si="2"/>
        <v>39</v>
      </c>
      <c r="J40" s="69">
        <f>VLOOKUP($A40,'Return Data'!$A$7:$R$328,9,0)</f>
        <v>5.1932006302741698</v>
      </c>
      <c r="K40" s="70">
        <f t="shared" si="3"/>
        <v>34</v>
      </c>
      <c r="L40" s="69">
        <f>VLOOKUP($A40,'Return Data'!$A$7:$R$328,10,0)</f>
        <v>5.0812538364045503</v>
      </c>
      <c r="M40" s="70">
        <f t="shared" si="4"/>
        <v>33</v>
      </c>
      <c r="N40" s="69">
        <f>VLOOKUP($A40,'Return Data'!$A$7:$R$328,11,0)</f>
        <v>5.3111297992531403</v>
      </c>
      <c r="O40" s="70">
        <f t="shared" si="12"/>
        <v>10</v>
      </c>
      <c r="P40" s="69">
        <f>VLOOKUP($A40,'Return Data'!$A$7:$R$328,12,0)</f>
        <v>5.5063208979255904</v>
      </c>
      <c r="Q40" s="70">
        <f t="shared" si="13"/>
        <v>7</v>
      </c>
      <c r="R40" s="69">
        <f>VLOOKUP($A40,'Return Data'!$A$7:$R$328,13,0)</f>
        <v>5.8408630225105398</v>
      </c>
      <c r="S40" s="70">
        <f t="shared" si="14"/>
        <v>9</v>
      </c>
      <c r="T40" s="69">
        <f>VLOOKUP($A40,'Return Data'!$A$7:$R$328,14,0)</f>
        <v>6.3504195991671502</v>
      </c>
      <c r="U40" s="70">
        <f t="shared" si="15"/>
        <v>9</v>
      </c>
      <c r="V40" s="69">
        <f>VLOOKUP($A40,'Return Data'!$A$7:$R$328,18,0)</f>
        <v>7.2204958233038496</v>
      </c>
      <c r="W40" s="70">
        <f t="shared" ref="W40:W50" si="18">RANK(V40,V$8:V$51,0)</f>
        <v>7</v>
      </c>
      <c r="X40" s="69">
        <f>VLOOKUP($A40,'Return Data'!$A$7:$R$328,15,0)</f>
        <v>7.4045073845088201</v>
      </c>
      <c r="Y40" s="70">
        <f t="shared" ref="Y40:Y50" si="19">RANK(X40,X$8:X$51,0)</f>
        <v>9</v>
      </c>
      <c r="Z40" s="69">
        <f>VLOOKUP($A40,'Return Data'!$A$7:$R$328,17,0)</f>
        <v>10.066275770275499</v>
      </c>
      <c r="AA40" s="71">
        <f t="shared" si="11"/>
        <v>11</v>
      </c>
    </row>
    <row r="41" spans="1:27" x14ac:dyDescent="0.25">
      <c r="A41" s="67" t="s">
        <v>151</v>
      </c>
      <c r="B41" s="68">
        <f>VLOOKUP($A41,'Return Data'!$A$7:$R$328,2,0)</f>
        <v>43907</v>
      </c>
      <c r="C41" s="69">
        <f>VLOOKUP($A41,'Return Data'!$A$7:$R$328,3,0)</f>
        <v>1755.2881</v>
      </c>
      <c r="D41" s="69">
        <f>VLOOKUP($A41,'Return Data'!$A$7:$R$328,6,0)</f>
        <v>5.0703563437084496</v>
      </c>
      <c r="E41" s="70">
        <f t="shared" si="0"/>
        <v>4</v>
      </c>
      <c r="F41" s="69">
        <f>VLOOKUP($A41,'Return Data'!$A$7:$R$328,7,0)</f>
        <v>4.7630671478697399</v>
      </c>
      <c r="G41" s="70">
        <f t="shared" si="1"/>
        <v>15</v>
      </c>
      <c r="H41" s="69">
        <f>VLOOKUP($A41,'Return Data'!$A$7:$R$328,8,0)</f>
        <v>4.2267472596545499</v>
      </c>
      <c r="I41" s="70">
        <f t="shared" si="2"/>
        <v>22</v>
      </c>
      <c r="J41" s="69">
        <f>VLOOKUP($A41,'Return Data'!$A$7:$R$328,9,0)</f>
        <v>5.3152937082714899</v>
      </c>
      <c r="K41" s="70">
        <f t="shared" si="3"/>
        <v>29</v>
      </c>
      <c r="L41" s="69">
        <f>VLOOKUP($A41,'Return Data'!$A$7:$R$328,10,0)</f>
        <v>5.2301877900693601</v>
      </c>
      <c r="M41" s="70">
        <f t="shared" si="4"/>
        <v>26</v>
      </c>
      <c r="N41" s="69">
        <f>VLOOKUP($A41,'Return Data'!$A$7:$R$328,11,0)</f>
        <v>5.1061428680068301</v>
      </c>
      <c r="O41" s="70">
        <f t="shared" si="12"/>
        <v>30</v>
      </c>
      <c r="P41" s="69">
        <f>VLOOKUP($A41,'Return Data'!$A$7:$R$328,12,0)</f>
        <v>5.2454308873829802</v>
      </c>
      <c r="Q41" s="70">
        <f t="shared" si="13"/>
        <v>29</v>
      </c>
      <c r="R41" s="69">
        <f>VLOOKUP($A41,'Return Data'!$A$7:$R$328,13,0)</f>
        <v>5.4333863111085501</v>
      </c>
      <c r="S41" s="70">
        <f t="shared" si="14"/>
        <v>32</v>
      </c>
      <c r="T41" s="69">
        <f>VLOOKUP($A41,'Return Data'!$A$7:$R$328,14,0)</f>
        <v>5.8486398063924003</v>
      </c>
      <c r="U41" s="70">
        <f t="shared" si="15"/>
        <v>32</v>
      </c>
      <c r="V41" s="69">
        <f>VLOOKUP($A41,'Return Data'!$A$7:$R$328,18,0)</f>
        <v>1.9971909358578299</v>
      </c>
      <c r="W41" s="70">
        <f t="shared" si="18"/>
        <v>36</v>
      </c>
      <c r="X41" s="69">
        <f>VLOOKUP($A41,'Return Data'!$A$7:$R$328,15,0)</f>
        <v>3.7024675377949698</v>
      </c>
      <c r="Y41" s="70">
        <f t="shared" si="19"/>
        <v>36</v>
      </c>
      <c r="Z41" s="69">
        <f>VLOOKUP($A41,'Return Data'!$A$7:$R$328,17,0)</f>
        <v>7.9254990776926197</v>
      </c>
      <c r="AA41" s="71">
        <f t="shared" si="11"/>
        <v>35</v>
      </c>
    </row>
    <row r="42" spans="1:27" x14ac:dyDescent="0.25">
      <c r="A42" s="67" t="s">
        <v>152</v>
      </c>
      <c r="B42" s="68">
        <f>VLOOKUP($A42,'Return Data'!$A$7:$R$328,2,0)</f>
        <v>43907</v>
      </c>
      <c r="C42" s="69">
        <f>VLOOKUP($A42,'Return Data'!$A$7:$R$328,3,0)</f>
        <v>31.325600000000001</v>
      </c>
      <c r="D42" s="69">
        <f>VLOOKUP($A42,'Return Data'!$A$7:$R$328,6,0)</f>
        <v>5.8268360120804497</v>
      </c>
      <c r="E42" s="70">
        <f t="shared" si="0"/>
        <v>1</v>
      </c>
      <c r="F42" s="69">
        <f>VLOOKUP($A42,'Return Data'!$A$7:$R$328,7,0)</f>
        <v>6.4130004216782197</v>
      </c>
      <c r="G42" s="70">
        <f t="shared" si="1"/>
        <v>1</v>
      </c>
      <c r="H42" s="69">
        <f>VLOOKUP($A42,'Return Data'!$A$7:$R$328,8,0)</f>
        <v>5.91583736891769</v>
      </c>
      <c r="I42" s="70">
        <f t="shared" si="2"/>
        <v>1</v>
      </c>
      <c r="J42" s="69">
        <f>VLOOKUP($A42,'Return Data'!$A$7:$R$328,9,0)</f>
        <v>6.5330215959234996</v>
      </c>
      <c r="K42" s="70">
        <f t="shared" si="3"/>
        <v>1</v>
      </c>
      <c r="L42" s="69">
        <f>VLOOKUP($A42,'Return Data'!$A$7:$R$328,10,0)</f>
        <v>6.4169394766275003</v>
      </c>
      <c r="M42" s="70">
        <f t="shared" si="4"/>
        <v>1</v>
      </c>
      <c r="N42" s="69">
        <f>VLOOKUP($A42,'Return Data'!$A$7:$R$328,11,0)</f>
        <v>6.2693851287883202</v>
      </c>
      <c r="O42" s="70">
        <f t="shared" si="12"/>
        <v>1</v>
      </c>
      <c r="P42" s="69">
        <f>VLOOKUP($A42,'Return Data'!$A$7:$R$328,12,0)</f>
        <v>6.5039635134818097</v>
      </c>
      <c r="Q42" s="70">
        <f t="shared" si="13"/>
        <v>1</v>
      </c>
      <c r="R42" s="69">
        <f>VLOOKUP($A42,'Return Data'!$A$7:$R$328,13,0)</f>
        <v>6.8479226454746103</v>
      </c>
      <c r="S42" s="70">
        <f t="shared" si="14"/>
        <v>1</v>
      </c>
      <c r="T42" s="69">
        <f>VLOOKUP($A42,'Return Data'!$A$7:$R$328,14,0)</f>
        <v>7.09201829438347</v>
      </c>
      <c r="U42" s="70">
        <f t="shared" si="15"/>
        <v>1</v>
      </c>
      <c r="V42" s="69">
        <f>VLOOKUP($A42,'Return Data'!$A$7:$R$328,18,0)</f>
        <v>7.6591145241259504</v>
      </c>
      <c r="W42" s="70">
        <f t="shared" si="18"/>
        <v>1</v>
      </c>
      <c r="X42" s="69">
        <f>VLOOKUP($A42,'Return Data'!$A$7:$R$328,15,0)</f>
        <v>7.6578500720509499</v>
      </c>
      <c r="Y42" s="70">
        <f t="shared" si="19"/>
        <v>1</v>
      </c>
      <c r="Z42" s="69">
        <f>VLOOKUP($A42,'Return Data'!$A$7:$R$328,17,0)</f>
        <v>10.6629246735788</v>
      </c>
      <c r="AA42" s="71">
        <f t="shared" si="11"/>
        <v>2</v>
      </c>
    </row>
    <row r="43" spans="1:27" x14ac:dyDescent="0.25">
      <c r="A43" s="67" t="s">
        <v>153</v>
      </c>
      <c r="B43" s="68">
        <f>VLOOKUP($A43,'Return Data'!$A$7:$R$328,2,0)</f>
        <v>43907</v>
      </c>
      <c r="C43" s="69">
        <f>VLOOKUP($A43,'Return Data'!$A$7:$R$328,3,0)</f>
        <v>26.876200000000001</v>
      </c>
      <c r="D43" s="69">
        <f>VLOOKUP($A43,'Return Data'!$A$7:$R$328,6,0)</f>
        <v>3.6671814240788501</v>
      </c>
      <c r="E43" s="70">
        <f t="shared" si="0"/>
        <v>25</v>
      </c>
      <c r="F43" s="69">
        <f>VLOOKUP($A43,'Return Data'!$A$7:$R$328,7,0)</f>
        <v>4.4380093102661702</v>
      </c>
      <c r="G43" s="70">
        <f t="shared" si="1"/>
        <v>32</v>
      </c>
      <c r="H43" s="69">
        <f>VLOOKUP($A43,'Return Data'!$A$7:$R$328,8,0)</f>
        <v>4.09685417560988</v>
      </c>
      <c r="I43" s="70">
        <f t="shared" si="2"/>
        <v>29</v>
      </c>
      <c r="J43" s="69">
        <f>VLOOKUP($A43,'Return Data'!$A$7:$R$328,9,0)</f>
        <v>5.13197964676894</v>
      </c>
      <c r="K43" s="70">
        <f t="shared" si="3"/>
        <v>35</v>
      </c>
      <c r="L43" s="69">
        <f>VLOOKUP($A43,'Return Data'!$A$7:$R$328,10,0)</f>
        <v>4.9647876710862899</v>
      </c>
      <c r="M43" s="70">
        <f t="shared" si="4"/>
        <v>35</v>
      </c>
      <c r="N43" s="69">
        <f>VLOOKUP($A43,'Return Data'!$A$7:$R$328,11,0)</f>
        <v>4.8989478578321597</v>
      </c>
      <c r="O43" s="70">
        <f t="shared" si="12"/>
        <v>34</v>
      </c>
      <c r="P43" s="69">
        <f>VLOOKUP($A43,'Return Data'!$A$7:$R$328,12,0)</f>
        <v>4.9963564687337003</v>
      </c>
      <c r="Q43" s="70">
        <f t="shared" si="13"/>
        <v>34</v>
      </c>
      <c r="R43" s="69">
        <f>VLOOKUP($A43,'Return Data'!$A$7:$R$328,13,0)</f>
        <v>5.3080985684294202</v>
      </c>
      <c r="S43" s="70">
        <f t="shared" si="14"/>
        <v>34</v>
      </c>
      <c r="T43" s="69">
        <f>VLOOKUP($A43,'Return Data'!$A$7:$R$328,14,0)</f>
        <v>5.7257684514242699</v>
      </c>
      <c r="U43" s="70">
        <f t="shared" si="15"/>
        <v>34</v>
      </c>
      <c r="V43" s="69">
        <f>VLOOKUP($A43,'Return Data'!$A$7:$R$328,18,0)</f>
        <v>6.3872701402087104</v>
      </c>
      <c r="W43" s="70">
        <f t="shared" si="18"/>
        <v>32</v>
      </c>
      <c r="X43" s="69">
        <f>VLOOKUP($A43,'Return Data'!$A$7:$R$328,15,0)</f>
        <v>6.5467708932376496</v>
      </c>
      <c r="Y43" s="70">
        <f t="shared" si="19"/>
        <v>33</v>
      </c>
      <c r="Z43" s="69">
        <f>VLOOKUP($A43,'Return Data'!$A$7:$R$328,17,0)</f>
        <v>12.094665226781901</v>
      </c>
      <c r="AA43" s="71">
        <f t="shared" si="11"/>
        <v>1</v>
      </c>
    </row>
    <row r="44" spans="1:27" x14ac:dyDescent="0.25">
      <c r="A44" s="67" t="s">
        <v>155</v>
      </c>
      <c r="B44" s="68">
        <f>VLOOKUP($A44,'Return Data'!$A$7:$R$328,2,0)</f>
        <v>43907</v>
      </c>
      <c r="C44" s="69">
        <f>VLOOKUP($A44,'Return Data'!$A$7:$R$328,3,0)</f>
        <v>3348.7285000000002</v>
      </c>
      <c r="D44" s="69">
        <f>VLOOKUP($A44,'Return Data'!$A$7:$R$328,6,0)</f>
        <v>-0.47848877397199702</v>
      </c>
      <c r="E44" s="70">
        <f t="shared" si="0"/>
        <v>44</v>
      </c>
      <c r="F44" s="69">
        <f>VLOOKUP($A44,'Return Data'!$A$7:$R$328,7,0)</f>
        <v>2.1388891187027501</v>
      </c>
      <c r="G44" s="70">
        <f t="shared" si="1"/>
        <v>44</v>
      </c>
      <c r="H44" s="69">
        <f>VLOOKUP($A44,'Return Data'!$A$7:$R$328,8,0)</f>
        <v>3.5539968669206701</v>
      </c>
      <c r="I44" s="70">
        <f t="shared" si="2"/>
        <v>41</v>
      </c>
      <c r="J44" s="69">
        <f>VLOOKUP($A44,'Return Data'!$A$7:$R$328,9,0)</f>
        <v>3.4327682010171299</v>
      </c>
      <c r="K44" s="70">
        <f t="shared" si="3"/>
        <v>44</v>
      </c>
      <c r="L44" s="69">
        <f>VLOOKUP($A44,'Return Data'!$A$7:$R$328,10,0)</f>
        <v>3.7675297066106999</v>
      </c>
      <c r="M44" s="70">
        <f t="shared" si="4"/>
        <v>44</v>
      </c>
      <c r="N44" s="69">
        <f>VLOOKUP($A44,'Return Data'!$A$7:$R$328,11,0)</f>
        <v>4.0140158091248797</v>
      </c>
      <c r="O44" s="70">
        <f t="shared" si="12"/>
        <v>40</v>
      </c>
      <c r="P44" s="69">
        <f>VLOOKUP($A44,'Return Data'!$A$7:$R$328,12,0)</f>
        <v>4.1259276179573501</v>
      </c>
      <c r="Q44" s="70">
        <f t="shared" si="13"/>
        <v>40</v>
      </c>
      <c r="R44" s="69">
        <f>VLOOKUP($A44,'Return Data'!$A$7:$R$328,13,0)</f>
        <v>4.4061918986830699</v>
      </c>
      <c r="S44" s="70">
        <f t="shared" si="14"/>
        <v>40</v>
      </c>
      <c r="T44" s="69">
        <f>VLOOKUP($A44,'Return Data'!$A$7:$R$328,14,0)</f>
        <v>4.7067963582513501</v>
      </c>
      <c r="U44" s="70">
        <f t="shared" si="15"/>
        <v>39</v>
      </c>
      <c r="V44" s="69">
        <f>VLOOKUP($A44,'Return Data'!$A$7:$R$328,18,0)</f>
        <v>5.4028664318155704</v>
      </c>
      <c r="W44" s="70">
        <f t="shared" si="18"/>
        <v>34</v>
      </c>
      <c r="X44" s="69">
        <f>VLOOKUP($A44,'Return Data'!$A$7:$R$328,15,0)</f>
        <v>5.7435235228229002</v>
      </c>
      <c r="Y44" s="70">
        <f t="shared" si="19"/>
        <v>35</v>
      </c>
      <c r="Z44" s="69">
        <f>VLOOKUP($A44,'Return Data'!$A$7:$R$328,17,0)</f>
        <v>8.2963195636097904</v>
      </c>
      <c r="AA44" s="71">
        <f t="shared" si="11"/>
        <v>33</v>
      </c>
    </row>
    <row r="45" spans="1:27" x14ac:dyDescent="0.25">
      <c r="A45" s="67" t="s">
        <v>156</v>
      </c>
      <c r="B45" s="68">
        <f>VLOOKUP($A45,'Return Data'!$A$7:$R$328,2,0)</f>
        <v>43907</v>
      </c>
      <c r="C45" s="69">
        <f>VLOOKUP($A45,'Return Data'!$A$7:$R$328,3,0)</f>
        <v>3099.4782</v>
      </c>
      <c r="D45" s="69">
        <f>VLOOKUP($A45,'Return Data'!$A$7:$R$328,6,0)</f>
        <v>3.6344897033046002</v>
      </c>
      <c r="E45" s="70">
        <f t="shared" si="0"/>
        <v>27</v>
      </c>
      <c r="F45" s="69">
        <f>VLOOKUP($A45,'Return Data'!$A$7:$R$328,7,0)</f>
        <v>4.4137411188582796</v>
      </c>
      <c r="G45" s="70">
        <f t="shared" si="1"/>
        <v>35</v>
      </c>
      <c r="H45" s="69">
        <f>VLOOKUP($A45,'Return Data'!$A$7:$R$328,8,0)</f>
        <v>4.2967950424057797</v>
      </c>
      <c r="I45" s="70">
        <f t="shared" si="2"/>
        <v>21</v>
      </c>
      <c r="J45" s="69">
        <f>VLOOKUP($A45,'Return Data'!$A$7:$R$328,9,0)</f>
        <v>5.8666881815651397</v>
      </c>
      <c r="K45" s="70">
        <f t="shared" si="3"/>
        <v>3</v>
      </c>
      <c r="L45" s="69">
        <f>VLOOKUP($A45,'Return Data'!$A$7:$R$328,10,0)</f>
        <v>5.3966313454960604</v>
      </c>
      <c r="M45" s="70">
        <f t="shared" si="4"/>
        <v>9</v>
      </c>
      <c r="N45" s="69">
        <f>VLOOKUP($A45,'Return Data'!$A$7:$R$328,11,0)</f>
        <v>5.2074964236179904</v>
      </c>
      <c r="O45" s="70">
        <f t="shared" si="12"/>
        <v>20</v>
      </c>
      <c r="P45" s="69">
        <f>VLOOKUP($A45,'Return Data'!$A$7:$R$328,12,0)</f>
        <v>5.3561543119992896</v>
      </c>
      <c r="Q45" s="70">
        <f t="shared" si="13"/>
        <v>21</v>
      </c>
      <c r="R45" s="69">
        <f>VLOOKUP($A45,'Return Data'!$A$7:$R$328,13,0)</f>
        <v>5.6945874774215701</v>
      </c>
      <c r="S45" s="70">
        <f t="shared" si="14"/>
        <v>23</v>
      </c>
      <c r="T45" s="69">
        <f>VLOOKUP($A45,'Return Data'!$A$7:$R$328,14,0)</f>
        <v>6.1774493838989004</v>
      </c>
      <c r="U45" s="70">
        <f t="shared" si="15"/>
        <v>24</v>
      </c>
      <c r="V45" s="69">
        <f>VLOOKUP($A45,'Return Data'!$A$7:$R$328,18,0)</f>
        <v>7.0634555303874498</v>
      </c>
      <c r="W45" s="70">
        <f t="shared" si="18"/>
        <v>23</v>
      </c>
      <c r="X45" s="69">
        <f>VLOOKUP($A45,'Return Data'!$A$7:$R$328,15,0)</f>
        <v>7.2449355629815502</v>
      </c>
      <c r="Y45" s="70">
        <f t="shared" si="19"/>
        <v>25</v>
      </c>
      <c r="Z45" s="69">
        <f>VLOOKUP($A45,'Return Data'!$A$7:$R$328,17,0)</f>
        <v>9.9352444969094709</v>
      </c>
      <c r="AA45" s="71">
        <f t="shared" si="11"/>
        <v>26</v>
      </c>
    </row>
    <row r="46" spans="1:27" x14ac:dyDescent="0.25">
      <c r="A46" s="67" t="s">
        <v>157</v>
      </c>
      <c r="B46" s="68">
        <f>VLOOKUP($A46,'Return Data'!$A$7:$R$328,2,0)</f>
        <v>43907</v>
      </c>
      <c r="C46" s="69">
        <f>VLOOKUP($A46,'Return Data'!$A$7:$R$328,3,0)</f>
        <v>41.756500000000003</v>
      </c>
      <c r="D46" s="69">
        <f>VLOOKUP($A46,'Return Data'!$A$7:$R$328,6,0)</f>
        <v>4.8082680654422099</v>
      </c>
      <c r="E46" s="70">
        <f t="shared" si="0"/>
        <v>8</v>
      </c>
      <c r="F46" s="69">
        <f>VLOOKUP($A46,'Return Data'!$A$7:$R$328,7,0)</f>
        <v>5.0136601875618902</v>
      </c>
      <c r="G46" s="70">
        <f t="shared" si="1"/>
        <v>12</v>
      </c>
      <c r="H46" s="69">
        <f>VLOOKUP($A46,'Return Data'!$A$7:$R$328,8,0)</f>
        <v>4.8871351385414803</v>
      </c>
      <c r="I46" s="70">
        <f t="shared" si="2"/>
        <v>9</v>
      </c>
      <c r="J46" s="69">
        <f>VLOOKUP($A46,'Return Data'!$A$7:$R$328,9,0)</f>
        <v>5.98265657109802</v>
      </c>
      <c r="K46" s="70">
        <f t="shared" si="3"/>
        <v>2</v>
      </c>
      <c r="L46" s="69">
        <f>VLOOKUP($A46,'Return Data'!$A$7:$R$328,10,0)</f>
        <v>5.5524133269532596</v>
      </c>
      <c r="M46" s="70">
        <f t="shared" si="4"/>
        <v>2</v>
      </c>
      <c r="N46" s="69">
        <f>VLOOKUP($A46,'Return Data'!$A$7:$R$328,11,0)</f>
        <v>5.3348906458952401</v>
      </c>
      <c r="O46" s="70">
        <f t="shared" si="12"/>
        <v>6</v>
      </c>
      <c r="P46" s="69">
        <f>VLOOKUP($A46,'Return Data'!$A$7:$R$328,12,0)</f>
        <v>5.44074790451499</v>
      </c>
      <c r="Q46" s="70">
        <f t="shared" si="13"/>
        <v>12</v>
      </c>
      <c r="R46" s="69">
        <f>VLOOKUP($A46,'Return Data'!$A$7:$R$328,13,0)</f>
        <v>5.79613983652792</v>
      </c>
      <c r="S46" s="70">
        <f t="shared" si="14"/>
        <v>15</v>
      </c>
      <c r="T46" s="69">
        <f>VLOOKUP($A46,'Return Data'!$A$7:$R$328,14,0)</f>
        <v>6.2910179172040097</v>
      </c>
      <c r="U46" s="70">
        <f t="shared" si="15"/>
        <v>13</v>
      </c>
      <c r="V46" s="69">
        <f>VLOOKUP($A46,'Return Data'!$A$7:$R$328,18,0)</f>
        <v>7.1653363891581199</v>
      </c>
      <c r="W46" s="70">
        <f t="shared" si="18"/>
        <v>13</v>
      </c>
      <c r="X46" s="69">
        <f>VLOOKUP($A46,'Return Data'!$A$7:$R$328,15,0)</f>
        <v>7.3532969784689897</v>
      </c>
      <c r="Y46" s="70">
        <f t="shared" si="19"/>
        <v>14</v>
      </c>
      <c r="Z46" s="69">
        <f>VLOOKUP($A46,'Return Data'!$A$7:$R$328,17,0)</f>
        <v>10.038109708564001</v>
      </c>
      <c r="AA46" s="71">
        <f t="shared" si="11"/>
        <v>13</v>
      </c>
    </row>
    <row r="47" spans="1:27" x14ac:dyDescent="0.25">
      <c r="A47" s="67" t="s">
        <v>158</v>
      </c>
      <c r="B47" s="68">
        <f>VLOOKUP($A47,'Return Data'!$A$7:$R$328,2,0)</f>
        <v>43907</v>
      </c>
      <c r="C47" s="69">
        <f>VLOOKUP($A47,'Return Data'!$A$7:$R$328,3,0)</f>
        <v>3120.2851000000001</v>
      </c>
      <c r="D47" s="69">
        <f>VLOOKUP($A47,'Return Data'!$A$7:$R$328,6,0)</f>
        <v>2.8099916126261801</v>
      </c>
      <c r="E47" s="70">
        <f t="shared" si="0"/>
        <v>39</v>
      </c>
      <c r="F47" s="69">
        <f>VLOOKUP($A47,'Return Data'!$A$7:$R$328,7,0)</f>
        <v>4.57198889556265</v>
      </c>
      <c r="G47" s="70">
        <f t="shared" si="1"/>
        <v>24</v>
      </c>
      <c r="H47" s="69">
        <f>VLOOKUP($A47,'Return Data'!$A$7:$R$328,8,0)</f>
        <v>3.9911153163043598</v>
      </c>
      <c r="I47" s="70">
        <f t="shared" si="2"/>
        <v>31</v>
      </c>
      <c r="J47" s="69">
        <f>VLOOKUP($A47,'Return Data'!$A$7:$R$328,9,0)</f>
        <v>5.75135908442829</v>
      </c>
      <c r="K47" s="70">
        <f t="shared" si="3"/>
        <v>8</v>
      </c>
      <c r="L47" s="69">
        <f>VLOOKUP($A47,'Return Data'!$A$7:$R$328,10,0)</f>
        <v>5.4231844864177701</v>
      </c>
      <c r="M47" s="70">
        <f t="shared" si="4"/>
        <v>8</v>
      </c>
      <c r="N47" s="69">
        <f>VLOOKUP($A47,'Return Data'!$A$7:$R$328,11,0)</f>
        <v>5.2755081483613804</v>
      </c>
      <c r="O47" s="70">
        <f t="shared" si="12"/>
        <v>14</v>
      </c>
      <c r="P47" s="69">
        <f>VLOOKUP($A47,'Return Data'!$A$7:$R$328,12,0)</f>
        <v>5.4182578373450196</v>
      </c>
      <c r="Q47" s="70">
        <f t="shared" si="13"/>
        <v>15</v>
      </c>
      <c r="R47" s="69">
        <f>VLOOKUP($A47,'Return Data'!$A$7:$R$328,13,0)</f>
        <v>5.7813500573627303</v>
      </c>
      <c r="S47" s="70">
        <f t="shared" si="14"/>
        <v>17</v>
      </c>
      <c r="T47" s="69">
        <f>VLOOKUP($A47,'Return Data'!$A$7:$R$328,14,0)</f>
        <v>6.2702555868185499</v>
      </c>
      <c r="U47" s="70">
        <f t="shared" si="15"/>
        <v>15</v>
      </c>
      <c r="V47" s="69">
        <f>VLOOKUP($A47,'Return Data'!$A$7:$R$328,18,0)</f>
        <v>7.1496997940176996</v>
      </c>
      <c r="W47" s="70">
        <f t="shared" si="18"/>
        <v>16</v>
      </c>
      <c r="X47" s="69">
        <f>VLOOKUP($A47,'Return Data'!$A$7:$R$328,15,0)</f>
        <v>7.3496362649851603</v>
      </c>
      <c r="Y47" s="70">
        <f t="shared" si="19"/>
        <v>15</v>
      </c>
      <c r="Z47" s="69">
        <f>VLOOKUP($A47,'Return Data'!$A$7:$R$328,17,0)</f>
        <v>10.0957653026275</v>
      </c>
      <c r="AA47" s="71">
        <f t="shared" si="11"/>
        <v>10</v>
      </c>
    </row>
    <row r="48" spans="1:27" x14ac:dyDescent="0.25">
      <c r="A48" s="67" t="s">
        <v>159</v>
      </c>
      <c r="B48" s="68">
        <f>VLOOKUP($A48,'Return Data'!$A$7:$R$328,2,0)</f>
        <v>43907</v>
      </c>
      <c r="C48" s="69">
        <f>VLOOKUP($A48,'Return Data'!$A$7:$R$328,3,0)</f>
        <v>1959.0835999999999</v>
      </c>
      <c r="D48" s="69">
        <f>VLOOKUP($A48,'Return Data'!$A$7:$R$328,6,0)</f>
        <v>4.3807114230577398</v>
      </c>
      <c r="E48" s="70">
        <f t="shared" si="0"/>
        <v>14</v>
      </c>
      <c r="F48" s="69">
        <f>VLOOKUP($A48,'Return Data'!$A$7:$R$328,7,0)</f>
        <v>4.4578186195277896</v>
      </c>
      <c r="G48" s="70">
        <f t="shared" si="1"/>
        <v>30</v>
      </c>
      <c r="H48" s="69">
        <f>VLOOKUP($A48,'Return Data'!$A$7:$R$328,8,0)</f>
        <v>4.4710503184811099</v>
      </c>
      <c r="I48" s="70">
        <f t="shared" si="2"/>
        <v>16</v>
      </c>
      <c r="J48" s="69">
        <f>VLOOKUP($A48,'Return Data'!$A$7:$R$328,9,0)</f>
        <v>4.5174863420668396</v>
      </c>
      <c r="K48" s="70">
        <f t="shared" si="3"/>
        <v>41</v>
      </c>
      <c r="L48" s="69">
        <f>VLOOKUP($A48,'Return Data'!$A$7:$R$328,10,0)</f>
        <v>4.5516754245748103</v>
      </c>
      <c r="M48" s="70">
        <f t="shared" si="4"/>
        <v>43</v>
      </c>
      <c r="N48" s="69">
        <f>VLOOKUP($A48,'Return Data'!$A$7:$R$328,11,0)</f>
        <v>4.4118473275907304</v>
      </c>
      <c r="O48" s="70">
        <f t="shared" si="12"/>
        <v>39</v>
      </c>
      <c r="P48" s="69">
        <f>VLOOKUP($A48,'Return Data'!$A$7:$R$328,12,0)</f>
        <v>4.4670337944782101</v>
      </c>
      <c r="Q48" s="70">
        <f t="shared" si="13"/>
        <v>39</v>
      </c>
      <c r="R48" s="69">
        <f>VLOOKUP($A48,'Return Data'!$A$7:$R$328,13,0)</f>
        <v>4.6872295386044103</v>
      </c>
      <c r="S48" s="70">
        <f t="shared" si="14"/>
        <v>39</v>
      </c>
      <c r="T48" s="69">
        <f>VLOOKUP($A48,'Return Data'!$A$7:$R$328,14,0)</f>
        <v>4.9560977458461402</v>
      </c>
      <c r="U48" s="70">
        <f t="shared" si="15"/>
        <v>38</v>
      </c>
      <c r="V48" s="69">
        <f>VLOOKUP($A48,'Return Data'!$A$7:$R$328,18,0)</f>
        <v>5.5811289680443998</v>
      </c>
      <c r="W48" s="70">
        <f t="shared" si="18"/>
        <v>33</v>
      </c>
      <c r="X48" s="69">
        <f>VLOOKUP($A48,'Return Data'!$A$7:$R$328,15,0)</f>
        <v>6.6934902522778401</v>
      </c>
      <c r="Y48" s="70">
        <f t="shared" si="19"/>
        <v>31</v>
      </c>
      <c r="Z48" s="69">
        <f>VLOOKUP($A48,'Return Data'!$A$7:$R$328,17,0)</f>
        <v>8.0576492155252009</v>
      </c>
      <c r="AA48" s="71">
        <f t="shared" si="11"/>
        <v>34</v>
      </c>
    </row>
    <row r="49" spans="1:27" x14ac:dyDescent="0.25">
      <c r="A49" s="67" t="s">
        <v>160</v>
      </c>
      <c r="B49" s="68">
        <f>VLOOKUP($A49,'Return Data'!$A$7:$R$328,2,0)</f>
        <v>43907</v>
      </c>
      <c r="C49" s="69">
        <f>VLOOKUP($A49,'Return Data'!$A$7:$R$328,3,0)</f>
        <v>1903.3507</v>
      </c>
      <c r="D49" s="69">
        <f>VLOOKUP($A49,'Return Data'!$A$7:$R$328,6,0)</f>
        <v>3.4406256546655198</v>
      </c>
      <c r="E49" s="70">
        <f t="shared" si="0"/>
        <v>31</v>
      </c>
      <c r="F49" s="69">
        <f>VLOOKUP($A49,'Return Data'!$A$7:$R$328,7,0)</f>
        <v>4.1525347847986698</v>
      </c>
      <c r="G49" s="70">
        <f t="shared" si="1"/>
        <v>39</v>
      </c>
      <c r="H49" s="69">
        <f>VLOOKUP($A49,'Return Data'!$A$7:$R$328,8,0)</f>
        <v>3.2072212096956498</v>
      </c>
      <c r="I49" s="70">
        <f t="shared" si="2"/>
        <v>43</v>
      </c>
      <c r="J49" s="69">
        <f>VLOOKUP($A49,'Return Data'!$A$7:$R$328,9,0)</f>
        <v>4.6066999702891902</v>
      </c>
      <c r="K49" s="70">
        <f t="shared" si="3"/>
        <v>40</v>
      </c>
      <c r="L49" s="69">
        <f>VLOOKUP($A49,'Return Data'!$A$7:$R$328,10,0)</f>
        <v>4.9026026672117897</v>
      </c>
      <c r="M49" s="70">
        <f t="shared" si="4"/>
        <v>37</v>
      </c>
      <c r="N49" s="69">
        <f>VLOOKUP($A49,'Return Data'!$A$7:$R$328,11,0)</f>
        <v>5.1183331347386201</v>
      </c>
      <c r="O49" s="70">
        <f t="shared" si="12"/>
        <v>29</v>
      </c>
      <c r="P49" s="69">
        <f>VLOOKUP($A49,'Return Data'!$A$7:$R$328,12,0)</f>
        <v>5.2544389266201401</v>
      </c>
      <c r="Q49" s="70">
        <f t="shared" si="13"/>
        <v>28</v>
      </c>
      <c r="R49" s="69">
        <f>VLOOKUP($A49,'Return Data'!$A$7:$R$328,13,0)</f>
        <v>5.6282849183068704</v>
      </c>
      <c r="S49" s="70">
        <f t="shared" si="14"/>
        <v>27</v>
      </c>
      <c r="T49" s="69">
        <f>VLOOKUP($A49,'Return Data'!$A$7:$R$328,14,0)</f>
        <v>6.0923577976738601</v>
      </c>
      <c r="U49" s="70">
        <f t="shared" si="15"/>
        <v>27</v>
      </c>
      <c r="V49" s="69">
        <f>VLOOKUP($A49,'Return Data'!$A$7:$R$328,18,0)</f>
        <v>5.0243463557040799</v>
      </c>
      <c r="W49" s="70">
        <f t="shared" si="18"/>
        <v>35</v>
      </c>
      <c r="X49" s="69">
        <f>VLOOKUP($A49,'Return Data'!$A$7:$R$328,15,0)</f>
        <v>5.7967802971283096</v>
      </c>
      <c r="Y49" s="70">
        <f t="shared" si="19"/>
        <v>34</v>
      </c>
      <c r="Z49" s="69">
        <f>VLOOKUP($A49,'Return Data'!$A$7:$R$328,17,0)</f>
        <v>9.0674505777333092</v>
      </c>
      <c r="AA49" s="71">
        <f t="shared" si="11"/>
        <v>31</v>
      </c>
    </row>
    <row r="50" spans="1:27" x14ac:dyDescent="0.25">
      <c r="A50" s="67" t="s">
        <v>161</v>
      </c>
      <c r="B50" s="68">
        <f>VLOOKUP($A50,'Return Data'!$A$7:$R$328,2,0)</f>
        <v>43907</v>
      </c>
      <c r="C50" s="69">
        <f>VLOOKUP($A50,'Return Data'!$A$7:$R$328,3,0)</f>
        <v>3241.6576</v>
      </c>
      <c r="D50" s="69">
        <f>VLOOKUP($A50,'Return Data'!$A$7:$R$328,6,0)</f>
        <v>2.8252702754035801</v>
      </c>
      <c r="E50" s="70">
        <f t="shared" si="0"/>
        <v>37</v>
      </c>
      <c r="F50" s="69">
        <f>VLOOKUP($A50,'Return Data'!$A$7:$R$328,7,0)</f>
        <v>3.9966192196927399</v>
      </c>
      <c r="G50" s="70">
        <f t="shared" si="1"/>
        <v>41</v>
      </c>
      <c r="H50" s="69">
        <f>VLOOKUP($A50,'Return Data'!$A$7:$R$328,8,0)</f>
        <v>3.6767825001499901</v>
      </c>
      <c r="I50" s="70">
        <f t="shared" si="2"/>
        <v>37</v>
      </c>
      <c r="J50" s="69">
        <f>VLOOKUP($A50,'Return Data'!$A$7:$R$328,9,0)</f>
        <v>5.3365649219176197</v>
      </c>
      <c r="K50" s="70">
        <f t="shared" si="3"/>
        <v>27</v>
      </c>
      <c r="L50" s="69">
        <f>VLOOKUP($A50,'Return Data'!$A$7:$R$328,10,0)</f>
        <v>5.1810819389437102</v>
      </c>
      <c r="M50" s="70">
        <f t="shared" si="4"/>
        <v>28</v>
      </c>
      <c r="N50" s="69">
        <f>VLOOKUP($A50,'Return Data'!$A$7:$R$328,11,0)</f>
        <v>5.17035365614898</v>
      </c>
      <c r="O50" s="70">
        <f t="shared" si="12"/>
        <v>22</v>
      </c>
      <c r="P50" s="69">
        <f>VLOOKUP($A50,'Return Data'!$A$7:$R$328,12,0)</f>
        <v>5.3468116619065604</v>
      </c>
      <c r="Q50" s="70">
        <f t="shared" si="13"/>
        <v>22</v>
      </c>
      <c r="R50" s="69">
        <f>VLOOKUP($A50,'Return Data'!$A$7:$R$328,13,0)</f>
        <v>5.72950318799953</v>
      </c>
      <c r="S50" s="70">
        <f t="shared" si="14"/>
        <v>20</v>
      </c>
      <c r="T50" s="69">
        <f>VLOOKUP($A50,'Return Data'!$A$7:$R$328,14,0)</f>
        <v>6.2540593770357296</v>
      </c>
      <c r="U50" s="70">
        <f t="shared" si="15"/>
        <v>18</v>
      </c>
      <c r="V50" s="69">
        <f>VLOOKUP($A50,'Return Data'!$A$7:$R$328,18,0)</f>
        <v>7.1555124740722498</v>
      </c>
      <c r="W50" s="70">
        <f t="shared" si="18"/>
        <v>14</v>
      </c>
      <c r="X50" s="69">
        <f>VLOOKUP($A50,'Return Data'!$A$7:$R$328,15,0)</f>
        <v>7.3416910564853204</v>
      </c>
      <c r="Y50" s="70">
        <f t="shared" si="19"/>
        <v>18</v>
      </c>
      <c r="Z50" s="69">
        <f>VLOOKUP($A50,'Return Data'!$A$7:$R$328,17,0)</f>
        <v>9.9901827544208199</v>
      </c>
      <c r="AA50" s="71">
        <f t="shared" si="11"/>
        <v>23</v>
      </c>
    </row>
    <row r="51" spans="1:27" x14ac:dyDescent="0.25">
      <c r="A51" s="67" t="s">
        <v>162</v>
      </c>
      <c r="B51" s="68">
        <f>VLOOKUP($A51,'Return Data'!$A$7:$R$328,2,0)</f>
        <v>43907</v>
      </c>
      <c r="C51" s="69">
        <f>VLOOKUP($A51,'Return Data'!$A$7:$R$328,3,0)</f>
        <v>1076.3992000000001</v>
      </c>
      <c r="D51" s="69">
        <f>VLOOKUP($A51,'Return Data'!$A$7:$R$328,6,0)</f>
        <v>4.6563480506038903</v>
      </c>
      <c r="E51" s="70">
        <f t="shared" si="0"/>
        <v>10</v>
      </c>
      <c r="F51" s="69">
        <f>VLOOKUP($A51,'Return Data'!$A$7:$R$328,7,0)</f>
        <v>5.0578386617117799</v>
      </c>
      <c r="G51" s="70">
        <f t="shared" si="1"/>
        <v>11</v>
      </c>
      <c r="H51" s="69">
        <f>VLOOKUP($A51,'Return Data'!$A$7:$R$328,8,0)</f>
        <v>5.0738962798347602</v>
      </c>
      <c r="I51" s="70">
        <f t="shared" si="2"/>
        <v>6</v>
      </c>
      <c r="J51" s="69">
        <f>VLOOKUP($A51,'Return Data'!$A$7:$R$328,9,0)</f>
        <v>5.4981035885652201</v>
      </c>
      <c r="K51" s="70">
        <f t="shared" si="3"/>
        <v>18</v>
      </c>
      <c r="L51" s="69">
        <f>VLOOKUP($A51,'Return Data'!$A$7:$R$328,10,0)</f>
        <v>5.3480336602513701</v>
      </c>
      <c r="M51" s="70">
        <f t="shared" si="4"/>
        <v>14</v>
      </c>
      <c r="N51" s="69">
        <f>VLOOKUP($A51,'Return Data'!$A$7:$R$328,11,0)</f>
        <v>5.2511458133276001</v>
      </c>
      <c r="O51" s="70">
        <f t="shared" si="12"/>
        <v>16</v>
      </c>
      <c r="P51" s="69">
        <f>VLOOKUP($A51,'Return Data'!$A$7:$R$328,12,0)</f>
        <v>5.4655058288953402</v>
      </c>
      <c r="Q51" s="70">
        <f t="shared" si="13"/>
        <v>9</v>
      </c>
      <c r="R51" s="69">
        <f>VLOOKUP($A51,'Return Data'!$A$7:$R$328,13,0)</f>
        <v>5.8877994420974202</v>
      </c>
      <c r="S51" s="70">
        <f t="shared" si="14"/>
        <v>7</v>
      </c>
      <c r="T51" s="69">
        <f>VLOOKUP($A51,'Return Data'!$A$7:$R$328,14,0)</f>
        <v>6.3803932511791004</v>
      </c>
      <c r="U51" s="70">
        <f t="shared" si="15"/>
        <v>6</v>
      </c>
      <c r="V51" s="69"/>
      <c r="W51" s="70"/>
      <c r="X51" s="69"/>
      <c r="Y51" s="70"/>
      <c r="Z51" s="69">
        <f>VLOOKUP($A51,'Return Data'!$A$7:$R$328,17,0)</f>
        <v>6.52758570823491</v>
      </c>
      <c r="AA51" s="71">
        <f t="shared" si="11"/>
        <v>37</v>
      </c>
    </row>
    <row r="52" spans="1:27" x14ac:dyDescent="0.25">
      <c r="A52" s="73"/>
      <c r="B52" s="74"/>
      <c r="C52" s="74"/>
      <c r="D52" s="75"/>
      <c r="E52" s="74"/>
      <c r="F52" s="75"/>
      <c r="G52" s="74"/>
      <c r="H52" s="75"/>
      <c r="I52" s="74"/>
      <c r="J52" s="75"/>
      <c r="K52" s="74"/>
      <c r="L52" s="75"/>
      <c r="M52" s="74"/>
      <c r="N52" s="75"/>
      <c r="O52" s="74"/>
      <c r="P52" s="75"/>
      <c r="Q52" s="74"/>
      <c r="R52" s="75"/>
      <c r="S52" s="74"/>
      <c r="T52" s="75"/>
      <c r="U52" s="74"/>
      <c r="V52" s="75"/>
      <c r="W52" s="74"/>
      <c r="X52" s="75"/>
      <c r="Y52" s="74"/>
      <c r="Z52" s="75"/>
      <c r="AA52" s="76"/>
    </row>
    <row r="53" spans="1:27" x14ac:dyDescent="0.25">
      <c r="A53" s="77" t="s">
        <v>27</v>
      </c>
      <c r="B53" s="78"/>
      <c r="C53" s="78"/>
      <c r="D53" s="79">
        <f>AVERAGE(D8:D51)</f>
        <v>3.7824224389742707</v>
      </c>
      <c r="E53" s="78"/>
      <c r="F53" s="79">
        <f>AVERAGE(F8:F51)</f>
        <v>4.6257503017299477</v>
      </c>
      <c r="G53" s="78"/>
      <c r="H53" s="79">
        <f>AVERAGE(H8:H51)</f>
        <v>4.3098947584314109</v>
      </c>
      <c r="I53" s="78"/>
      <c r="J53" s="79">
        <f>AVERAGE(J8:J51)</f>
        <v>5.3197555836648922</v>
      </c>
      <c r="K53" s="78"/>
      <c r="L53" s="79">
        <f>AVERAGE(L8:L51)</f>
        <v>5.187747076604861</v>
      </c>
      <c r="M53" s="78"/>
      <c r="N53" s="79">
        <f>AVERAGE(N8:N51)</f>
        <v>5.1413198464631318</v>
      </c>
      <c r="O53" s="78"/>
      <c r="P53" s="79">
        <f>AVERAGE(P8:P51)</f>
        <v>5.293520642057933</v>
      </c>
      <c r="Q53" s="78"/>
      <c r="R53" s="79">
        <f>AVERAGE(R8:R51)</f>
        <v>5.6373665954651226</v>
      </c>
      <c r="S53" s="78"/>
      <c r="T53" s="79">
        <f>AVERAGE(T8:T51)</f>
        <v>6.1051112158341088</v>
      </c>
      <c r="U53" s="78"/>
      <c r="V53" s="79">
        <f>AVERAGE(V8:V51)</f>
        <v>6.8148151162036337</v>
      </c>
      <c r="W53" s="78"/>
      <c r="X53" s="79">
        <f>AVERAGE(X8:X51)</f>
        <v>7.0997472572595566</v>
      </c>
      <c r="Y53" s="78"/>
      <c r="Z53" s="79">
        <f>AVERAGE(Z8:Z51)</f>
        <v>9.0416602214473052</v>
      </c>
      <c r="AA53" s="80"/>
    </row>
    <row r="54" spans="1:27" x14ac:dyDescent="0.25">
      <c r="A54" s="77" t="s">
        <v>28</v>
      </c>
      <c r="B54" s="78"/>
      <c r="C54" s="78"/>
      <c r="D54" s="79">
        <f>MIN(D8:D51)</f>
        <v>-0.47848877397199702</v>
      </c>
      <c r="E54" s="78"/>
      <c r="F54" s="79">
        <f>MIN(F8:F51)</f>
        <v>2.1388891187027501</v>
      </c>
      <c r="G54" s="78"/>
      <c r="H54" s="79">
        <f>MIN(H8:H51)</f>
        <v>2.76044063102505</v>
      </c>
      <c r="I54" s="78"/>
      <c r="J54" s="79">
        <f>MIN(J8:J51)</f>
        <v>3.4327682010171299</v>
      </c>
      <c r="K54" s="78"/>
      <c r="L54" s="79">
        <f>MIN(L8:L51)</f>
        <v>3.7675297066106999</v>
      </c>
      <c r="M54" s="78"/>
      <c r="N54" s="79">
        <f>MIN(N8:N51)</f>
        <v>4.0140158091248797</v>
      </c>
      <c r="O54" s="78"/>
      <c r="P54" s="79">
        <f>MIN(P8:P51)</f>
        <v>4.1259276179573501</v>
      </c>
      <c r="Q54" s="78"/>
      <c r="R54" s="79">
        <f>MIN(R8:R51)</f>
        <v>4.4061918986830699</v>
      </c>
      <c r="S54" s="78"/>
      <c r="T54" s="79">
        <f>MIN(T8:T51)</f>
        <v>4.7067963582513501</v>
      </c>
      <c r="U54" s="78"/>
      <c r="V54" s="79">
        <f>MIN(V8:V51)</f>
        <v>1.9971909358578299</v>
      </c>
      <c r="W54" s="78"/>
      <c r="X54" s="79">
        <f>MIN(X8:X51)</f>
        <v>3.7024675377949698</v>
      </c>
      <c r="Y54" s="78"/>
      <c r="Z54" s="79">
        <f>MIN(Z8:Z51)</f>
        <v>5.1385187120790103</v>
      </c>
      <c r="AA54" s="80"/>
    </row>
    <row r="55" spans="1:27" ht="15.75" thickBot="1" x14ac:dyDescent="0.3">
      <c r="A55" s="81" t="s">
        <v>29</v>
      </c>
      <c r="B55" s="82"/>
      <c r="C55" s="82"/>
      <c r="D55" s="83">
        <f>MAX(D8:D51)</f>
        <v>5.8268360120804497</v>
      </c>
      <c r="E55" s="82"/>
      <c r="F55" s="83">
        <f>MAX(F8:F51)</f>
        <v>6.4130004216782197</v>
      </c>
      <c r="G55" s="82"/>
      <c r="H55" s="83">
        <f>MAX(H8:H51)</f>
        <v>5.91583736891769</v>
      </c>
      <c r="I55" s="82"/>
      <c r="J55" s="83">
        <f>MAX(J8:J51)</f>
        <v>6.5330215959234996</v>
      </c>
      <c r="K55" s="82"/>
      <c r="L55" s="83">
        <f>MAX(L8:L51)</f>
        <v>6.4169394766275003</v>
      </c>
      <c r="M55" s="82"/>
      <c r="N55" s="83">
        <f>MAX(N8:N51)</f>
        <v>6.2693851287883202</v>
      </c>
      <c r="O55" s="82"/>
      <c r="P55" s="83">
        <f>MAX(P8:P51)</f>
        <v>6.5039635134818097</v>
      </c>
      <c r="Q55" s="82"/>
      <c r="R55" s="83">
        <f>MAX(R8:R51)</f>
        <v>6.8479226454746103</v>
      </c>
      <c r="S55" s="82"/>
      <c r="T55" s="83">
        <f>MAX(T8:T51)</f>
        <v>7.09201829438347</v>
      </c>
      <c r="U55" s="82"/>
      <c r="V55" s="83">
        <f>MAX(V8:V51)</f>
        <v>7.6591145241259504</v>
      </c>
      <c r="W55" s="82"/>
      <c r="X55" s="83">
        <f>MAX(X8:X51)</f>
        <v>7.6578500720509499</v>
      </c>
      <c r="Y55" s="82"/>
      <c r="Z55" s="83">
        <f>MAX(Z8:Z51)</f>
        <v>12.094665226781901</v>
      </c>
      <c r="AA55" s="84"/>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4" t="s">
        <v>349</v>
      </c>
    </row>
    <row r="3" spans="1:27" ht="15" customHeight="1" thickBot="1" x14ac:dyDescent="0.3">
      <c r="A3" s="115"/>
    </row>
    <row r="4" spans="1:27" ht="15.75" thickBot="1" x14ac:dyDescent="0.3"/>
    <row r="5" spans="1:27" s="4" customFormat="1" x14ac:dyDescent="0.25">
      <c r="A5" s="32" t="s">
        <v>352</v>
      </c>
      <c r="B5" s="112" t="s">
        <v>8</v>
      </c>
      <c r="C5" s="112" t="s">
        <v>9</v>
      </c>
      <c r="D5" s="118" t="s">
        <v>115</v>
      </c>
      <c r="E5" s="118"/>
      <c r="F5" s="118" t="s">
        <v>116</v>
      </c>
      <c r="G5" s="118"/>
      <c r="H5" s="118" t="s">
        <v>117</v>
      </c>
      <c r="I5" s="118"/>
      <c r="J5" s="118" t="s">
        <v>47</v>
      </c>
      <c r="K5" s="118"/>
      <c r="L5" s="118" t="s">
        <v>48</v>
      </c>
      <c r="M5" s="118"/>
      <c r="N5" s="118" t="s">
        <v>1</v>
      </c>
      <c r="O5" s="118"/>
      <c r="P5" s="118" t="s">
        <v>2</v>
      </c>
      <c r="Q5" s="118"/>
      <c r="R5" s="118" t="s">
        <v>3</v>
      </c>
      <c r="S5" s="118"/>
      <c r="T5" s="118" t="s">
        <v>4</v>
      </c>
      <c r="U5" s="118"/>
      <c r="V5" s="118" t="s">
        <v>385</v>
      </c>
      <c r="W5" s="118"/>
      <c r="X5" s="118" t="s">
        <v>5</v>
      </c>
      <c r="Y5" s="118"/>
      <c r="Z5" s="118" t="s">
        <v>46</v>
      </c>
      <c r="AA5" s="121"/>
    </row>
    <row r="6" spans="1:27" s="4" customFormat="1" x14ac:dyDescent="0.25">
      <c r="A6" s="18" t="s">
        <v>7</v>
      </c>
      <c r="B6" s="113"/>
      <c r="C6" s="11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43907</v>
      </c>
      <c r="C8" s="69">
        <f>VLOOKUP($A8,'Return Data'!$A$7:$R$328,3,0)</f>
        <v>316.76769999999999</v>
      </c>
      <c r="D8" s="69">
        <f>VLOOKUP($A8,'Return Data'!$A$7:$R$328,6,0)</f>
        <v>3.42254481621895</v>
      </c>
      <c r="E8" s="70">
        <f t="shared" ref="E8:E46" si="0">RANK(D8,D$8:D$50,0)</f>
        <v>24</v>
      </c>
      <c r="F8" s="69">
        <f>VLOOKUP($A8,'Return Data'!$A$7:$R$328,7,0)</f>
        <v>4.2264354643302502</v>
      </c>
      <c r="G8" s="70">
        <f t="shared" ref="G8:G46" si="1">RANK(F8,F$8:F$50,0)</f>
        <v>34</v>
      </c>
      <c r="H8" s="69">
        <f>VLOOKUP($A8,'Return Data'!$A$7:$R$328,8,0)</f>
        <v>3.72447097000753</v>
      </c>
      <c r="I8" s="70">
        <f t="shared" ref="I8:I46" si="2">RANK(H8,H$8:H$50,0)</f>
        <v>31</v>
      </c>
      <c r="J8" s="69">
        <f>VLOOKUP($A8,'Return Data'!$A$7:$R$328,9,0)</f>
        <v>5.2880729707882903</v>
      </c>
      <c r="K8" s="70">
        <f t="shared" ref="K8:K46" si="3">RANK(J8,J$8:J$50,0)</f>
        <v>21</v>
      </c>
      <c r="L8" s="69">
        <f>VLOOKUP($A8,'Return Data'!$A$7:$R$328,10,0)</f>
        <v>5.1321255972143103</v>
      </c>
      <c r="M8" s="70">
        <f t="shared" ref="M8:M46" si="4">RANK(L8,L$8:L$50,0)</f>
        <v>23</v>
      </c>
      <c r="N8" s="69">
        <f>VLOOKUP($A8,'Return Data'!$A$7:$R$328,11,0)</f>
        <v>5.1464271058982201</v>
      </c>
      <c r="O8" s="70">
        <f t="shared" ref="O8:O46" si="5">RANK(N8,N$8:N$50,0)</f>
        <v>16</v>
      </c>
      <c r="P8" s="69">
        <f>VLOOKUP($A8,'Return Data'!$A$7:$R$328,12,0)</f>
        <v>5.3078650729785597</v>
      </c>
      <c r="Q8" s="70">
        <f t="shared" ref="Q8:Q46" si="6">RANK(P8,P$8:P$50,0)</f>
        <v>16</v>
      </c>
      <c r="R8" s="69">
        <f>VLOOKUP($A8,'Return Data'!$A$7:$R$328,13,0)</f>
        <v>5.77814332069181</v>
      </c>
      <c r="S8" s="70">
        <f t="shared" ref="S8:S46" si="7">RANK(R8,R$8:R$50,0)</f>
        <v>6</v>
      </c>
      <c r="T8" s="69">
        <f>VLOOKUP($A8,'Return Data'!$A$7:$R$328,14,0)</f>
        <v>6.2605836486478799</v>
      </c>
      <c r="U8" s="70">
        <f t="shared" ref="U8:U24" si="8">RANK(T8,T$8:T$50,0)</f>
        <v>7</v>
      </c>
      <c r="V8" s="69">
        <f>VLOOKUP($A8,'Return Data'!$A$7:$R$328,18,0)</f>
        <v>7.10693789095808</v>
      </c>
      <c r="W8" s="70">
        <f t="shared" ref="W8:W24" si="9">RANK(V8,V$8:V$50,0)</f>
        <v>7</v>
      </c>
      <c r="X8" s="69">
        <f>VLOOKUP($A8,'Return Data'!$A$7:$R$328,15,0)</f>
        <v>7.2952539791840199</v>
      </c>
      <c r="Y8" s="70">
        <f t="shared" ref="Y8:Y24" si="10">RANK(X8,X$8:X$50,0)</f>
        <v>7</v>
      </c>
      <c r="Z8" s="69">
        <f>VLOOKUP($A8,'Return Data'!$A$7:$R$328,17,0)</f>
        <v>13.566513074853599</v>
      </c>
      <c r="AA8" s="71">
        <f t="shared" ref="AA8:AA46" si="11">RANK(Z8,Z$8:Z$50,0)</f>
        <v>6</v>
      </c>
    </row>
    <row r="9" spans="1:27" x14ac:dyDescent="0.25">
      <c r="A9" s="67" t="s">
        <v>228</v>
      </c>
      <c r="B9" s="68">
        <f>VLOOKUP($A9,'Return Data'!$A$7:$R$328,2,0)</f>
        <v>43907</v>
      </c>
      <c r="C9" s="69">
        <f>VLOOKUP($A9,'Return Data'!$A$7:$R$328,3,0)</f>
        <v>2186.9137000000001</v>
      </c>
      <c r="D9" s="69">
        <f>VLOOKUP($A9,'Return Data'!$A$7:$R$328,6,0)</f>
        <v>2.9861188471475</v>
      </c>
      <c r="E9" s="70">
        <f t="shared" si="0"/>
        <v>29</v>
      </c>
      <c r="F9" s="69">
        <f>VLOOKUP($A9,'Return Data'!$A$7:$R$328,7,0)</f>
        <v>4.4968853366354997</v>
      </c>
      <c r="G9" s="70">
        <f t="shared" si="1"/>
        <v>19</v>
      </c>
      <c r="H9" s="69">
        <f>VLOOKUP($A9,'Return Data'!$A$7:$R$328,8,0)</f>
        <v>4.1450817816222196</v>
      </c>
      <c r="I9" s="70">
        <f t="shared" si="2"/>
        <v>17</v>
      </c>
      <c r="J9" s="69">
        <f>VLOOKUP($A9,'Return Data'!$A$7:$R$328,9,0)</f>
        <v>5.7430799039742801</v>
      </c>
      <c r="K9" s="70">
        <f t="shared" si="3"/>
        <v>6</v>
      </c>
      <c r="L9" s="69">
        <f>VLOOKUP($A9,'Return Data'!$A$7:$R$328,10,0)</f>
        <v>5.3860835557988</v>
      </c>
      <c r="M9" s="70">
        <f t="shared" si="4"/>
        <v>4</v>
      </c>
      <c r="N9" s="69">
        <f>VLOOKUP($A9,'Return Data'!$A$7:$R$328,11,0)</f>
        <v>5.2637843706319396</v>
      </c>
      <c r="O9" s="70">
        <f t="shared" si="5"/>
        <v>5</v>
      </c>
      <c r="P9" s="69">
        <f>VLOOKUP($A9,'Return Data'!$A$7:$R$328,12,0)</f>
        <v>5.3852205340288997</v>
      </c>
      <c r="Q9" s="70">
        <f t="shared" si="6"/>
        <v>7</v>
      </c>
      <c r="R9" s="69">
        <f>VLOOKUP($A9,'Return Data'!$A$7:$R$328,13,0)</f>
        <v>5.7441603874037499</v>
      </c>
      <c r="S9" s="70">
        <f t="shared" si="7"/>
        <v>9</v>
      </c>
      <c r="T9" s="69">
        <f>VLOOKUP($A9,'Return Data'!$A$7:$R$328,14,0)</f>
        <v>6.2371974129352896</v>
      </c>
      <c r="U9" s="70">
        <f t="shared" si="8"/>
        <v>9</v>
      </c>
      <c r="V9" s="69">
        <f>VLOOKUP($A9,'Return Data'!$A$7:$R$328,18,0)</f>
        <v>7.1107341073642001</v>
      </c>
      <c r="W9" s="70">
        <f t="shared" si="9"/>
        <v>6</v>
      </c>
      <c r="X9" s="69">
        <f>VLOOKUP($A9,'Return Data'!$A$7:$R$328,15,0)</f>
        <v>7.3119854408129203</v>
      </c>
      <c r="Y9" s="70">
        <f t="shared" si="10"/>
        <v>5</v>
      </c>
      <c r="Z9" s="69">
        <f>VLOOKUP($A9,'Return Data'!$A$7:$R$328,17,0)</f>
        <v>11.3647298137461</v>
      </c>
      <c r="AA9" s="71">
        <f t="shared" si="11"/>
        <v>29</v>
      </c>
    </row>
    <row r="10" spans="1:27" x14ac:dyDescent="0.25">
      <c r="A10" s="67" t="s">
        <v>229</v>
      </c>
      <c r="B10" s="68">
        <f>VLOOKUP($A10,'Return Data'!$A$7:$R$328,2,0)</f>
        <v>43907</v>
      </c>
      <c r="C10" s="69">
        <f>VLOOKUP($A10,'Return Data'!$A$7:$R$328,3,0)</f>
        <v>2264.04</v>
      </c>
      <c r="D10" s="69">
        <f>VLOOKUP($A10,'Return Data'!$A$7:$R$328,6,0)</f>
        <v>1.9798427257009501</v>
      </c>
      <c r="E10" s="70">
        <f t="shared" si="0"/>
        <v>38</v>
      </c>
      <c r="F10" s="69">
        <f>VLOOKUP($A10,'Return Data'!$A$7:$R$328,7,0)</f>
        <v>4.3307342211958604</v>
      </c>
      <c r="G10" s="70">
        <f t="shared" si="1"/>
        <v>30</v>
      </c>
      <c r="H10" s="69">
        <f>VLOOKUP($A10,'Return Data'!$A$7:$R$328,8,0)</f>
        <v>4.1126429695810103</v>
      </c>
      <c r="I10" s="70">
        <f t="shared" si="2"/>
        <v>19</v>
      </c>
      <c r="J10" s="69">
        <f>VLOOKUP($A10,'Return Data'!$A$7:$R$328,9,0)</f>
        <v>5.1556214961318396</v>
      </c>
      <c r="K10" s="70">
        <f t="shared" si="3"/>
        <v>30</v>
      </c>
      <c r="L10" s="69">
        <f>VLOOKUP($A10,'Return Data'!$A$7:$R$328,10,0)</f>
        <v>5.0821837968211003</v>
      </c>
      <c r="M10" s="70">
        <f t="shared" si="4"/>
        <v>25</v>
      </c>
      <c r="N10" s="69">
        <f>VLOOKUP($A10,'Return Data'!$A$7:$R$328,11,0)</f>
        <v>5.1342549798660801</v>
      </c>
      <c r="O10" s="70">
        <f t="shared" si="5"/>
        <v>18</v>
      </c>
      <c r="P10" s="69">
        <f>VLOOKUP($A10,'Return Data'!$A$7:$R$328,12,0)</f>
        <v>5.3727462664034</v>
      </c>
      <c r="Q10" s="70">
        <f t="shared" si="6"/>
        <v>8</v>
      </c>
      <c r="R10" s="69">
        <f>VLOOKUP($A10,'Return Data'!$A$7:$R$328,13,0)</f>
        <v>5.7017238167219002</v>
      </c>
      <c r="S10" s="70">
        <f t="shared" si="7"/>
        <v>12</v>
      </c>
      <c r="T10" s="69">
        <f>VLOOKUP($A10,'Return Data'!$A$7:$R$328,14,0)</f>
        <v>6.1887341424439102</v>
      </c>
      <c r="U10" s="70">
        <f t="shared" si="8"/>
        <v>13</v>
      </c>
      <c r="V10" s="69">
        <f>VLOOKUP($A10,'Return Data'!$A$7:$R$328,18,0)</f>
        <v>7.0961844685117796</v>
      </c>
      <c r="W10" s="70">
        <f t="shared" si="9"/>
        <v>10</v>
      </c>
      <c r="X10" s="69">
        <f>VLOOKUP($A10,'Return Data'!$A$7:$R$328,15,0)</f>
        <v>7.2850059550210897</v>
      </c>
      <c r="Y10" s="70">
        <f t="shared" si="10"/>
        <v>9</v>
      </c>
      <c r="Z10" s="69">
        <f>VLOOKUP($A10,'Return Data'!$A$7:$R$328,17,0)</f>
        <v>11.369507146377501</v>
      </c>
      <c r="AA10" s="71">
        <f t="shared" si="11"/>
        <v>28</v>
      </c>
    </row>
    <row r="11" spans="1:27" x14ac:dyDescent="0.25">
      <c r="A11" s="67" t="s">
        <v>230</v>
      </c>
      <c r="B11" s="68">
        <f>VLOOKUP($A11,'Return Data'!$A$7:$R$328,2,0)</f>
        <v>43907</v>
      </c>
      <c r="C11" s="69">
        <f>VLOOKUP($A11,'Return Data'!$A$7:$R$328,3,0)</f>
        <v>3025.5052999999998</v>
      </c>
      <c r="D11" s="69">
        <f>VLOOKUP($A11,'Return Data'!$A$7:$R$328,6,0)</f>
        <v>2.4322847322706398</v>
      </c>
      <c r="E11" s="70">
        <f t="shared" si="0"/>
        <v>36</v>
      </c>
      <c r="F11" s="69">
        <f>VLOOKUP($A11,'Return Data'!$A$7:$R$328,7,0)</f>
        <v>4.4345045265160303</v>
      </c>
      <c r="G11" s="70">
        <f t="shared" si="1"/>
        <v>21</v>
      </c>
      <c r="H11" s="69">
        <f>VLOOKUP($A11,'Return Data'!$A$7:$R$328,8,0)</f>
        <v>4.0228595592391203</v>
      </c>
      <c r="I11" s="70">
        <f t="shared" si="2"/>
        <v>24</v>
      </c>
      <c r="J11" s="69">
        <f>VLOOKUP($A11,'Return Data'!$A$7:$R$328,9,0)</f>
        <v>5.2592471005538304</v>
      </c>
      <c r="K11" s="70">
        <f t="shared" si="3"/>
        <v>24</v>
      </c>
      <c r="L11" s="69">
        <f>VLOOKUP($A11,'Return Data'!$A$7:$R$328,10,0)</f>
        <v>5.1906610794894599</v>
      </c>
      <c r="M11" s="70">
        <f t="shared" si="4"/>
        <v>18</v>
      </c>
      <c r="N11" s="69">
        <f>VLOOKUP($A11,'Return Data'!$A$7:$R$328,11,0)</f>
        <v>5.2262958092321403</v>
      </c>
      <c r="O11" s="70">
        <f t="shared" si="5"/>
        <v>7</v>
      </c>
      <c r="P11" s="69">
        <f>VLOOKUP($A11,'Return Data'!$A$7:$R$328,12,0)</f>
        <v>5.4393055308857301</v>
      </c>
      <c r="Q11" s="70">
        <f t="shared" si="6"/>
        <v>5</v>
      </c>
      <c r="R11" s="69">
        <f>VLOOKUP($A11,'Return Data'!$A$7:$R$328,13,0)</f>
        <v>5.7769892078399696</v>
      </c>
      <c r="S11" s="70">
        <f t="shared" si="7"/>
        <v>7</v>
      </c>
      <c r="T11" s="69">
        <f>VLOOKUP($A11,'Return Data'!$A$7:$R$328,14,0)</f>
        <v>6.2612077100196801</v>
      </c>
      <c r="U11" s="70">
        <f t="shared" si="8"/>
        <v>6</v>
      </c>
      <c r="V11" s="69">
        <f>VLOOKUP($A11,'Return Data'!$A$7:$R$328,18,0)</f>
        <v>7.0994944212734898</v>
      </c>
      <c r="W11" s="70">
        <f t="shared" si="9"/>
        <v>9</v>
      </c>
      <c r="X11" s="69">
        <f>VLOOKUP($A11,'Return Data'!$A$7:$R$328,15,0)</f>
        <v>7.25376193895507</v>
      </c>
      <c r="Y11" s="70">
        <f t="shared" si="10"/>
        <v>14</v>
      </c>
      <c r="Z11" s="69">
        <f>VLOOKUP($A11,'Return Data'!$A$7:$R$328,17,0)</f>
        <v>13.0274790220264</v>
      </c>
      <c r="AA11" s="71">
        <f t="shared" si="11"/>
        <v>13</v>
      </c>
    </row>
    <row r="12" spans="1:27" x14ac:dyDescent="0.25">
      <c r="A12" s="67" t="s">
        <v>231</v>
      </c>
      <c r="B12" s="68">
        <f>VLOOKUP($A12,'Return Data'!$A$7:$R$328,2,0)</f>
        <v>43907</v>
      </c>
      <c r="C12" s="69">
        <f>VLOOKUP($A12,'Return Data'!$A$7:$R$328,3,0)</f>
        <v>2261.8793999999998</v>
      </c>
      <c r="D12" s="69">
        <f>VLOOKUP($A12,'Return Data'!$A$7:$R$328,6,0)</f>
        <v>3.8765246021498201</v>
      </c>
      <c r="E12" s="70">
        <f t="shared" si="0"/>
        <v>18</v>
      </c>
      <c r="F12" s="69">
        <f>VLOOKUP($A12,'Return Data'!$A$7:$R$328,7,0)</f>
        <v>4.3079583663050096</v>
      </c>
      <c r="G12" s="70">
        <f t="shared" si="1"/>
        <v>32</v>
      </c>
      <c r="H12" s="69">
        <f>VLOOKUP($A12,'Return Data'!$A$7:$R$328,8,0)</f>
        <v>3.5280945744808401</v>
      </c>
      <c r="I12" s="70">
        <f t="shared" si="2"/>
        <v>37</v>
      </c>
      <c r="J12" s="69">
        <f>VLOOKUP($A12,'Return Data'!$A$7:$R$328,9,0)</f>
        <v>4.7543220324213404</v>
      </c>
      <c r="K12" s="70">
        <f t="shared" si="3"/>
        <v>34</v>
      </c>
      <c r="L12" s="69">
        <f>VLOOKUP($A12,'Return Data'!$A$7:$R$328,10,0)</f>
        <v>4.7687955457749398</v>
      </c>
      <c r="M12" s="70">
        <f t="shared" si="4"/>
        <v>36</v>
      </c>
      <c r="N12" s="69">
        <f>VLOOKUP($A12,'Return Data'!$A$7:$R$328,11,0)</f>
        <v>4.8380864707038196</v>
      </c>
      <c r="O12" s="70">
        <f t="shared" si="5"/>
        <v>33</v>
      </c>
      <c r="P12" s="69">
        <f>VLOOKUP($A12,'Return Data'!$A$7:$R$328,12,0)</f>
        <v>5.0657393632734999</v>
      </c>
      <c r="Q12" s="70">
        <f t="shared" si="6"/>
        <v>33</v>
      </c>
      <c r="R12" s="69">
        <f>VLOOKUP($A12,'Return Data'!$A$7:$R$328,13,0)</f>
        <v>5.4291824213916504</v>
      </c>
      <c r="S12" s="70">
        <f t="shared" si="7"/>
        <v>32</v>
      </c>
      <c r="T12" s="69">
        <f>VLOOKUP($A12,'Return Data'!$A$7:$R$328,14,0)</f>
        <v>5.9578764391483103</v>
      </c>
      <c r="U12" s="70">
        <f t="shared" si="8"/>
        <v>30</v>
      </c>
      <c r="V12" s="69">
        <f>VLOOKUP($A12,'Return Data'!$A$7:$R$328,18,0)</f>
        <v>6.93821887193105</v>
      </c>
      <c r="W12" s="70">
        <f t="shared" si="9"/>
        <v>26</v>
      </c>
      <c r="X12" s="69">
        <f>VLOOKUP($A12,'Return Data'!$A$7:$R$328,15,0)</f>
        <v>7.1760232536758197</v>
      </c>
      <c r="Y12" s="70">
        <f t="shared" si="10"/>
        <v>25</v>
      </c>
      <c r="Z12" s="69">
        <f>VLOOKUP($A12,'Return Data'!$A$7:$R$328,17,0)</f>
        <v>10.8068038714219</v>
      </c>
      <c r="AA12" s="71">
        <f t="shared" si="11"/>
        <v>31</v>
      </c>
    </row>
    <row r="13" spans="1:27" x14ac:dyDescent="0.25">
      <c r="A13" s="67" t="s">
        <v>232</v>
      </c>
      <c r="B13" s="68">
        <f>VLOOKUP($A13,'Return Data'!$A$7:$R$328,2,0)</f>
        <v>43907</v>
      </c>
      <c r="C13" s="69">
        <f>VLOOKUP($A13,'Return Data'!$A$7:$R$328,3,0)</f>
        <v>2379.4493000000002</v>
      </c>
      <c r="D13" s="69">
        <f>VLOOKUP($A13,'Return Data'!$A$7:$R$328,6,0)</f>
        <v>5.0136972770469201</v>
      </c>
      <c r="E13" s="70">
        <f t="shared" si="0"/>
        <v>4</v>
      </c>
      <c r="F13" s="69">
        <f>VLOOKUP($A13,'Return Data'!$A$7:$R$328,7,0)</f>
        <v>5.0836491720518797</v>
      </c>
      <c r="G13" s="70">
        <f t="shared" si="1"/>
        <v>3</v>
      </c>
      <c r="H13" s="69">
        <f>VLOOKUP($A13,'Return Data'!$A$7:$R$328,8,0)</f>
        <v>5.1844844160512498</v>
      </c>
      <c r="I13" s="70">
        <f t="shared" si="2"/>
        <v>3</v>
      </c>
      <c r="J13" s="69">
        <f>VLOOKUP($A13,'Return Data'!$A$7:$R$328,9,0)</f>
        <v>5.5496330111913696</v>
      </c>
      <c r="K13" s="70">
        <f t="shared" si="3"/>
        <v>10</v>
      </c>
      <c r="L13" s="69">
        <f>VLOOKUP($A13,'Return Data'!$A$7:$R$328,10,0)</f>
        <v>5.2592228705573199</v>
      </c>
      <c r="M13" s="70">
        <f t="shared" si="4"/>
        <v>12</v>
      </c>
      <c r="N13" s="69">
        <f>VLOOKUP($A13,'Return Data'!$A$7:$R$328,11,0)</f>
        <v>5.1049447980097202</v>
      </c>
      <c r="O13" s="70">
        <f t="shared" si="5"/>
        <v>21</v>
      </c>
      <c r="P13" s="69">
        <f>VLOOKUP($A13,'Return Data'!$A$7:$R$328,12,0)</f>
        <v>5.1816019404978997</v>
      </c>
      <c r="Q13" s="70">
        <f t="shared" si="6"/>
        <v>29</v>
      </c>
      <c r="R13" s="69">
        <f>VLOOKUP($A13,'Return Data'!$A$7:$R$328,13,0)</f>
        <v>5.4563339652494598</v>
      </c>
      <c r="S13" s="70">
        <f t="shared" si="7"/>
        <v>30</v>
      </c>
      <c r="T13" s="69">
        <f>VLOOKUP($A13,'Return Data'!$A$7:$R$328,14,0)</f>
        <v>5.9427931203903599</v>
      </c>
      <c r="U13" s="70">
        <f t="shared" si="8"/>
        <v>32</v>
      </c>
      <c r="V13" s="69">
        <f>VLOOKUP($A13,'Return Data'!$A$7:$R$328,18,0)</f>
        <v>6.9061309812045097</v>
      </c>
      <c r="W13" s="70">
        <f t="shared" si="9"/>
        <v>28</v>
      </c>
      <c r="X13" s="69">
        <f>VLOOKUP($A13,'Return Data'!$A$7:$R$328,15,0)</f>
        <v>7.09169731412522</v>
      </c>
      <c r="Y13" s="70">
        <f t="shared" si="10"/>
        <v>30</v>
      </c>
      <c r="Z13" s="69">
        <f>VLOOKUP($A13,'Return Data'!$A$7:$R$328,17,0)</f>
        <v>11.7226691735193</v>
      </c>
      <c r="AA13" s="71">
        <f t="shared" si="11"/>
        <v>21</v>
      </c>
    </row>
    <row r="14" spans="1:27" x14ac:dyDescent="0.25">
      <c r="A14" s="67" t="s">
        <v>233</v>
      </c>
      <c r="B14" s="68">
        <f>VLOOKUP($A14,'Return Data'!$A$7:$R$328,2,0)</f>
        <v>43907</v>
      </c>
      <c r="C14" s="69">
        <f>VLOOKUP($A14,'Return Data'!$A$7:$R$328,3,0)</f>
        <v>2811.9317000000001</v>
      </c>
      <c r="D14" s="69">
        <f>VLOOKUP($A14,'Return Data'!$A$7:$R$328,6,0)</f>
        <v>4.1931510597444897</v>
      </c>
      <c r="E14" s="70">
        <f t="shared" si="0"/>
        <v>14</v>
      </c>
      <c r="F14" s="69">
        <f>VLOOKUP($A14,'Return Data'!$A$7:$R$328,7,0)</f>
        <v>4.9696283982854101</v>
      </c>
      <c r="G14" s="70">
        <f t="shared" si="1"/>
        <v>9</v>
      </c>
      <c r="H14" s="69">
        <f>VLOOKUP($A14,'Return Data'!$A$7:$R$328,8,0)</f>
        <v>4.8322559312022904</v>
      </c>
      <c r="I14" s="70">
        <f t="shared" si="2"/>
        <v>6</v>
      </c>
      <c r="J14" s="69">
        <f>VLOOKUP($A14,'Return Data'!$A$7:$R$328,9,0)</f>
        <v>5.6744671706824601</v>
      </c>
      <c r="K14" s="70">
        <f t="shared" si="3"/>
        <v>7</v>
      </c>
      <c r="L14" s="69">
        <f>VLOOKUP($A14,'Return Data'!$A$7:$R$328,10,0)</f>
        <v>5.3412228403054103</v>
      </c>
      <c r="M14" s="70">
        <f t="shared" si="4"/>
        <v>5</v>
      </c>
      <c r="N14" s="69">
        <f>VLOOKUP($A14,'Return Data'!$A$7:$R$328,11,0)</f>
        <v>5.1758229744429602</v>
      </c>
      <c r="O14" s="70">
        <f t="shared" si="5"/>
        <v>12</v>
      </c>
      <c r="P14" s="69">
        <f>VLOOKUP($A14,'Return Data'!$A$7:$R$328,12,0)</f>
        <v>5.2363588129081604</v>
      </c>
      <c r="Q14" s="70">
        <f t="shared" si="6"/>
        <v>24</v>
      </c>
      <c r="R14" s="69">
        <f>VLOOKUP($A14,'Return Data'!$A$7:$R$328,13,0)</f>
        <v>5.6142119402942097</v>
      </c>
      <c r="S14" s="70">
        <f t="shared" si="7"/>
        <v>24</v>
      </c>
      <c r="T14" s="69">
        <f>VLOOKUP($A14,'Return Data'!$A$7:$R$328,14,0)</f>
        <v>6.0789020861649998</v>
      </c>
      <c r="U14" s="70">
        <f t="shared" si="8"/>
        <v>25</v>
      </c>
      <c r="V14" s="69">
        <f>VLOOKUP($A14,'Return Data'!$A$7:$R$328,18,0)</f>
        <v>7.0048036621088903</v>
      </c>
      <c r="W14" s="70">
        <f t="shared" si="9"/>
        <v>20</v>
      </c>
      <c r="X14" s="69">
        <f>VLOOKUP($A14,'Return Data'!$A$7:$R$328,15,0)</f>
        <v>7.2006651185925099</v>
      </c>
      <c r="Y14" s="70">
        <f t="shared" si="10"/>
        <v>22</v>
      </c>
      <c r="Z14" s="69">
        <f>VLOOKUP($A14,'Return Data'!$A$7:$R$328,17,0)</f>
        <v>12.647830761139801</v>
      </c>
      <c r="AA14" s="71">
        <f t="shared" si="11"/>
        <v>15</v>
      </c>
    </row>
    <row r="15" spans="1:27" x14ac:dyDescent="0.25">
      <c r="A15" s="67" t="s">
        <v>234</v>
      </c>
      <c r="B15" s="68">
        <f>VLOOKUP($A15,'Return Data'!$A$7:$R$328,2,0)</f>
        <v>43907</v>
      </c>
      <c r="C15" s="69">
        <f>VLOOKUP($A15,'Return Data'!$A$7:$R$328,3,0)</f>
        <v>2526.9198999999999</v>
      </c>
      <c r="D15" s="69">
        <f>VLOOKUP($A15,'Return Data'!$A$7:$R$328,6,0)</f>
        <v>2.28959093644165</v>
      </c>
      <c r="E15" s="70">
        <f t="shared" si="0"/>
        <v>37</v>
      </c>
      <c r="F15" s="69">
        <f>VLOOKUP($A15,'Return Data'!$A$7:$R$328,7,0)</f>
        <v>4.3348827141079802</v>
      </c>
      <c r="G15" s="70">
        <f t="shared" si="1"/>
        <v>28</v>
      </c>
      <c r="H15" s="69">
        <f>VLOOKUP($A15,'Return Data'!$A$7:$R$328,8,0)</f>
        <v>3.9440494436505702</v>
      </c>
      <c r="I15" s="70">
        <f t="shared" si="2"/>
        <v>26</v>
      </c>
      <c r="J15" s="69">
        <f>VLOOKUP($A15,'Return Data'!$A$7:$R$328,9,0)</f>
        <v>5.5315596389829098</v>
      </c>
      <c r="K15" s="70">
        <f t="shared" si="3"/>
        <v>11</v>
      </c>
      <c r="L15" s="69">
        <f>VLOOKUP($A15,'Return Data'!$A$7:$R$328,10,0)</f>
        <v>5.2058098488747699</v>
      </c>
      <c r="M15" s="70">
        <f t="shared" si="4"/>
        <v>16</v>
      </c>
      <c r="N15" s="69">
        <f>VLOOKUP($A15,'Return Data'!$A$7:$R$328,11,0)</f>
        <v>5.0133714421767204</v>
      </c>
      <c r="O15" s="70">
        <f t="shared" si="5"/>
        <v>32</v>
      </c>
      <c r="P15" s="69">
        <f>VLOOKUP($A15,'Return Data'!$A$7:$R$328,12,0)</f>
        <v>5.2688884359261499</v>
      </c>
      <c r="Q15" s="70">
        <f t="shared" si="6"/>
        <v>21</v>
      </c>
      <c r="R15" s="69">
        <f>VLOOKUP($A15,'Return Data'!$A$7:$R$328,13,0)</f>
        <v>5.6615009805336598</v>
      </c>
      <c r="S15" s="70">
        <f t="shared" si="7"/>
        <v>16</v>
      </c>
      <c r="T15" s="69">
        <f>VLOOKUP($A15,'Return Data'!$A$7:$R$328,14,0)</f>
        <v>6.1636020203255404</v>
      </c>
      <c r="U15" s="70">
        <f t="shared" si="8"/>
        <v>16</v>
      </c>
      <c r="V15" s="69">
        <f>VLOOKUP($A15,'Return Data'!$A$7:$R$328,18,0)</f>
        <v>7.0532926940306702</v>
      </c>
      <c r="W15" s="70">
        <f t="shared" si="9"/>
        <v>16</v>
      </c>
      <c r="X15" s="69">
        <f>VLOOKUP($A15,'Return Data'!$A$7:$R$328,15,0)</f>
        <v>7.2380894299394498</v>
      </c>
      <c r="Y15" s="70">
        <f t="shared" si="10"/>
        <v>17</v>
      </c>
      <c r="Z15" s="69">
        <f>VLOOKUP($A15,'Return Data'!$A$7:$R$328,17,0)</f>
        <v>11.5763663421162</v>
      </c>
      <c r="AA15" s="71">
        <f t="shared" si="11"/>
        <v>22</v>
      </c>
    </row>
    <row r="16" spans="1:27" x14ac:dyDescent="0.25">
      <c r="A16" s="67" t="s">
        <v>235</v>
      </c>
      <c r="B16" s="68">
        <f>VLOOKUP($A16,'Return Data'!$A$7:$R$328,2,0)</f>
        <v>43907</v>
      </c>
      <c r="C16" s="69">
        <f>VLOOKUP($A16,'Return Data'!$A$7:$R$328,3,0)</f>
        <v>2159.5216</v>
      </c>
      <c r="D16" s="69">
        <f>VLOOKUP($A16,'Return Data'!$A$7:$R$328,6,0)</f>
        <v>4.2851325409789496</v>
      </c>
      <c r="E16" s="70">
        <f t="shared" si="0"/>
        <v>12</v>
      </c>
      <c r="F16" s="69">
        <f>VLOOKUP($A16,'Return Data'!$A$7:$R$328,7,0)</f>
        <v>4.5865197251315797</v>
      </c>
      <c r="G16" s="70">
        <f t="shared" si="1"/>
        <v>15</v>
      </c>
      <c r="H16" s="69">
        <f>VLOOKUP($A16,'Return Data'!$A$7:$R$328,8,0)</f>
        <v>3.6267692982842998</v>
      </c>
      <c r="I16" s="70">
        <f t="shared" si="2"/>
        <v>32</v>
      </c>
      <c r="J16" s="69">
        <f>VLOOKUP($A16,'Return Data'!$A$7:$R$328,9,0)</f>
        <v>4.3868907416471004</v>
      </c>
      <c r="K16" s="70">
        <f t="shared" si="3"/>
        <v>39</v>
      </c>
      <c r="L16" s="69">
        <f>VLOOKUP($A16,'Return Data'!$A$7:$R$328,10,0)</f>
        <v>4.6324864508039099</v>
      </c>
      <c r="M16" s="70">
        <f t="shared" si="4"/>
        <v>38</v>
      </c>
      <c r="N16" s="69">
        <f>VLOOKUP($A16,'Return Data'!$A$7:$R$328,11,0)</f>
        <v>4.7649195158829496</v>
      </c>
      <c r="O16" s="70">
        <f t="shared" si="5"/>
        <v>36</v>
      </c>
      <c r="P16" s="69">
        <f>VLOOKUP($A16,'Return Data'!$A$7:$R$328,12,0)</f>
        <v>4.8009579977400296</v>
      </c>
      <c r="Q16" s="70">
        <f t="shared" si="6"/>
        <v>36</v>
      </c>
      <c r="R16" s="69">
        <f>VLOOKUP($A16,'Return Data'!$A$7:$R$328,13,0)</f>
        <v>5.1518715382353104</v>
      </c>
      <c r="S16" s="70">
        <f t="shared" si="7"/>
        <v>37</v>
      </c>
      <c r="T16" s="69">
        <f>VLOOKUP($A16,'Return Data'!$A$7:$R$328,14,0)</f>
        <v>5.6858756865634801</v>
      </c>
      <c r="U16" s="70">
        <f t="shared" si="8"/>
        <v>34</v>
      </c>
      <c r="V16" s="69">
        <f>VLOOKUP($A16,'Return Data'!$A$7:$R$328,18,0)</f>
        <v>6.8150232650309803</v>
      </c>
      <c r="W16" s="70">
        <f t="shared" si="9"/>
        <v>30</v>
      </c>
      <c r="X16" s="69">
        <f>VLOOKUP($A16,'Return Data'!$A$7:$R$328,15,0)</f>
        <v>7.1037237238549098</v>
      </c>
      <c r="Y16" s="70">
        <f t="shared" si="10"/>
        <v>27</v>
      </c>
      <c r="Z16" s="69">
        <f>VLOOKUP($A16,'Return Data'!$A$7:$R$328,17,0)</f>
        <v>11.5038158195162</v>
      </c>
      <c r="AA16" s="71">
        <f t="shared" si="11"/>
        <v>24</v>
      </c>
    </row>
    <row r="17" spans="1:27" x14ac:dyDescent="0.25">
      <c r="A17" s="67" t="s">
        <v>236</v>
      </c>
      <c r="B17" s="68">
        <f>VLOOKUP($A17,'Return Data'!$A$7:$R$328,2,0)</f>
        <v>43907</v>
      </c>
      <c r="C17" s="69">
        <f>VLOOKUP($A17,'Return Data'!$A$7:$R$328,3,0)</f>
        <v>3871.7968000000001</v>
      </c>
      <c r="D17" s="69">
        <f>VLOOKUP($A17,'Return Data'!$A$7:$R$328,6,0)</f>
        <v>4.0531808028827498</v>
      </c>
      <c r="E17" s="70">
        <f t="shared" si="0"/>
        <v>17</v>
      </c>
      <c r="F17" s="69">
        <f>VLOOKUP($A17,'Return Data'!$A$7:$R$328,7,0)</f>
        <v>4.3635055905078399</v>
      </c>
      <c r="G17" s="70">
        <f t="shared" si="1"/>
        <v>26</v>
      </c>
      <c r="H17" s="69">
        <f>VLOOKUP($A17,'Return Data'!$A$7:$R$328,8,0)</f>
        <v>4.0767901102911601</v>
      </c>
      <c r="I17" s="70">
        <f t="shared" si="2"/>
        <v>21</v>
      </c>
      <c r="J17" s="69">
        <f>VLOOKUP($A17,'Return Data'!$A$7:$R$328,9,0)</f>
        <v>5.4952628344698402</v>
      </c>
      <c r="K17" s="70">
        <f t="shared" si="3"/>
        <v>12</v>
      </c>
      <c r="L17" s="69">
        <f>VLOOKUP($A17,'Return Data'!$A$7:$R$328,10,0)</f>
        <v>5.1739635269742896</v>
      </c>
      <c r="M17" s="70">
        <f t="shared" si="4"/>
        <v>20</v>
      </c>
      <c r="N17" s="69">
        <f>VLOOKUP($A17,'Return Data'!$A$7:$R$328,11,0)</f>
        <v>5.0682607989446797</v>
      </c>
      <c r="O17" s="70">
        <f t="shared" si="5"/>
        <v>24</v>
      </c>
      <c r="P17" s="69">
        <f>VLOOKUP($A17,'Return Data'!$A$7:$R$328,12,0)</f>
        <v>5.1978360781198996</v>
      </c>
      <c r="Q17" s="70">
        <f t="shared" si="6"/>
        <v>27</v>
      </c>
      <c r="R17" s="69">
        <f>VLOOKUP($A17,'Return Data'!$A$7:$R$328,13,0)</f>
        <v>5.5881514613743599</v>
      </c>
      <c r="S17" s="70">
        <f t="shared" si="7"/>
        <v>25</v>
      </c>
      <c r="T17" s="69">
        <f>VLOOKUP($A17,'Return Data'!$A$7:$R$328,14,0)</f>
        <v>6.0870638167564604</v>
      </c>
      <c r="U17" s="70">
        <f t="shared" si="8"/>
        <v>24</v>
      </c>
      <c r="V17" s="69">
        <f>VLOOKUP($A17,'Return Data'!$A$7:$R$328,18,0)</f>
        <v>6.9246496837245299</v>
      </c>
      <c r="W17" s="70">
        <f t="shared" si="9"/>
        <v>27</v>
      </c>
      <c r="X17" s="69">
        <f>VLOOKUP($A17,'Return Data'!$A$7:$R$328,15,0)</f>
        <v>7.1032353115295397</v>
      </c>
      <c r="Y17" s="70">
        <f t="shared" si="10"/>
        <v>28</v>
      </c>
      <c r="Z17" s="69">
        <f>VLOOKUP($A17,'Return Data'!$A$7:$R$328,17,0)</f>
        <v>14.782200423071499</v>
      </c>
      <c r="AA17" s="71">
        <f t="shared" si="11"/>
        <v>3</v>
      </c>
    </row>
    <row r="18" spans="1:27" x14ac:dyDescent="0.25">
      <c r="A18" s="67" t="s">
        <v>237</v>
      </c>
      <c r="B18" s="68">
        <f>VLOOKUP($A18,'Return Data'!$A$7:$R$328,2,0)</f>
        <v>43907</v>
      </c>
      <c r="C18" s="69">
        <f>VLOOKUP($A18,'Return Data'!$A$7:$R$328,3,0)</f>
        <v>1965.4896000000001</v>
      </c>
      <c r="D18" s="69">
        <f>VLOOKUP($A18,'Return Data'!$A$7:$R$328,6,0)</f>
        <v>1.1086887403129999</v>
      </c>
      <c r="E18" s="70">
        <f t="shared" si="0"/>
        <v>39</v>
      </c>
      <c r="F18" s="69">
        <f>VLOOKUP($A18,'Return Data'!$A$7:$R$328,7,0)</f>
        <v>3.7950536285317198</v>
      </c>
      <c r="G18" s="70">
        <f t="shared" si="1"/>
        <v>39</v>
      </c>
      <c r="H18" s="69">
        <f>VLOOKUP($A18,'Return Data'!$A$7:$R$328,8,0)</f>
        <v>2.6526765788180402</v>
      </c>
      <c r="I18" s="70">
        <f t="shared" si="2"/>
        <v>41</v>
      </c>
      <c r="J18" s="69">
        <f>VLOOKUP($A18,'Return Data'!$A$7:$R$328,9,0)</f>
        <v>4.5554478125343696</v>
      </c>
      <c r="K18" s="70">
        <f t="shared" si="3"/>
        <v>37</v>
      </c>
      <c r="L18" s="69">
        <f>VLOOKUP($A18,'Return Data'!$A$7:$R$328,10,0)</f>
        <v>4.7837998694780604</v>
      </c>
      <c r="M18" s="70">
        <f t="shared" si="4"/>
        <v>35</v>
      </c>
      <c r="N18" s="69">
        <f>VLOOKUP($A18,'Return Data'!$A$7:$R$328,11,0)</f>
        <v>5.0326066013236002</v>
      </c>
      <c r="O18" s="70">
        <f t="shared" si="5"/>
        <v>28</v>
      </c>
      <c r="P18" s="69">
        <f>VLOOKUP($A18,'Return Data'!$A$7:$R$328,12,0)</f>
        <v>5.2994081815037202</v>
      </c>
      <c r="Q18" s="70">
        <f t="shared" si="6"/>
        <v>17</v>
      </c>
      <c r="R18" s="69">
        <f>VLOOKUP($A18,'Return Data'!$A$7:$R$328,13,0)</f>
        <v>5.6966423734538596</v>
      </c>
      <c r="S18" s="70">
        <f t="shared" si="7"/>
        <v>13</v>
      </c>
      <c r="T18" s="69">
        <f>VLOOKUP($A18,'Return Data'!$A$7:$R$328,14,0)</f>
        <v>6.2038372249542899</v>
      </c>
      <c r="U18" s="70">
        <f t="shared" si="8"/>
        <v>12</v>
      </c>
      <c r="V18" s="69">
        <f>VLOOKUP($A18,'Return Data'!$A$7:$R$328,18,0)</f>
        <v>7.0887652439204603</v>
      </c>
      <c r="W18" s="70">
        <f t="shared" si="9"/>
        <v>11</v>
      </c>
      <c r="X18" s="69">
        <f>VLOOKUP($A18,'Return Data'!$A$7:$R$328,15,0)</f>
        <v>7.2851097102145497</v>
      </c>
      <c r="Y18" s="70">
        <f t="shared" si="10"/>
        <v>8</v>
      </c>
      <c r="Z18" s="69">
        <f>VLOOKUP($A18,'Return Data'!$A$7:$R$328,17,0)</f>
        <v>6.1096342579750402</v>
      </c>
      <c r="AA18" s="71">
        <f t="shared" si="11"/>
        <v>38</v>
      </c>
    </row>
    <row r="19" spans="1:27" x14ac:dyDescent="0.25">
      <c r="A19" s="67" t="s">
        <v>238</v>
      </c>
      <c r="B19" s="68">
        <f>VLOOKUP($A19,'Return Data'!$A$7:$R$328,2,0)</f>
        <v>43907</v>
      </c>
      <c r="C19" s="69">
        <f>VLOOKUP($A19,'Return Data'!$A$7:$R$328,3,0)</f>
        <v>291.52460000000002</v>
      </c>
      <c r="D19" s="69">
        <f>VLOOKUP($A19,'Return Data'!$A$7:$R$328,6,0)</f>
        <v>2.87991558194101</v>
      </c>
      <c r="E19" s="70">
        <f t="shared" si="0"/>
        <v>30</v>
      </c>
      <c r="F19" s="69">
        <f>VLOOKUP($A19,'Return Data'!$A$7:$R$328,7,0)</f>
        <v>4.3210666626409804</v>
      </c>
      <c r="G19" s="70">
        <f t="shared" si="1"/>
        <v>31</v>
      </c>
      <c r="H19" s="69">
        <f>VLOOKUP($A19,'Return Data'!$A$7:$R$328,8,0)</f>
        <v>3.8340546715800898</v>
      </c>
      <c r="I19" s="70">
        <f t="shared" si="2"/>
        <v>30</v>
      </c>
      <c r="J19" s="69">
        <f>VLOOKUP($A19,'Return Data'!$A$7:$R$328,9,0)</f>
        <v>5.4559723859226299</v>
      </c>
      <c r="K19" s="70">
        <f t="shared" si="3"/>
        <v>14</v>
      </c>
      <c r="L19" s="69">
        <f>VLOOKUP($A19,'Return Data'!$A$7:$R$328,10,0)</f>
        <v>5.1744031990123496</v>
      </c>
      <c r="M19" s="70">
        <f t="shared" si="4"/>
        <v>19</v>
      </c>
      <c r="N19" s="69">
        <f>VLOOKUP($A19,'Return Data'!$A$7:$R$328,11,0)</f>
        <v>5.1146540481412401</v>
      </c>
      <c r="O19" s="70">
        <f t="shared" si="5"/>
        <v>19</v>
      </c>
      <c r="P19" s="69">
        <f>VLOOKUP($A19,'Return Data'!$A$7:$R$328,12,0)</f>
        <v>5.2810303063872501</v>
      </c>
      <c r="Q19" s="70">
        <f t="shared" si="6"/>
        <v>20</v>
      </c>
      <c r="R19" s="69">
        <f>VLOOKUP($A19,'Return Data'!$A$7:$R$328,13,0)</f>
        <v>5.6703883402134201</v>
      </c>
      <c r="S19" s="70">
        <f t="shared" si="7"/>
        <v>15</v>
      </c>
      <c r="T19" s="69">
        <f>VLOOKUP($A19,'Return Data'!$A$7:$R$328,14,0)</f>
        <v>6.1672334328256699</v>
      </c>
      <c r="U19" s="70">
        <f t="shared" si="8"/>
        <v>15</v>
      </c>
      <c r="V19" s="69">
        <f>VLOOKUP($A19,'Return Data'!$A$7:$R$328,18,0)</f>
        <v>7.0414954142413899</v>
      </c>
      <c r="W19" s="70">
        <f t="shared" si="9"/>
        <v>17</v>
      </c>
      <c r="X19" s="69">
        <f>VLOOKUP($A19,'Return Data'!$A$7:$R$328,15,0)</f>
        <v>7.2315785351511002</v>
      </c>
      <c r="Y19" s="70">
        <f t="shared" si="10"/>
        <v>18</v>
      </c>
      <c r="Z19" s="69">
        <f>VLOOKUP($A19,'Return Data'!$A$7:$R$328,17,0)</f>
        <v>13.3562244936951</v>
      </c>
      <c r="AA19" s="71">
        <f t="shared" si="11"/>
        <v>9</v>
      </c>
    </row>
    <row r="20" spans="1:27" x14ac:dyDescent="0.25">
      <c r="A20" s="67" t="s">
        <v>239</v>
      </c>
      <c r="B20" s="68">
        <f>VLOOKUP($A20,'Return Data'!$A$7:$R$328,2,0)</f>
        <v>43907</v>
      </c>
      <c r="C20" s="69">
        <f>VLOOKUP($A20,'Return Data'!$A$7:$R$328,3,0)</f>
        <v>2107.6120999999998</v>
      </c>
      <c r="D20" s="69">
        <f>VLOOKUP($A20,'Return Data'!$A$7:$R$328,6,0)</f>
        <v>3.6025364095966199</v>
      </c>
      <c r="E20" s="70">
        <f t="shared" si="0"/>
        <v>20</v>
      </c>
      <c r="F20" s="69">
        <f>VLOOKUP($A20,'Return Data'!$A$7:$R$328,7,0)</f>
        <v>4.64939756386614</v>
      </c>
      <c r="G20" s="70">
        <f t="shared" si="1"/>
        <v>13</v>
      </c>
      <c r="H20" s="69">
        <f>VLOOKUP($A20,'Return Data'!$A$7:$R$328,8,0)</f>
        <v>4.3715536680457703</v>
      </c>
      <c r="I20" s="70">
        <f t="shared" si="2"/>
        <v>13</v>
      </c>
      <c r="J20" s="69">
        <f>VLOOKUP($A20,'Return Data'!$A$7:$R$328,9,0)</f>
        <v>5.27537871499751</v>
      </c>
      <c r="K20" s="70">
        <f t="shared" si="3"/>
        <v>22</v>
      </c>
      <c r="L20" s="69">
        <f>VLOOKUP($A20,'Return Data'!$A$7:$R$328,10,0)</f>
        <v>5.2608858497952697</v>
      </c>
      <c r="M20" s="70">
        <f t="shared" si="4"/>
        <v>11</v>
      </c>
      <c r="N20" s="69">
        <f>VLOOKUP($A20,'Return Data'!$A$7:$R$328,11,0)</f>
        <v>5.2698060310975698</v>
      </c>
      <c r="O20" s="70">
        <f t="shared" si="5"/>
        <v>4</v>
      </c>
      <c r="P20" s="69">
        <f>VLOOKUP($A20,'Return Data'!$A$7:$R$328,12,0)</f>
        <v>5.48661226797386</v>
      </c>
      <c r="Q20" s="70">
        <f t="shared" si="6"/>
        <v>3</v>
      </c>
      <c r="R20" s="69">
        <f>VLOOKUP($A20,'Return Data'!$A$7:$R$328,13,0)</f>
        <v>5.8176128778563703</v>
      </c>
      <c r="S20" s="70">
        <f t="shared" si="7"/>
        <v>4</v>
      </c>
      <c r="T20" s="69">
        <f>VLOOKUP($A20,'Return Data'!$A$7:$R$328,14,0)</f>
        <v>6.2272785705292497</v>
      </c>
      <c r="U20" s="70">
        <f t="shared" si="8"/>
        <v>10</v>
      </c>
      <c r="V20" s="69">
        <f>VLOOKUP($A20,'Return Data'!$A$7:$R$328,18,0)</f>
        <v>7.1012036282171298</v>
      </c>
      <c r="W20" s="70">
        <f t="shared" si="9"/>
        <v>8</v>
      </c>
      <c r="X20" s="69">
        <f>VLOOKUP($A20,'Return Data'!$A$7:$R$328,15,0)</f>
        <v>7.2819592105992301</v>
      </c>
      <c r="Y20" s="70">
        <f t="shared" si="10"/>
        <v>10</v>
      </c>
      <c r="Z20" s="69">
        <f>VLOOKUP($A20,'Return Data'!$A$7:$R$328,17,0)</f>
        <v>11.4235212348121</v>
      </c>
      <c r="AA20" s="71">
        <f t="shared" si="11"/>
        <v>25</v>
      </c>
    </row>
    <row r="21" spans="1:27" x14ac:dyDescent="0.25">
      <c r="A21" s="67" t="s">
        <v>240</v>
      </c>
      <c r="B21" s="68">
        <f>VLOOKUP($A21,'Return Data'!$A$7:$R$328,2,0)</f>
        <v>43907</v>
      </c>
      <c r="C21" s="69">
        <f>VLOOKUP($A21,'Return Data'!$A$7:$R$328,3,0)</f>
        <v>2384.5187000000001</v>
      </c>
      <c r="D21" s="69">
        <f>VLOOKUP($A21,'Return Data'!$A$7:$R$328,6,0)</f>
        <v>3.8470726899170198</v>
      </c>
      <c r="E21" s="70">
        <f t="shared" si="0"/>
        <v>19</v>
      </c>
      <c r="F21" s="69">
        <f>VLOOKUP($A21,'Return Data'!$A$7:$R$328,7,0)</f>
        <v>4.2798316653399597</v>
      </c>
      <c r="G21" s="70">
        <f t="shared" si="1"/>
        <v>33</v>
      </c>
      <c r="H21" s="69">
        <f>VLOOKUP($A21,'Return Data'!$A$7:$R$328,8,0)</f>
        <v>3.6206668869022298</v>
      </c>
      <c r="I21" s="70">
        <f t="shared" si="2"/>
        <v>33</v>
      </c>
      <c r="J21" s="69">
        <f>VLOOKUP($A21,'Return Data'!$A$7:$R$328,9,0)</f>
        <v>5.1646486456742</v>
      </c>
      <c r="K21" s="70">
        <f t="shared" si="3"/>
        <v>29</v>
      </c>
      <c r="L21" s="69">
        <f>VLOOKUP($A21,'Return Data'!$A$7:$R$328,10,0)</f>
        <v>5.07456180184362</v>
      </c>
      <c r="M21" s="70">
        <f t="shared" si="4"/>
        <v>27</v>
      </c>
      <c r="N21" s="69">
        <f>VLOOKUP($A21,'Return Data'!$A$7:$R$328,11,0)</f>
        <v>5.0291354127390901</v>
      </c>
      <c r="O21" s="70">
        <f t="shared" si="5"/>
        <v>29</v>
      </c>
      <c r="P21" s="69">
        <f>VLOOKUP($A21,'Return Data'!$A$7:$R$328,12,0)</f>
        <v>5.1090359512990799</v>
      </c>
      <c r="Q21" s="70">
        <f t="shared" si="6"/>
        <v>32</v>
      </c>
      <c r="R21" s="69">
        <f>VLOOKUP($A21,'Return Data'!$A$7:$R$328,13,0)</f>
        <v>5.4545801755602001</v>
      </c>
      <c r="S21" s="70">
        <f t="shared" si="7"/>
        <v>31</v>
      </c>
      <c r="T21" s="69">
        <f>VLOOKUP($A21,'Return Data'!$A$7:$R$328,14,0)</f>
        <v>5.9473104412908198</v>
      </c>
      <c r="U21" s="70">
        <f t="shared" si="8"/>
        <v>31</v>
      </c>
      <c r="V21" s="69">
        <f>VLOOKUP($A21,'Return Data'!$A$7:$R$328,18,0)</f>
        <v>6.8550269095476697</v>
      </c>
      <c r="W21" s="70">
        <f t="shared" si="9"/>
        <v>29</v>
      </c>
      <c r="X21" s="69">
        <f>VLOOKUP($A21,'Return Data'!$A$7:$R$328,15,0)</f>
        <v>7.0917900633839999</v>
      </c>
      <c r="Y21" s="70">
        <f t="shared" si="10"/>
        <v>29</v>
      </c>
      <c r="Z21" s="69">
        <f>VLOOKUP($A21,'Return Data'!$A$7:$R$328,17,0)</f>
        <v>8.6691179614735194</v>
      </c>
      <c r="AA21" s="71">
        <f t="shared" si="11"/>
        <v>34</v>
      </c>
    </row>
    <row r="22" spans="1:27" x14ac:dyDescent="0.25">
      <c r="A22" s="67" t="s">
        <v>241</v>
      </c>
      <c r="B22" s="68">
        <f>VLOOKUP($A22,'Return Data'!$A$7:$R$328,2,0)</f>
        <v>43907</v>
      </c>
      <c r="C22" s="69">
        <f>VLOOKUP($A22,'Return Data'!$A$7:$R$328,3,0)</f>
        <v>1536.2967000000001</v>
      </c>
      <c r="D22" s="69">
        <f>VLOOKUP($A22,'Return Data'!$A$7:$R$328,6,0)</f>
        <v>4.1510700321996099</v>
      </c>
      <c r="E22" s="70">
        <f t="shared" si="0"/>
        <v>15</v>
      </c>
      <c r="F22" s="69">
        <f>VLOOKUP($A22,'Return Data'!$A$7:$R$328,7,0)</f>
        <v>4.5680622561103101</v>
      </c>
      <c r="G22" s="70">
        <f t="shared" si="1"/>
        <v>16</v>
      </c>
      <c r="H22" s="69">
        <f>VLOOKUP($A22,'Return Data'!$A$7:$R$328,8,0)</f>
        <v>4.0396847803617799</v>
      </c>
      <c r="I22" s="70">
        <f t="shared" si="2"/>
        <v>22</v>
      </c>
      <c r="J22" s="69">
        <f>VLOOKUP($A22,'Return Data'!$A$7:$R$328,9,0)</f>
        <v>4.6091239870785996</v>
      </c>
      <c r="K22" s="70">
        <f t="shared" si="3"/>
        <v>35</v>
      </c>
      <c r="L22" s="69">
        <f>VLOOKUP($A22,'Return Data'!$A$7:$R$328,10,0)</f>
        <v>4.6909477621158002</v>
      </c>
      <c r="M22" s="70">
        <f t="shared" si="4"/>
        <v>37</v>
      </c>
      <c r="N22" s="69">
        <f>VLOOKUP($A22,'Return Data'!$A$7:$R$328,11,0)</f>
        <v>4.6773586301986798</v>
      </c>
      <c r="O22" s="70">
        <f t="shared" si="5"/>
        <v>38</v>
      </c>
      <c r="P22" s="69">
        <f>VLOOKUP($A22,'Return Data'!$A$7:$R$328,12,0)</f>
        <v>4.7963169598512696</v>
      </c>
      <c r="Q22" s="70">
        <f t="shared" si="6"/>
        <v>37</v>
      </c>
      <c r="R22" s="69">
        <f>VLOOKUP($A22,'Return Data'!$A$7:$R$328,13,0)</f>
        <v>5.1519229958416402</v>
      </c>
      <c r="S22" s="70">
        <f t="shared" si="7"/>
        <v>36</v>
      </c>
      <c r="T22" s="69">
        <f>VLOOKUP($A22,'Return Data'!$A$7:$R$328,14,0)</f>
        <v>5.5519050636921401</v>
      </c>
      <c r="U22" s="70">
        <f t="shared" si="8"/>
        <v>36</v>
      </c>
      <c r="V22" s="69">
        <f>VLOOKUP($A22,'Return Data'!$A$7:$R$328,18,0)</f>
        <v>6.3863488008785101</v>
      </c>
      <c r="W22" s="70">
        <f t="shared" si="9"/>
        <v>32</v>
      </c>
      <c r="X22" s="69">
        <f>VLOOKUP($A22,'Return Data'!$A$7:$R$328,15,0)</f>
        <v>6.6075927053225101</v>
      </c>
      <c r="Y22" s="70">
        <f t="shared" si="10"/>
        <v>32</v>
      </c>
      <c r="Z22" s="69">
        <f>VLOOKUP($A22,'Return Data'!$A$7:$R$328,17,0)</f>
        <v>8.4464072780189507</v>
      </c>
      <c r="AA22" s="71">
        <f t="shared" si="11"/>
        <v>35</v>
      </c>
    </row>
    <row r="23" spans="1:27" x14ac:dyDescent="0.25">
      <c r="A23" s="67" t="s">
        <v>242</v>
      </c>
      <c r="B23" s="68">
        <f>VLOOKUP($A23,'Return Data'!$A$7:$R$328,2,0)</f>
        <v>43907</v>
      </c>
      <c r="C23" s="69">
        <f>VLOOKUP($A23,'Return Data'!$A$7:$R$328,3,0)</f>
        <v>1920.4677999999999</v>
      </c>
      <c r="D23" s="69">
        <f>VLOOKUP($A23,'Return Data'!$A$7:$R$328,6,0)</f>
        <v>5.0372283594198901</v>
      </c>
      <c r="E23" s="70">
        <f t="shared" si="0"/>
        <v>3</v>
      </c>
      <c r="F23" s="69">
        <f>VLOOKUP($A23,'Return Data'!$A$7:$R$328,7,0)</f>
        <v>5.0436914917405904</v>
      </c>
      <c r="G23" s="70">
        <f t="shared" si="1"/>
        <v>5</v>
      </c>
      <c r="H23" s="69">
        <f>VLOOKUP($A23,'Return Data'!$A$7:$R$328,8,0)</f>
        <v>5.0547326527734402</v>
      </c>
      <c r="I23" s="70">
        <f t="shared" si="2"/>
        <v>4</v>
      </c>
      <c r="J23" s="69">
        <f>VLOOKUP($A23,'Return Data'!$A$7:$R$328,9,0)</f>
        <v>5.4945890691343697</v>
      </c>
      <c r="K23" s="70">
        <f t="shared" si="3"/>
        <v>13</v>
      </c>
      <c r="L23" s="69">
        <f>VLOOKUP($A23,'Return Data'!$A$7:$R$328,10,0)</f>
        <v>5.2871788023873103</v>
      </c>
      <c r="M23" s="70">
        <f t="shared" si="4"/>
        <v>9</v>
      </c>
      <c r="N23" s="69">
        <f>VLOOKUP($A23,'Return Data'!$A$7:$R$328,11,0)</f>
        <v>5.2546489252777002</v>
      </c>
      <c r="O23" s="70">
        <f t="shared" si="5"/>
        <v>6</v>
      </c>
      <c r="P23" s="69">
        <f>VLOOKUP($A23,'Return Data'!$A$7:$R$328,12,0)</f>
        <v>5.3561550931949</v>
      </c>
      <c r="Q23" s="70">
        <f t="shared" si="6"/>
        <v>10</v>
      </c>
      <c r="R23" s="69">
        <f>VLOOKUP($A23,'Return Data'!$A$7:$R$328,13,0)</f>
        <v>5.67761168350627</v>
      </c>
      <c r="S23" s="70">
        <f t="shared" si="7"/>
        <v>14</v>
      </c>
      <c r="T23" s="69">
        <f>VLOOKUP($A23,'Return Data'!$A$7:$R$328,14,0)</f>
        <v>6.1520985343508698</v>
      </c>
      <c r="U23" s="70">
        <f t="shared" si="8"/>
        <v>18</v>
      </c>
      <c r="V23" s="69">
        <f>VLOOKUP($A23,'Return Data'!$A$7:$R$328,18,0)</f>
        <v>6.9876425891334204</v>
      </c>
      <c r="W23" s="70">
        <f t="shared" si="9"/>
        <v>21</v>
      </c>
      <c r="X23" s="69">
        <f>VLOOKUP($A23,'Return Data'!$A$7:$R$328,15,0)</f>
        <v>7.2206178593145101</v>
      </c>
      <c r="Y23" s="70">
        <f t="shared" si="10"/>
        <v>20</v>
      </c>
      <c r="Z23" s="69">
        <f>VLOOKUP($A23,'Return Data'!$A$7:$R$328,17,0)</f>
        <v>10.95795</v>
      </c>
      <c r="AA23" s="71">
        <f t="shared" si="11"/>
        <v>30</v>
      </c>
    </row>
    <row r="24" spans="1:27" x14ac:dyDescent="0.25">
      <c r="A24" s="67" t="s">
        <v>243</v>
      </c>
      <c r="B24" s="68">
        <f>VLOOKUP($A24,'Return Data'!$A$7:$R$328,2,0)</f>
        <v>43907</v>
      </c>
      <c r="C24" s="69">
        <f>VLOOKUP($A24,'Return Data'!$A$7:$R$328,3,0)</f>
        <v>2708.0554999999999</v>
      </c>
      <c r="D24" s="69">
        <f>VLOOKUP($A24,'Return Data'!$A$7:$R$328,6,0)</f>
        <v>4.63712622264645</v>
      </c>
      <c r="E24" s="70">
        <f t="shared" si="0"/>
        <v>7</v>
      </c>
      <c r="F24" s="69">
        <f>VLOOKUP($A24,'Return Data'!$A$7:$R$328,7,0)</f>
        <v>4.74081887012479</v>
      </c>
      <c r="G24" s="70">
        <f t="shared" si="1"/>
        <v>11</v>
      </c>
      <c r="H24" s="69">
        <f>VLOOKUP($A24,'Return Data'!$A$7:$R$328,8,0)</f>
        <v>3.8481985459001802</v>
      </c>
      <c r="I24" s="70">
        <f t="shared" si="2"/>
        <v>29</v>
      </c>
      <c r="J24" s="69">
        <f>VLOOKUP($A24,'Return Data'!$A$7:$R$328,9,0)</f>
        <v>5.3750392899124799</v>
      </c>
      <c r="K24" s="70">
        <f t="shared" si="3"/>
        <v>17</v>
      </c>
      <c r="L24" s="69">
        <f>VLOOKUP($A24,'Return Data'!$A$7:$R$328,10,0)</f>
        <v>5.0810220535616102</v>
      </c>
      <c r="M24" s="70">
        <f t="shared" si="4"/>
        <v>26</v>
      </c>
      <c r="N24" s="69">
        <f>VLOOKUP($A24,'Return Data'!$A$7:$R$328,11,0)</f>
        <v>5.0502137583921298</v>
      </c>
      <c r="O24" s="70">
        <f t="shared" si="5"/>
        <v>25</v>
      </c>
      <c r="P24" s="69">
        <f>VLOOKUP($A24,'Return Data'!$A$7:$R$328,12,0)</f>
        <v>5.1917671461352404</v>
      </c>
      <c r="Q24" s="70">
        <f t="shared" si="6"/>
        <v>28</v>
      </c>
      <c r="R24" s="69">
        <f>VLOOKUP($A24,'Return Data'!$A$7:$R$328,13,0)</f>
        <v>5.5294854547739201</v>
      </c>
      <c r="S24" s="70">
        <f t="shared" si="7"/>
        <v>27</v>
      </c>
      <c r="T24" s="69">
        <f>VLOOKUP($A24,'Return Data'!$A$7:$R$328,14,0)</f>
        <v>6.0109327914287096</v>
      </c>
      <c r="U24" s="70">
        <f t="shared" si="8"/>
        <v>27</v>
      </c>
      <c r="V24" s="69">
        <f>VLOOKUP($A24,'Return Data'!$A$7:$R$328,18,0)</f>
        <v>6.97228278435876</v>
      </c>
      <c r="W24" s="70">
        <f t="shared" si="9"/>
        <v>23</v>
      </c>
      <c r="X24" s="69">
        <f>VLOOKUP($A24,'Return Data'!$A$7:$R$328,15,0)</f>
        <v>7.2035894932048299</v>
      </c>
      <c r="Y24" s="70">
        <f t="shared" si="10"/>
        <v>21</v>
      </c>
      <c r="Z24" s="69">
        <f>VLOOKUP($A24,'Return Data'!$A$7:$R$328,17,0)</f>
        <v>12.8042772129801</v>
      </c>
      <c r="AA24" s="71">
        <f t="shared" si="11"/>
        <v>14</v>
      </c>
    </row>
    <row r="25" spans="1:27" x14ac:dyDescent="0.25">
      <c r="A25" s="67" t="s">
        <v>244</v>
      </c>
      <c r="B25" s="68">
        <f>VLOOKUP($A25,'Return Data'!$A$7:$R$328,2,0)</f>
        <v>43907</v>
      </c>
      <c r="C25" s="69">
        <f>VLOOKUP($A25,'Return Data'!$A$7:$R$328,3,0)</f>
        <v>1047.1737000000001</v>
      </c>
      <c r="D25" s="69">
        <f>VLOOKUP($A25,'Return Data'!$A$7:$R$328,6,0)</f>
        <v>4.4411598608447003</v>
      </c>
      <c r="E25" s="70">
        <f t="shared" si="0"/>
        <v>10</v>
      </c>
      <c r="F25" s="69">
        <f>VLOOKUP($A25,'Return Data'!$A$7:$R$328,7,0)</f>
        <v>4.63757864992564</v>
      </c>
      <c r="G25" s="70">
        <f t="shared" si="1"/>
        <v>14</v>
      </c>
      <c r="H25" s="69">
        <f>VLOOKUP($A25,'Return Data'!$A$7:$R$328,8,0)</f>
        <v>4.6997965444634602</v>
      </c>
      <c r="I25" s="70">
        <f t="shared" si="2"/>
        <v>9</v>
      </c>
      <c r="J25" s="69">
        <f>VLOOKUP($A25,'Return Data'!$A$7:$R$328,9,0)</f>
        <v>5.2708616584656598</v>
      </c>
      <c r="K25" s="70">
        <f t="shared" si="3"/>
        <v>23</v>
      </c>
      <c r="L25" s="69">
        <f>VLOOKUP($A25,'Return Data'!$A$7:$R$328,10,0)</f>
        <v>5.0269629491449503</v>
      </c>
      <c r="M25" s="70">
        <f t="shared" si="4"/>
        <v>30</v>
      </c>
      <c r="N25" s="69">
        <f>VLOOKUP($A25,'Return Data'!$A$7:$R$328,11,0)</f>
        <v>4.7095815225789304</v>
      </c>
      <c r="O25" s="70">
        <f t="shared" si="5"/>
        <v>37</v>
      </c>
      <c r="P25" s="69">
        <f>VLOOKUP($A25,'Return Data'!$A$7:$R$328,12,0)</f>
        <v>4.77218121829452</v>
      </c>
      <c r="Q25" s="70">
        <f t="shared" si="6"/>
        <v>38</v>
      </c>
      <c r="R25" s="69">
        <f>VLOOKUP($A25,'Return Data'!$A$7:$R$328,13,0)</f>
        <v>4.9750175614471299</v>
      </c>
      <c r="S25" s="70">
        <f t="shared" si="7"/>
        <v>38</v>
      </c>
      <c r="T25" s="69"/>
      <c r="U25" s="70"/>
      <c r="V25" s="69"/>
      <c r="W25" s="70"/>
      <c r="X25" s="69"/>
      <c r="Y25" s="70"/>
      <c r="Z25" s="69">
        <f>VLOOKUP($A25,'Return Data'!$A$7:$R$328,17,0)</f>
        <v>5.2397013476343499</v>
      </c>
      <c r="AA25" s="71">
        <f t="shared" si="11"/>
        <v>41</v>
      </c>
    </row>
    <row r="26" spans="1:27" x14ac:dyDescent="0.25">
      <c r="A26" s="67" t="s">
        <v>245</v>
      </c>
      <c r="B26" s="68">
        <f>VLOOKUP($A26,'Return Data'!$A$7:$R$328,2,0)</f>
        <v>43907</v>
      </c>
      <c r="C26" s="69">
        <f>VLOOKUP($A26,'Return Data'!$A$7:$R$328,3,0)</f>
        <v>53.9024</v>
      </c>
      <c r="D26" s="69">
        <f>VLOOKUP($A26,'Return Data'!$A$7:$R$328,6,0)</f>
        <v>4.2665424771037896</v>
      </c>
      <c r="E26" s="70">
        <f t="shared" si="0"/>
        <v>13</v>
      </c>
      <c r="F26" s="69">
        <f>VLOOKUP($A26,'Return Data'!$A$7:$R$328,7,0)</f>
        <v>5.0129732257862401</v>
      </c>
      <c r="G26" s="70">
        <f t="shared" si="1"/>
        <v>6</v>
      </c>
      <c r="H26" s="69">
        <f>VLOOKUP($A26,'Return Data'!$A$7:$R$328,8,0)</f>
        <v>4.8025092739575799</v>
      </c>
      <c r="I26" s="70">
        <f t="shared" si="2"/>
        <v>8</v>
      </c>
      <c r="J26" s="69">
        <f>VLOOKUP($A26,'Return Data'!$A$7:$R$328,9,0)</f>
        <v>5.3070599067375399</v>
      </c>
      <c r="K26" s="70">
        <f t="shared" si="3"/>
        <v>20</v>
      </c>
      <c r="L26" s="69">
        <f>VLOOKUP($A26,'Return Data'!$A$7:$R$328,10,0)</f>
        <v>5.2145536769617999</v>
      </c>
      <c r="M26" s="70">
        <f t="shared" si="4"/>
        <v>14</v>
      </c>
      <c r="N26" s="69">
        <f>VLOOKUP($A26,'Return Data'!$A$7:$R$328,11,0)</f>
        <v>5.07735389547046</v>
      </c>
      <c r="O26" s="70">
        <f t="shared" si="5"/>
        <v>23</v>
      </c>
      <c r="P26" s="69">
        <f>VLOOKUP($A26,'Return Data'!$A$7:$R$328,12,0)</f>
        <v>5.2376008453906104</v>
      </c>
      <c r="Q26" s="70">
        <f t="shared" si="6"/>
        <v>23</v>
      </c>
      <c r="R26" s="69">
        <f>VLOOKUP($A26,'Return Data'!$A$7:$R$328,13,0)</f>
        <v>5.6197167862606898</v>
      </c>
      <c r="S26" s="70">
        <f t="shared" si="7"/>
        <v>23</v>
      </c>
      <c r="T26" s="69">
        <f>VLOOKUP($A26,'Return Data'!$A$7:$R$328,14,0)</f>
        <v>6.15584771870415</v>
      </c>
      <c r="U26" s="70">
        <f t="shared" ref="U26:U46" si="12">RANK(T26,T$8:T$50,0)</f>
        <v>17</v>
      </c>
      <c r="V26" s="69">
        <f>VLOOKUP($A26,'Return Data'!$A$7:$R$328,18,0)</f>
        <v>7.0611871466970602</v>
      </c>
      <c r="W26" s="70">
        <f t="shared" ref="W26:W31" si="13">RANK(V26,V$8:V$50,0)</f>
        <v>14</v>
      </c>
      <c r="X26" s="69">
        <f>VLOOKUP($A26,'Return Data'!$A$7:$R$328,15,0)</f>
        <v>7.2688778941982299</v>
      </c>
      <c r="Y26" s="70">
        <f t="shared" ref="Y26:Y31" si="14">RANK(X26,X$8:X$50,0)</f>
        <v>11</v>
      </c>
      <c r="Z26" s="69">
        <f>VLOOKUP($A26,'Return Data'!$A$7:$R$328,17,0)</f>
        <v>19.753915187376698</v>
      </c>
      <c r="AA26" s="71">
        <f t="shared" si="11"/>
        <v>1</v>
      </c>
    </row>
    <row r="27" spans="1:27" x14ac:dyDescent="0.25">
      <c r="A27" s="67" t="s">
        <v>246</v>
      </c>
      <c r="B27" s="68">
        <f>VLOOKUP($A27,'Return Data'!$A$7:$R$328,2,0)</f>
        <v>43907</v>
      </c>
      <c r="C27" s="69">
        <f>VLOOKUP($A27,'Return Data'!$A$7:$R$328,3,0)</f>
        <v>3989.424</v>
      </c>
      <c r="D27" s="69">
        <f>VLOOKUP($A27,'Return Data'!$A$7:$R$328,6,0)</f>
        <v>2.8447050047275502</v>
      </c>
      <c r="E27" s="70">
        <f t="shared" si="0"/>
        <v>31</v>
      </c>
      <c r="F27" s="69">
        <f>VLOOKUP($A27,'Return Data'!$A$7:$R$328,7,0)</f>
        <v>3.8852561864762798</v>
      </c>
      <c r="G27" s="70">
        <f t="shared" si="1"/>
        <v>37</v>
      </c>
      <c r="H27" s="69">
        <f>VLOOKUP($A27,'Return Data'!$A$7:$R$328,8,0)</f>
        <v>3.3710406027843098</v>
      </c>
      <c r="I27" s="70">
        <f t="shared" si="2"/>
        <v>39</v>
      </c>
      <c r="J27" s="69">
        <f>VLOOKUP($A27,'Return Data'!$A$7:$R$328,9,0)</f>
        <v>5.3427478014518899</v>
      </c>
      <c r="K27" s="70">
        <f t="shared" si="3"/>
        <v>18</v>
      </c>
      <c r="L27" s="69">
        <f>VLOOKUP($A27,'Return Data'!$A$7:$R$328,10,0)</f>
        <v>5.1255317461272201</v>
      </c>
      <c r="M27" s="70">
        <f t="shared" si="4"/>
        <v>24</v>
      </c>
      <c r="N27" s="69">
        <f>VLOOKUP($A27,'Return Data'!$A$7:$R$328,11,0)</f>
        <v>5.0831503519580501</v>
      </c>
      <c r="O27" s="70">
        <f t="shared" si="5"/>
        <v>22</v>
      </c>
      <c r="P27" s="69">
        <f>VLOOKUP($A27,'Return Data'!$A$7:$R$328,12,0)</f>
        <v>5.2291348911703697</v>
      </c>
      <c r="Q27" s="70">
        <f t="shared" si="6"/>
        <v>25</v>
      </c>
      <c r="R27" s="69">
        <f>VLOOKUP($A27,'Return Data'!$A$7:$R$328,13,0)</f>
        <v>5.5775258642490604</v>
      </c>
      <c r="S27" s="70">
        <f t="shared" si="7"/>
        <v>26</v>
      </c>
      <c r="T27" s="69">
        <f>VLOOKUP($A27,'Return Data'!$A$7:$R$328,14,0)</f>
        <v>6.0406619327691802</v>
      </c>
      <c r="U27" s="70">
        <f t="shared" si="12"/>
        <v>26</v>
      </c>
      <c r="V27" s="69">
        <f>VLOOKUP($A27,'Return Data'!$A$7:$R$328,18,0)</f>
        <v>6.9629639106543602</v>
      </c>
      <c r="W27" s="70">
        <f t="shared" si="13"/>
        <v>25</v>
      </c>
      <c r="X27" s="69">
        <f>VLOOKUP($A27,'Return Data'!$A$7:$R$328,15,0)</f>
        <v>7.1784760218960697</v>
      </c>
      <c r="Y27" s="70">
        <f t="shared" si="14"/>
        <v>23</v>
      </c>
      <c r="Z27" s="69">
        <f>VLOOKUP($A27,'Return Data'!$A$7:$R$328,17,0)</f>
        <v>13.4143452184988</v>
      </c>
      <c r="AA27" s="71">
        <f t="shared" si="11"/>
        <v>8</v>
      </c>
    </row>
    <row r="28" spans="1:27" x14ac:dyDescent="0.25">
      <c r="A28" s="67" t="s">
        <v>247</v>
      </c>
      <c r="B28" s="68">
        <f>VLOOKUP($A28,'Return Data'!$A$7:$R$328,2,0)</f>
        <v>43907</v>
      </c>
      <c r="C28" s="69">
        <f>VLOOKUP($A28,'Return Data'!$A$7:$R$328,3,0)</f>
        <v>2701.6959999999999</v>
      </c>
      <c r="D28" s="69">
        <f>VLOOKUP($A28,'Return Data'!$A$7:$R$328,6,0)</f>
        <v>3.1967535769662501</v>
      </c>
      <c r="E28" s="70">
        <f t="shared" si="0"/>
        <v>28</v>
      </c>
      <c r="F28" s="69">
        <f>VLOOKUP($A28,'Return Data'!$A$7:$R$328,7,0)</f>
        <v>4.3801778019719002</v>
      </c>
      <c r="G28" s="70">
        <f t="shared" si="1"/>
        <v>25</v>
      </c>
      <c r="H28" s="69">
        <f>VLOOKUP($A28,'Return Data'!$A$7:$R$328,8,0)</f>
        <v>3.9361254142297302</v>
      </c>
      <c r="I28" s="70">
        <f t="shared" si="2"/>
        <v>27</v>
      </c>
      <c r="J28" s="69">
        <f>VLOOKUP($A28,'Return Data'!$A$7:$R$328,9,0)</f>
        <v>5.7447441724801003</v>
      </c>
      <c r="K28" s="70">
        <f t="shared" si="3"/>
        <v>5</v>
      </c>
      <c r="L28" s="69">
        <f>VLOOKUP($A28,'Return Data'!$A$7:$R$328,10,0)</f>
        <v>5.3317003142791499</v>
      </c>
      <c r="M28" s="70">
        <f t="shared" si="4"/>
        <v>6</v>
      </c>
      <c r="N28" s="69">
        <f>VLOOKUP($A28,'Return Data'!$A$7:$R$328,11,0)</f>
        <v>5.1896342934671003</v>
      </c>
      <c r="O28" s="70">
        <f t="shared" si="5"/>
        <v>11</v>
      </c>
      <c r="P28" s="69">
        <f>VLOOKUP($A28,'Return Data'!$A$7:$R$328,12,0)</f>
        <v>5.3319216442076103</v>
      </c>
      <c r="Q28" s="70">
        <f t="shared" si="6"/>
        <v>14</v>
      </c>
      <c r="R28" s="69">
        <f>VLOOKUP($A28,'Return Data'!$A$7:$R$328,13,0)</f>
        <v>5.6377783795776004</v>
      </c>
      <c r="S28" s="70">
        <f t="shared" si="7"/>
        <v>21</v>
      </c>
      <c r="T28" s="69">
        <f>VLOOKUP($A28,'Return Data'!$A$7:$R$328,14,0)</f>
        <v>6.1209058212988801</v>
      </c>
      <c r="U28" s="70">
        <f t="shared" si="12"/>
        <v>21</v>
      </c>
      <c r="V28" s="69">
        <f>VLOOKUP($A28,'Return Data'!$A$7:$R$328,18,0)</f>
        <v>7.0286768201435601</v>
      </c>
      <c r="W28" s="70">
        <f t="shared" si="13"/>
        <v>18</v>
      </c>
      <c r="X28" s="69">
        <f>VLOOKUP($A28,'Return Data'!$A$7:$R$328,15,0)</f>
        <v>7.2465948609446302</v>
      </c>
      <c r="Y28" s="70">
        <f t="shared" si="14"/>
        <v>16</v>
      </c>
      <c r="Z28" s="69">
        <f>VLOOKUP($A28,'Return Data'!$A$7:$R$328,17,0)</f>
        <v>12.639785103785099</v>
      </c>
      <c r="AA28" s="71">
        <f t="shared" si="11"/>
        <v>16</v>
      </c>
    </row>
    <row r="29" spans="1:27" x14ac:dyDescent="0.25">
      <c r="A29" s="67" t="s">
        <v>248</v>
      </c>
      <c r="B29" s="68">
        <f>VLOOKUP($A29,'Return Data'!$A$7:$R$328,2,0)</f>
        <v>43907</v>
      </c>
      <c r="C29" s="69">
        <f>VLOOKUP($A29,'Return Data'!$A$7:$R$328,3,0)</f>
        <v>3562.3121999999998</v>
      </c>
      <c r="D29" s="69">
        <f>VLOOKUP($A29,'Return Data'!$A$7:$R$328,6,0)</f>
        <v>3.3753952994917098</v>
      </c>
      <c r="E29" s="70">
        <f t="shared" si="0"/>
        <v>25</v>
      </c>
      <c r="F29" s="69">
        <f>VLOOKUP($A29,'Return Data'!$A$7:$R$328,7,0)</f>
        <v>4.4252152311172699</v>
      </c>
      <c r="G29" s="70">
        <f t="shared" si="1"/>
        <v>22</v>
      </c>
      <c r="H29" s="69">
        <f>VLOOKUP($A29,'Return Data'!$A$7:$R$328,8,0)</f>
        <v>4.3978425129355898</v>
      </c>
      <c r="I29" s="70">
        <f t="shared" si="2"/>
        <v>12</v>
      </c>
      <c r="J29" s="69">
        <f>VLOOKUP($A29,'Return Data'!$A$7:$R$328,9,0)</f>
        <v>5.45193854490973</v>
      </c>
      <c r="K29" s="70">
        <f t="shared" si="3"/>
        <v>15</v>
      </c>
      <c r="L29" s="69">
        <f>VLOOKUP($A29,'Return Data'!$A$7:$R$328,10,0)</f>
        <v>5.2140855427132804</v>
      </c>
      <c r="M29" s="70">
        <f t="shared" si="4"/>
        <v>15</v>
      </c>
      <c r="N29" s="69">
        <f>VLOOKUP($A29,'Return Data'!$A$7:$R$328,11,0)</f>
        <v>5.1940029594821997</v>
      </c>
      <c r="O29" s="70">
        <f t="shared" si="5"/>
        <v>10</v>
      </c>
      <c r="P29" s="69">
        <f>VLOOKUP($A29,'Return Data'!$A$7:$R$328,12,0)</f>
        <v>5.33194757932384</v>
      </c>
      <c r="Q29" s="70">
        <f t="shared" si="6"/>
        <v>13</v>
      </c>
      <c r="R29" s="69">
        <f>VLOOKUP($A29,'Return Data'!$A$7:$R$328,13,0)</f>
        <v>5.6581087429830497</v>
      </c>
      <c r="S29" s="70">
        <f t="shared" si="7"/>
        <v>17</v>
      </c>
      <c r="T29" s="69">
        <f>VLOOKUP($A29,'Return Data'!$A$7:$R$328,14,0)</f>
        <v>6.1118089907736604</v>
      </c>
      <c r="U29" s="70">
        <f t="shared" si="12"/>
        <v>22</v>
      </c>
      <c r="V29" s="69">
        <f>VLOOKUP($A29,'Return Data'!$A$7:$R$328,18,0)</f>
        <v>6.9813132167192098</v>
      </c>
      <c r="W29" s="70">
        <f t="shared" si="13"/>
        <v>22</v>
      </c>
      <c r="X29" s="69">
        <f>VLOOKUP($A29,'Return Data'!$A$7:$R$328,15,0)</f>
        <v>7.1780365870951197</v>
      </c>
      <c r="Y29" s="70">
        <f t="shared" si="14"/>
        <v>24</v>
      </c>
      <c r="Z29" s="69">
        <f>VLOOKUP($A29,'Return Data'!$A$7:$R$328,17,0)</f>
        <v>14.215594360845101</v>
      </c>
      <c r="AA29" s="71">
        <f t="shared" si="11"/>
        <v>5</v>
      </c>
    </row>
    <row r="30" spans="1:27" x14ac:dyDescent="0.25">
      <c r="A30" s="67" t="s">
        <v>249</v>
      </c>
      <c r="B30" s="68">
        <f>VLOOKUP($A30,'Return Data'!$A$7:$R$328,2,0)</f>
        <v>43907</v>
      </c>
      <c r="C30" s="69">
        <f>VLOOKUP($A30,'Return Data'!$A$7:$R$328,3,0)</f>
        <v>1278.6785</v>
      </c>
      <c r="D30" s="69">
        <f>VLOOKUP($A30,'Return Data'!$A$7:$R$328,6,0)</f>
        <v>2.7976337821520301</v>
      </c>
      <c r="E30" s="70">
        <f t="shared" si="0"/>
        <v>33</v>
      </c>
      <c r="F30" s="69">
        <f>VLOOKUP($A30,'Return Data'!$A$7:$R$328,7,0)</f>
        <v>4.4032467441551901</v>
      </c>
      <c r="G30" s="70">
        <f t="shared" si="1"/>
        <v>24</v>
      </c>
      <c r="H30" s="69">
        <f>VLOOKUP($A30,'Return Data'!$A$7:$R$328,8,0)</f>
        <v>4.2897762792850802</v>
      </c>
      <c r="I30" s="70">
        <f t="shared" si="2"/>
        <v>14</v>
      </c>
      <c r="J30" s="69">
        <f>VLOOKUP($A30,'Return Data'!$A$7:$R$328,9,0)</f>
        <v>5.1810156669135301</v>
      </c>
      <c r="K30" s="70">
        <f t="shared" si="3"/>
        <v>28</v>
      </c>
      <c r="L30" s="69">
        <f>VLOOKUP($A30,'Return Data'!$A$7:$R$328,10,0)</f>
        <v>5.1421096799397796</v>
      </c>
      <c r="M30" s="70">
        <f t="shared" si="4"/>
        <v>22</v>
      </c>
      <c r="N30" s="69">
        <f>VLOOKUP($A30,'Return Data'!$A$7:$R$328,11,0)</f>
        <v>5.2111321590377599</v>
      </c>
      <c r="O30" s="70">
        <f t="shared" si="5"/>
        <v>8</v>
      </c>
      <c r="P30" s="69">
        <f>VLOOKUP($A30,'Return Data'!$A$7:$R$328,12,0)</f>
        <v>5.4539541082593903</v>
      </c>
      <c r="Q30" s="70">
        <f t="shared" si="6"/>
        <v>4</v>
      </c>
      <c r="R30" s="69">
        <f>VLOOKUP($A30,'Return Data'!$A$7:$R$328,13,0)</f>
        <v>5.8179331168640402</v>
      </c>
      <c r="S30" s="70">
        <f t="shared" si="7"/>
        <v>3</v>
      </c>
      <c r="T30" s="69">
        <f>VLOOKUP($A30,'Return Data'!$A$7:$R$328,14,0)</f>
        <v>6.29203669507109</v>
      </c>
      <c r="U30" s="70">
        <f t="shared" si="12"/>
        <v>4</v>
      </c>
      <c r="V30" s="69">
        <f>VLOOKUP($A30,'Return Data'!$A$7:$R$328,18,0)</f>
        <v>7.1280318730641703</v>
      </c>
      <c r="W30" s="70">
        <f t="shared" si="13"/>
        <v>5</v>
      </c>
      <c r="X30" s="69">
        <f>VLOOKUP($A30,'Return Data'!$A$7:$R$328,15,0)</f>
        <v>7.3009043433716299</v>
      </c>
      <c r="Y30" s="70">
        <f t="shared" si="14"/>
        <v>6</v>
      </c>
      <c r="Z30" s="69">
        <f>VLOOKUP($A30,'Return Data'!$A$7:$R$328,17,0)</f>
        <v>7.5179933108603301</v>
      </c>
      <c r="AA30" s="71">
        <f t="shared" si="11"/>
        <v>36</v>
      </c>
    </row>
    <row r="31" spans="1:27" x14ac:dyDescent="0.25">
      <c r="A31" s="67" t="s">
        <v>250</v>
      </c>
      <c r="B31" s="68">
        <f>VLOOKUP($A31,'Return Data'!$A$7:$R$328,2,0)</f>
        <v>43907</v>
      </c>
      <c r="C31" s="69">
        <f>VLOOKUP($A31,'Return Data'!$A$7:$R$328,3,0)</f>
        <v>2063.8267999999998</v>
      </c>
      <c r="D31" s="69">
        <f>VLOOKUP($A31,'Return Data'!$A$7:$R$328,6,0)</f>
        <v>4.3387915621450102</v>
      </c>
      <c r="E31" s="70">
        <f t="shared" si="0"/>
        <v>11</v>
      </c>
      <c r="F31" s="69">
        <f>VLOOKUP($A31,'Return Data'!$A$7:$R$328,7,0)</f>
        <v>5.0622126769380396</v>
      </c>
      <c r="G31" s="70">
        <f t="shared" si="1"/>
        <v>4</v>
      </c>
      <c r="H31" s="69">
        <f>VLOOKUP($A31,'Return Data'!$A$7:$R$328,8,0)</f>
        <v>4.2467348754094303</v>
      </c>
      <c r="I31" s="70">
        <f t="shared" si="2"/>
        <v>15</v>
      </c>
      <c r="J31" s="69">
        <f>VLOOKUP($A31,'Return Data'!$A$7:$R$328,9,0)</f>
        <v>5.3210634422284002</v>
      </c>
      <c r="K31" s="70">
        <f t="shared" si="3"/>
        <v>19</v>
      </c>
      <c r="L31" s="69">
        <f>VLOOKUP($A31,'Return Data'!$A$7:$R$328,10,0)</f>
        <v>5.1930324324790096</v>
      </c>
      <c r="M31" s="70">
        <f t="shared" si="4"/>
        <v>17</v>
      </c>
      <c r="N31" s="69">
        <f>VLOOKUP($A31,'Return Data'!$A$7:$R$328,11,0)</f>
        <v>5.1974268011523197</v>
      </c>
      <c r="O31" s="70">
        <f t="shared" si="5"/>
        <v>9</v>
      </c>
      <c r="P31" s="69">
        <f>VLOOKUP($A31,'Return Data'!$A$7:$R$328,12,0)</f>
        <v>5.3153382777637299</v>
      </c>
      <c r="Q31" s="70">
        <f t="shared" si="6"/>
        <v>15</v>
      </c>
      <c r="R31" s="69">
        <f>VLOOKUP($A31,'Return Data'!$A$7:$R$328,13,0)</f>
        <v>5.65641606993574</v>
      </c>
      <c r="S31" s="70">
        <f t="shared" si="7"/>
        <v>18</v>
      </c>
      <c r="T31" s="69">
        <f>VLOOKUP($A31,'Return Data'!$A$7:$R$328,14,0)</f>
        <v>6.1446216372672096</v>
      </c>
      <c r="U31" s="70">
        <f t="shared" si="12"/>
        <v>20</v>
      </c>
      <c r="V31" s="69">
        <f>VLOOKUP($A31,'Return Data'!$A$7:$R$328,18,0)</f>
        <v>7.0222221047200399</v>
      </c>
      <c r="W31" s="70">
        <f t="shared" si="13"/>
        <v>19</v>
      </c>
      <c r="X31" s="69">
        <f>VLOOKUP($A31,'Return Data'!$A$7:$R$328,15,0)</f>
        <v>7.2246613182472599</v>
      </c>
      <c r="Y31" s="70">
        <f t="shared" si="14"/>
        <v>19</v>
      </c>
      <c r="Z31" s="69">
        <f>VLOOKUP($A31,'Return Data'!$A$7:$R$328,17,0)</f>
        <v>9.5124150416462498</v>
      </c>
      <c r="AA31" s="71">
        <f t="shared" si="11"/>
        <v>33</v>
      </c>
    </row>
    <row r="32" spans="1:27" x14ac:dyDescent="0.25">
      <c r="A32" s="67" t="s">
        <v>251</v>
      </c>
      <c r="B32" s="68">
        <f>VLOOKUP($A32,'Return Data'!$A$7:$R$328,2,0)</f>
        <v>43907</v>
      </c>
      <c r="C32" s="69">
        <f>VLOOKUP($A32,'Return Data'!$A$7:$R$328,3,0)</f>
        <v>10.6693</v>
      </c>
      <c r="D32" s="69">
        <f>VLOOKUP($A32,'Return Data'!$A$7:$R$328,6,0)</f>
        <v>4.4478815148161202</v>
      </c>
      <c r="E32" s="70">
        <f t="shared" si="0"/>
        <v>9</v>
      </c>
      <c r="F32" s="69">
        <f>VLOOKUP($A32,'Return Data'!$A$7:$R$328,7,0)</f>
        <v>4.53511815453908</v>
      </c>
      <c r="G32" s="70">
        <f t="shared" si="1"/>
        <v>18</v>
      </c>
      <c r="H32" s="69">
        <f>VLOOKUP($A32,'Return Data'!$A$7:$R$328,8,0)</f>
        <v>4.5000917975848003</v>
      </c>
      <c r="I32" s="70">
        <f t="shared" si="2"/>
        <v>11</v>
      </c>
      <c r="J32" s="69">
        <f>VLOOKUP($A32,'Return Data'!$A$7:$R$328,9,0)</f>
        <v>4.6020642894028398</v>
      </c>
      <c r="K32" s="70">
        <f t="shared" si="3"/>
        <v>36</v>
      </c>
      <c r="L32" s="69">
        <f>VLOOKUP($A32,'Return Data'!$A$7:$R$328,10,0)</f>
        <v>4.54627872360357</v>
      </c>
      <c r="M32" s="70">
        <f t="shared" si="4"/>
        <v>39</v>
      </c>
      <c r="N32" s="69">
        <f>VLOOKUP($A32,'Return Data'!$A$7:$R$328,11,0)</f>
        <v>4.51642570973413</v>
      </c>
      <c r="O32" s="70">
        <f t="shared" si="5"/>
        <v>39</v>
      </c>
      <c r="P32" s="69">
        <f>VLOOKUP($A32,'Return Data'!$A$7:$R$328,12,0)</f>
        <v>4.6504777888139204</v>
      </c>
      <c r="Q32" s="70">
        <f t="shared" si="6"/>
        <v>39</v>
      </c>
      <c r="R32" s="69">
        <f>VLOOKUP($A32,'Return Data'!$A$7:$R$328,13,0)</f>
        <v>4.8982401218623002</v>
      </c>
      <c r="S32" s="70">
        <f t="shared" si="7"/>
        <v>39</v>
      </c>
      <c r="T32" s="69">
        <f>VLOOKUP($A32,'Return Data'!$A$7:$R$328,14,0)</f>
        <v>5.1611799115808097</v>
      </c>
      <c r="U32" s="70">
        <f t="shared" si="12"/>
        <v>38</v>
      </c>
      <c r="V32" s="69"/>
      <c r="W32" s="70"/>
      <c r="X32" s="69"/>
      <c r="Y32" s="70"/>
      <c r="Z32" s="69">
        <f>VLOOKUP($A32,'Return Data'!$A$7:$R$328,17,0)</f>
        <v>5.3809361233480102</v>
      </c>
      <c r="AA32" s="71">
        <f t="shared" si="11"/>
        <v>40</v>
      </c>
    </row>
    <row r="33" spans="1:27" x14ac:dyDescent="0.25">
      <c r="A33" s="67" t="s">
        <v>252</v>
      </c>
      <c r="B33" s="68">
        <f>VLOOKUP($A33,'Return Data'!$A$7:$R$328,2,0)</f>
        <v>43907</v>
      </c>
      <c r="C33" s="69">
        <f>VLOOKUP($A33,'Return Data'!$A$7:$R$328,3,0)</f>
        <v>4809.2321000000002</v>
      </c>
      <c r="D33" s="69">
        <f>VLOOKUP($A33,'Return Data'!$A$7:$R$328,6,0)</f>
        <v>3.2843021066802902</v>
      </c>
      <c r="E33" s="70">
        <f t="shared" si="0"/>
        <v>27</v>
      </c>
      <c r="F33" s="69">
        <f>VLOOKUP($A33,'Return Data'!$A$7:$R$328,7,0)</f>
        <v>4.5587378328288199</v>
      </c>
      <c r="G33" s="70">
        <f t="shared" si="1"/>
        <v>17</v>
      </c>
      <c r="H33" s="69">
        <f>VLOOKUP($A33,'Return Data'!$A$7:$R$328,8,0)</f>
        <v>4.0344815448058204</v>
      </c>
      <c r="I33" s="70">
        <f t="shared" si="2"/>
        <v>23</v>
      </c>
      <c r="J33" s="69">
        <f>VLOOKUP($A33,'Return Data'!$A$7:$R$328,9,0)</f>
        <v>5.5575741795421401</v>
      </c>
      <c r="K33" s="70">
        <f t="shared" si="3"/>
        <v>9</v>
      </c>
      <c r="L33" s="69">
        <f>VLOOKUP($A33,'Return Data'!$A$7:$R$328,10,0)</f>
        <v>5.2209461419802299</v>
      </c>
      <c r="M33" s="70">
        <f t="shared" si="4"/>
        <v>13</v>
      </c>
      <c r="N33" s="69">
        <f>VLOOKUP($A33,'Return Data'!$A$7:$R$328,11,0)</f>
        <v>5.1721750758177896</v>
      </c>
      <c r="O33" s="70">
        <f t="shared" si="5"/>
        <v>13</v>
      </c>
      <c r="P33" s="69">
        <f>VLOOKUP($A33,'Return Data'!$A$7:$R$328,12,0)</f>
        <v>5.3543844852324902</v>
      </c>
      <c r="Q33" s="70">
        <f t="shared" si="6"/>
        <v>11</v>
      </c>
      <c r="R33" s="69">
        <f>VLOOKUP($A33,'Return Data'!$A$7:$R$328,13,0)</f>
        <v>5.7556724555507497</v>
      </c>
      <c r="S33" s="70">
        <f t="shared" si="7"/>
        <v>8</v>
      </c>
      <c r="T33" s="69">
        <f>VLOOKUP($A33,'Return Data'!$A$7:$R$328,14,0)</f>
        <v>6.2714812851562201</v>
      </c>
      <c r="U33" s="70">
        <f t="shared" si="12"/>
        <v>5</v>
      </c>
      <c r="V33" s="69">
        <f>VLOOKUP($A33,'Return Data'!$A$7:$R$328,18,0)</f>
        <v>7.1345705634801497</v>
      </c>
      <c r="W33" s="70">
        <f>RANK(V33,V$8:V$50,0)</f>
        <v>3</v>
      </c>
      <c r="X33" s="69">
        <f>VLOOKUP($A33,'Return Data'!$A$7:$R$328,15,0)</f>
        <v>7.3127794452966102</v>
      </c>
      <c r="Y33" s="70">
        <f>RANK(X33,X$8:X$50,0)</f>
        <v>4</v>
      </c>
      <c r="Z33" s="69">
        <f>VLOOKUP($A33,'Return Data'!$A$7:$R$328,17,0)</f>
        <v>13.2850325251861</v>
      </c>
      <c r="AA33" s="71">
        <f t="shared" si="11"/>
        <v>10</v>
      </c>
    </row>
    <row r="34" spans="1:27" x14ac:dyDescent="0.25">
      <c r="A34" s="67" t="s">
        <v>253</v>
      </c>
      <c r="B34" s="68">
        <f>VLOOKUP($A34,'Return Data'!$A$7:$R$328,2,0)</f>
        <v>43907</v>
      </c>
      <c r="C34" s="69">
        <f>VLOOKUP($A34,'Return Data'!$A$7:$R$328,3,0)</f>
        <v>1112.5404000000001</v>
      </c>
      <c r="D34" s="69">
        <f>VLOOKUP($A34,'Return Data'!$A$7:$R$328,6,0)</f>
        <v>4.1178430817545602</v>
      </c>
      <c r="E34" s="70">
        <f t="shared" si="0"/>
        <v>16</v>
      </c>
      <c r="F34" s="69">
        <f>VLOOKUP($A34,'Return Data'!$A$7:$R$328,7,0)</f>
        <v>4.99361741488039</v>
      </c>
      <c r="G34" s="70">
        <f t="shared" si="1"/>
        <v>7</v>
      </c>
      <c r="H34" s="69">
        <f>VLOOKUP($A34,'Return Data'!$A$7:$R$328,8,0)</f>
        <v>4.5952630622767696</v>
      </c>
      <c r="I34" s="70">
        <f t="shared" si="2"/>
        <v>10</v>
      </c>
      <c r="J34" s="69">
        <f>VLOOKUP($A34,'Return Data'!$A$7:$R$328,9,0)</f>
        <v>5.1527861723092103</v>
      </c>
      <c r="K34" s="70">
        <f t="shared" si="3"/>
        <v>31</v>
      </c>
      <c r="L34" s="69">
        <f>VLOOKUP($A34,'Return Data'!$A$7:$R$328,10,0)</f>
        <v>4.94117088283424</v>
      </c>
      <c r="M34" s="70">
        <f t="shared" si="4"/>
        <v>31</v>
      </c>
      <c r="N34" s="69">
        <f>VLOOKUP($A34,'Return Data'!$A$7:$R$328,11,0)</f>
        <v>4.8067701974646004</v>
      </c>
      <c r="O34" s="70">
        <f t="shared" si="5"/>
        <v>35</v>
      </c>
      <c r="P34" s="69">
        <f>VLOOKUP($A34,'Return Data'!$A$7:$R$328,12,0)</f>
        <v>4.9058166085955204</v>
      </c>
      <c r="Q34" s="70">
        <f t="shared" si="6"/>
        <v>35</v>
      </c>
      <c r="R34" s="69">
        <f>VLOOKUP($A34,'Return Data'!$A$7:$R$328,13,0)</f>
        <v>5.2820912885557902</v>
      </c>
      <c r="S34" s="70">
        <f t="shared" si="7"/>
        <v>34</v>
      </c>
      <c r="T34" s="69">
        <f>VLOOKUP($A34,'Return Data'!$A$7:$R$328,14,0)</f>
        <v>5.5181231439552896</v>
      </c>
      <c r="U34" s="70">
        <f t="shared" si="12"/>
        <v>37</v>
      </c>
      <c r="V34" s="69"/>
      <c r="W34" s="70"/>
      <c r="X34" s="69"/>
      <c r="Y34" s="70"/>
      <c r="Z34" s="69">
        <f>VLOOKUP($A34,'Return Data'!$A$7:$R$328,17,0)</f>
        <v>6.0765156804733804</v>
      </c>
      <c r="AA34" s="71">
        <f t="shared" si="11"/>
        <v>39</v>
      </c>
    </row>
    <row r="35" spans="1:27" x14ac:dyDescent="0.25">
      <c r="A35" s="67" t="s">
        <v>254</v>
      </c>
      <c r="B35" s="68">
        <f>VLOOKUP($A35,'Return Data'!$A$7:$R$328,2,0)</f>
        <v>43907</v>
      </c>
      <c r="C35" s="69">
        <f>VLOOKUP($A35,'Return Data'!$A$7:$R$328,3,0)</f>
        <v>256.34339999999997</v>
      </c>
      <c r="D35" s="69">
        <f>VLOOKUP($A35,'Return Data'!$A$7:$R$328,6,0)</f>
        <v>2.8194828724248402</v>
      </c>
      <c r="E35" s="70">
        <f t="shared" si="0"/>
        <v>32</v>
      </c>
      <c r="F35" s="69">
        <f>VLOOKUP($A35,'Return Data'!$A$7:$R$328,7,0)</f>
        <v>3.93115445760824</v>
      </c>
      <c r="G35" s="70">
        <f t="shared" si="1"/>
        <v>36</v>
      </c>
      <c r="H35" s="69">
        <f>VLOOKUP($A35,'Return Data'!$A$7:$R$328,8,0)</f>
        <v>3.4154585481875102</v>
      </c>
      <c r="I35" s="70">
        <f t="shared" si="2"/>
        <v>38</v>
      </c>
      <c r="J35" s="69">
        <f>VLOOKUP($A35,'Return Data'!$A$7:$R$328,9,0)</f>
        <v>4.9930937013144199</v>
      </c>
      <c r="K35" s="70">
        <f t="shared" si="3"/>
        <v>33</v>
      </c>
      <c r="L35" s="69">
        <f>VLOOKUP($A35,'Return Data'!$A$7:$R$328,10,0)</f>
        <v>4.8806367294264197</v>
      </c>
      <c r="M35" s="70">
        <f t="shared" si="4"/>
        <v>32</v>
      </c>
      <c r="N35" s="69">
        <f>VLOOKUP($A35,'Return Data'!$A$7:$R$328,11,0)</f>
        <v>5.1089860276673704</v>
      </c>
      <c r="O35" s="70">
        <f t="shared" si="5"/>
        <v>20</v>
      </c>
      <c r="P35" s="69">
        <f>VLOOKUP($A35,'Return Data'!$A$7:$R$328,12,0)</f>
        <v>5.3320134288838901</v>
      </c>
      <c r="Q35" s="70">
        <f t="shared" si="6"/>
        <v>12</v>
      </c>
      <c r="R35" s="69">
        <f>VLOOKUP($A35,'Return Data'!$A$7:$R$328,13,0)</f>
        <v>5.7128245449204398</v>
      </c>
      <c r="S35" s="70">
        <f t="shared" si="7"/>
        <v>11</v>
      </c>
      <c r="T35" s="69">
        <f>VLOOKUP($A35,'Return Data'!$A$7:$R$328,14,0)</f>
        <v>6.2372173506709503</v>
      </c>
      <c r="U35" s="70">
        <f t="shared" si="12"/>
        <v>8</v>
      </c>
      <c r="V35" s="69">
        <f>VLOOKUP($A35,'Return Data'!$A$7:$R$328,18,0)</f>
        <v>7.1293313337267001</v>
      </c>
      <c r="W35" s="70">
        <f t="shared" ref="W35:W45" si="15">RANK(V35,V$8:V$50,0)</f>
        <v>4</v>
      </c>
      <c r="X35" s="69">
        <f>VLOOKUP($A35,'Return Data'!$A$7:$R$328,15,0)</f>
        <v>7.3176993894709996</v>
      </c>
      <c r="Y35" s="70">
        <f t="shared" ref="Y35:Y45" si="16">RANK(X35,X$8:X$50,0)</f>
        <v>3</v>
      </c>
      <c r="Z35" s="69">
        <f>VLOOKUP($A35,'Return Data'!$A$7:$R$328,17,0)</f>
        <v>12.465124726955001</v>
      </c>
      <c r="AA35" s="71">
        <f t="shared" si="11"/>
        <v>18</v>
      </c>
    </row>
    <row r="36" spans="1:27" x14ac:dyDescent="0.25">
      <c r="A36" s="67" t="s">
        <v>255</v>
      </c>
      <c r="B36" s="68">
        <f>VLOOKUP($A36,'Return Data'!$A$7:$R$328,2,0)</f>
        <v>43907</v>
      </c>
      <c r="C36" s="69">
        <f>VLOOKUP($A36,'Return Data'!$A$7:$R$328,3,0)</f>
        <v>1746.3871999999999</v>
      </c>
      <c r="D36" s="69">
        <f>VLOOKUP($A36,'Return Data'!$A$7:$R$328,6,0)</f>
        <v>4.97912835617353</v>
      </c>
      <c r="E36" s="70">
        <f t="shared" si="0"/>
        <v>5</v>
      </c>
      <c r="F36" s="69">
        <f>VLOOKUP($A36,'Return Data'!$A$7:$R$328,7,0)</f>
        <v>4.6730090856102304</v>
      </c>
      <c r="G36" s="70">
        <f t="shared" si="1"/>
        <v>12</v>
      </c>
      <c r="H36" s="69">
        <f>VLOOKUP($A36,'Return Data'!$A$7:$R$328,8,0)</f>
        <v>4.1370586827340503</v>
      </c>
      <c r="I36" s="70">
        <f t="shared" si="2"/>
        <v>18</v>
      </c>
      <c r="J36" s="69">
        <f>VLOOKUP($A36,'Return Data'!$A$7:$R$328,9,0)</f>
        <v>5.227021858724</v>
      </c>
      <c r="K36" s="70">
        <f t="shared" si="3"/>
        <v>25</v>
      </c>
      <c r="L36" s="69">
        <f>VLOOKUP($A36,'Return Data'!$A$7:$R$328,10,0)</f>
        <v>5.1544224375983099</v>
      </c>
      <c r="M36" s="70">
        <f t="shared" si="4"/>
        <v>21</v>
      </c>
      <c r="N36" s="69">
        <f>VLOOKUP($A36,'Return Data'!$A$7:$R$328,11,0)</f>
        <v>5.0499905623448704</v>
      </c>
      <c r="O36" s="70">
        <f t="shared" si="5"/>
        <v>26</v>
      </c>
      <c r="P36" s="69">
        <f>VLOOKUP($A36,'Return Data'!$A$7:$R$328,12,0)</f>
        <v>5.2188521451089001</v>
      </c>
      <c r="Q36" s="70">
        <f t="shared" si="6"/>
        <v>26</v>
      </c>
      <c r="R36" s="69">
        <f>VLOOKUP($A36,'Return Data'!$A$7:$R$328,13,0)</f>
        <v>5.4261004924612504</v>
      </c>
      <c r="S36" s="70">
        <f t="shared" si="7"/>
        <v>33</v>
      </c>
      <c r="T36" s="69">
        <f>VLOOKUP($A36,'Return Data'!$A$7:$R$328,14,0)</f>
        <v>5.8244850519676401</v>
      </c>
      <c r="U36" s="70">
        <f t="shared" si="12"/>
        <v>33</v>
      </c>
      <c r="V36" s="69">
        <f>VLOOKUP($A36,'Return Data'!$A$7:$R$328,18,0)</f>
        <v>1.9459867176330199</v>
      </c>
      <c r="W36" s="70">
        <f t="shared" si="15"/>
        <v>37</v>
      </c>
      <c r="X36" s="69">
        <f>VLOOKUP($A36,'Return Data'!$A$7:$R$328,15,0)</f>
        <v>3.6403074460064602</v>
      </c>
      <c r="Y36" s="70">
        <f t="shared" si="16"/>
        <v>37</v>
      </c>
      <c r="Z36" s="69">
        <f>VLOOKUP($A36,'Return Data'!$A$7:$R$328,17,0)</f>
        <v>11.5338169214512</v>
      </c>
      <c r="AA36" s="71">
        <f t="shared" si="11"/>
        <v>23</v>
      </c>
    </row>
    <row r="37" spans="1:27" x14ac:dyDescent="0.25">
      <c r="A37" s="67" t="s">
        <v>256</v>
      </c>
      <c r="B37" s="68">
        <f>VLOOKUP($A37,'Return Data'!$A$7:$R$328,2,0)</f>
        <v>43907</v>
      </c>
      <c r="C37" s="69">
        <f>VLOOKUP($A37,'Return Data'!$A$7:$R$328,3,0)</f>
        <v>30.985499999999998</v>
      </c>
      <c r="D37" s="69">
        <f>VLOOKUP($A37,'Return Data'!$A$7:$R$328,6,0)</f>
        <v>5.5373005216147204</v>
      </c>
      <c r="E37" s="70">
        <f t="shared" si="0"/>
        <v>1</v>
      </c>
      <c r="F37" s="69">
        <f>VLOOKUP($A37,'Return Data'!$A$7:$R$328,7,0)</f>
        <v>6.0705831441406604</v>
      </c>
      <c r="G37" s="70">
        <f t="shared" si="1"/>
        <v>1</v>
      </c>
      <c r="H37" s="69">
        <f>VLOOKUP($A37,'Return Data'!$A$7:$R$328,8,0)</f>
        <v>5.5760734916469801</v>
      </c>
      <c r="I37" s="70">
        <f t="shared" si="2"/>
        <v>1</v>
      </c>
      <c r="J37" s="69">
        <f>VLOOKUP($A37,'Return Data'!$A$7:$R$328,9,0)</f>
        <v>6.1905948063796403</v>
      </c>
      <c r="K37" s="70">
        <f t="shared" si="3"/>
        <v>1</v>
      </c>
      <c r="L37" s="69">
        <f>VLOOKUP($A37,'Return Data'!$A$7:$R$328,10,0)</f>
        <v>6.0692710187738301</v>
      </c>
      <c r="M37" s="70">
        <f t="shared" si="4"/>
        <v>1</v>
      </c>
      <c r="N37" s="69">
        <f>VLOOKUP($A37,'Return Data'!$A$7:$R$328,11,0)</f>
        <v>5.9136384864313101</v>
      </c>
      <c r="O37" s="70">
        <f t="shared" si="5"/>
        <v>1</v>
      </c>
      <c r="P37" s="69">
        <f>VLOOKUP($A37,'Return Data'!$A$7:$R$328,12,0)</f>
        <v>6.1443467656463699</v>
      </c>
      <c r="Q37" s="70">
        <f t="shared" si="6"/>
        <v>1</v>
      </c>
      <c r="R37" s="69">
        <f>VLOOKUP($A37,'Return Data'!$A$7:$R$328,13,0)</f>
        <v>6.4854299928926702</v>
      </c>
      <c r="S37" s="70">
        <f t="shared" si="7"/>
        <v>1</v>
      </c>
      <c r="T37" s="69">
        <f>VLOOKUP($A37,'Return Data'!$A$7:$R$328,14,0)</f>
        <v>6.7485395464256301</v>
      </c>
      <c r="U37" s="70">
        <f t="shared" si="12"/>
        <v>1</v>
      </c>
      <c r="V37" s="69">
        <f>VLOOKUP($A37,'Return Data'!$A$7:$R$328,18,0)</f>
        <v>7.3298870232172497</v>
      </c>
      <c r="W37" s="70">
        <f t="shared" si="15"/>
        <v>1</v>
      </c>
      <c r="X37" s="69">
        <f>VLOOKUP($A37,'Return Data'!$A$7:$R$328,15,0)</f>
        <v>7.3996417304594102</v>
      </c>
      <c r="Y37" s="70">
        <f t="shared" si="16"/>
        <v>1</v>
      </c>
      <c r="Z37" s="69">
        <f>VLOOKUP($A37,'Return Data'!$A$7:$R$328,17,0)</f>
        <v>14.4987838349423</v>
      </c>
      <c r="AA37" s="71">
        <f t="shared" si="11"/>
        <v>4</v>
      </c>
    </row>
    <row r="38" spans="1:27" x14ac:dyDescent="0.25">
      <c r="A38" s="67" t="s">
        <v>257</v>
      </c>
      <c r="B38" s="68">
        <f>VLOOKUP($A38,'Return Data'!$A$7:$R$328,2,0)</f>
        <v>43907</v>
      </c>
      <c r="C38" s="69">
        <f>VLOOKUP($A38,'Return Data'!$A$7:$R$328,3,0)</f>
        <v>26.83</v>
      </c>
      <c r="D38" s="69">
        <f>VLOOKUP($A38,'Return Data'!$A$7:$R$328,6,0)</f>
        <v>3.5374281518119099</v>
      </c>
      <c r="E38" s="70">
        <f t="shared" si="0"/>
        <v>22</v>
      </c>
      <c r="F38" s="69">
        <f>VLOOKUP($A38,'Return Data'!$A$7:$R$328,7,0)</f>
        <v>4.35489403588263</v>
      </c>
      <c r="G38" s="70">
        <f t="shared" si="1"/>
        <v>27</v>
      </c>
      <c r="H38" s="69">
        <f>VLOOKUP($A38,'Return Data'!$A$7:$R$328,8,0)</f>
        <v>3.9871260986905601</v>
      </c>
      <c r="I38" s="70">
        <f t="shared" si="2"/>
        <v>25</v>
      </c>
      <c r="J38" s="69">
        <f>VLOOKUP($A38,'Return Data'!$A$7:$R$328,9,0)</f>
        <v>5.0335266134995598</v>
      </c>
      <c r="K38" s="70">
        <f t="shared" si="3"/>
        <v>32</v>
      </c>
      <c r="L38" s="69">
        <f>VLOOKUP($A38,'Return Data'!$A$7:$R$328,10,0)</f>
        <v>4.8646303973695497</v>
      </c>
      <c r="M38" s="70">
        <f t="shared" si="4"/>
        <v>33</v>
      </c>
      <c r="N38" s="69">
        <f>VLOOKUP($A38,'Return Data'!$A$7:$R$328,11,0)</f>
        <v>4.8186635988155198</v>
      </c>
      <c r="O38" s="70">
        <f t="shared" si="5"/>
        <v>34</v>
      </c>
      <c r="P38" s="69">
        <f>VLOOKUP($A38,'Return Data'!$A$7:$R$328,12,0)</f>
        <v>4.9243249208880604</v>
      </c>
      <c r="Q38" s="70">
        <f t="shared" si="6"/>
        <v>34</v>
      </c>
      <c r="R38" s="69">
        <f>VLOOKUP($A38,'Return Data'!$A$7:$R$328,13,0)</f>
        <v>5.2392558316869202</v>
      </c>
      <c r="S38" s="70">
        <f t="shared" si="7"/>
        <v>35</v>
      </c>
      <c r="T38" s="69">
        <f>VLOOKUP($A38,'Return Data'!$A$7:$R$328,14,0)</f>
        <v>5.6572734380412397</v>
      </c>
      <c r="U38" s="70">
        <f t="shared" si="12"/>
        <v>35</v>
      </c>
      <c r="V38" s="69">
        <f>VLOOKUP($A38,'Return Data'!$A$7:$R$328,18,0)</f>
        <v>6.3190226759005599</v>
      </c>
      <c r="W38" s="70">
        <f t="shared" si="15"/>
        <v>33</v>
      </c>
      <c r="X38" s="69">
        <f>VLOOKUP($A38,'Return Data'!$A$7:$R$328,15,0)</f>
        <v>6.4775611107348601</v>
      </c>
      <c r="Y38" s="70">
        <f t="shared" si="16"/>
        <v>33</v>
      </c>
      <c r="Z38" s="69">
        <f>VLOOKUP($A38,'Return Data'!$A$7:$R$328,17,0)</f>
        <v>11.956187966253699</v>
      </c>
      <c r="AA38" s="71">
        <f t="shared" si="11"/>
        <v>19</v>
      </c>
    </row>
    <row r="39" spans="1:27" x14ac:dyDescent="0.25">
      <c r="A39" s="67" t="s">
        <v>258</v>
      </c>
      <c r="B39" s="68">
        <f>VLOOKUP($A39,'Return Data'!$A$7:$R$328,2,0)</f>
        <v>43907</v>
      </c>
      <c r="C39" s="69">
        <f>VLOOKUP($A39,'Return Data'!$A$7:$R$328,3,0)</f>
        <v>3264.6876000000002</v>
      </c>
      <c r="D39" s="69">
        <f>VLOOKUP($A39,'Return Data'!$A$7:$R$328,6,0)</f>
        <v>-0.49975001012975101</v>
      </c>
      <c r="E39" s="70">
        <f t="shared" si="0"/>
        <v>41</v>
      </c>
      <c r="F39" s="69">
        <f>VLOOKUP($A39,'Return Data'!$A$7:$R$328,7,0)</f>
        <v>2.1179065937373802</v>
      </c>
      <c r="G39" s="70">
        <f t="shared" si="1"/>
        <v>41</v>
      </c>
      <c r="H39" s="69">
        <f>VLOOKUP($A39,'Return Data'!$A$7:$R$328,8,0)</f>
        <v>3.5331130303762301</v>
      </c>
      <c r="I39" s="70">
        <f t="shared" si="2"/>
        <v>36</v>
      </c>
      <c r="J39" s="69">
        <f>VLOOKUP($A39,'Return Data'!$A$7:$R$328,9,0)</f>
        <v>3.4118777376395899</v>
      </c>
      <c r="K39" s="70">
        <f t="shared" si="3"/>
        <v>41</v>
      </c>
      <c r="L39" s="69">
        <f>VLOOKUP($A39,'Return Data'!$A$7:$R$328,10,0)</f>
        <v>3.7464765306101699</v>
      </c>
      <c r="M39" s="70">
        <f t="shared" si="4"/>
        <v>41</v>
      </c>
      <c r="N39" s="69">
        <f>VLOOKUP($A39,'Return Data'!$A$7:$R$328,11,0)</f>
        <v>3.9927369247598099</v>
      </c>
      <c r="O39" s="70">
        <f t="shared" si="5"/>
        <v>41</v>
      </c>
      <c r="P39" s="69">
        <f>VLOOKUP($A39,'Return Data'!$A$7:$R$328,12,0)</f>
        <v>4.0895101942545802</v>
      </c>
      <c r="Q39" s="70">
        <f t="shared" si="6"/>
        <v>41</v>
      </c>
      <c r="R39" s="69">
        <f>VLOOKUP($A39,'Return Data'!$A$7:$R$328,13,0)</f>
        <v>4.35858832435793</v>
      </c>
      <c r="S39" s="70">
        <f t="shared" si="7"/>
        <v>41</v>
      </c>
      <c r="T39" s="69">
        <f>VLOOKUP($A39,'Return Data'!$A$7:$R$328,14,0)</f>
        <v>4.65376830605486</v>
      </c>
      <c r="U39" s="70">
        <f t="shared" si="12"/>
        <v>40</v>
      </c>
      <c r="V39" s="69">
        <f>VLOOKUP($A39,'Return Data'!$A$7:$R$328,18,0)</f>
        <v>5.2441779283012897</v>
      </c>
      <c r="W39" s="70">
        <f t="shared" si="15"/>
        <v>35</v>
      </c>
      <c r="X39" s="69">
        <f>VLOOKUP($A39,'Return Data'!$A$7:$R$328,15,0)</f>
        <v>5.5003273838492897</v>
      </c>
      <c r="Y39" s="70">
        <f t="shared" si="16"/>
        <v>36</v>
      </c>
      <c r="Z39" s="69">
        <f>VLOOKUP($A39,'Return Data'!$A$7:$R$328,17,0)</f>
        <v>12.513033212231299</v>
      </c>
      <c r="AA39" s="71">
        <f t="shared" si="11"/>
        <v>17</v>
      </c>
    </row>
    <row r="40" spans="1:27" x14ac:dyDescent="0.25">
      <c r="A40" s="67" t="s">
        <v>259</v>
      </c>
      <c r="B40" s="68">
        <f>VLOOKUP($A40,'Return Data'!$A$7:$R$328,2,0)</f>
        <v>43907</v>
      </c>
      <c r="C40" s="69">
        <f>VLOOKUP($A40,'Return Data'!$A$7:$R$328,3,0)</f>
        <v>3341.1864999999998</v>
      </c>
      <c r="D40" s="69">
        <f>VLOOKUP($A40,'Return Data'!$A$7:$R$328,6,0)</f>
        <v>-0.48940041954326202</v>
      </c>
      <c r="E40" s="70">
        <f t="shared" si="0"/>
        <v>40</v>
      </c>
      <c r="F40" s="69">
        <f>VLOOKUP($A40,'Return Data'!$A$7:$R$328,7,0)</f>
        <v>2.1287829758435901</v>
      </c>
      <c r="G40" s="70">
        <f t="shared" si="1"/>
        <v>40</v>
      </c>
      <c r="H40" s="69">
        <f>VLOOKUP($A40,'Return Data'!$A$7:$R$328,8,0)</f>
        <v>3.5424905193949998</v>
      </c>
      <c r="I40" s="70">
        <f t="shared" si="2"/>
        <v>34</v>
      </c>
      <c r="J40" s="69">
        <f>VLOOKUP($A40,'Return Data'!$A$7:$R$328,9,0)</f>
        <v>3.4203422831398802</v>
      </c>
      <c r="K40" s="70">
        <f t="shared" si="3"/>
        <v>40</v>
      </c>
      <c r="L40" s="69">
        <f>VLOOKUP($A40,'Return Data'!$A$7:$R$328,10,0)</f>
        <v>3.7563159643645001</v>
      </c>
      <c r="M40" s="70">
        <f t="shared" si="4"/>
        <v>40</v>
      </c>
      <c r="N40" s="69">
        <f>VLOOKUP($A40,'Return Data'!$A$7:$R$328,11,0)</f>
        <v>4.0020062391434097</v>
      </c>
      <c r="O40" s="70">
        <f t="shared" si="5"/>
        <v>40</v>
      </c>
      <c r="P40" s="69">
        <f>VLOOKUP($A40,'Return Data'!$A$7:$R$328,12,0)</f>
        <v>4.1133393182572497</v>
      </c>
      <c r="Q40" s="70">
        <f t="shared" si="6"/>
        <v>40</v>
      </c>
      <c r="R40" s="69">
        <f>VLOOKUP($A40,'Return Data'!$A$7:$R$328,13,0)</f>
        <v>4.3914827015790596</v>
      </c>
      <c r="S40" s="70">
        <f t="shared" si="7"/>
        <v>40</v>
      </c>
      <c r="T40" s="69">
        <f>VLOOKUP($A40,'Return Data'!$A$7:$R$328,14,0)</f>
        <v>4.6910782461504104</v>
      </c>
      <c r="U40" s="70">
        <f t="shared" si="12"/>
        <v>39</v>
      </c>
      <c r="V40" s="69">
        <f>VLOOKUP($A40,'Return Data'!$A$7:$R$328,18,0)</f>
        <v>5.3763035828038896</v>
      </c>
      <c r="W40" s="70">
        <f t="shared" si="15"/>
        <v>34</v>
      </c>
      <c r="X40" s="69">
        <f>VLOOKUP($A40,'Return Data'!$A$7:$R$328,15,0)</f>
        <v>5.7134982570372399</v>
      </c>
      <c r="Y40" s="70">
        <f t="shared" si="16"/>
        <v>34</v>
      </c>
      <c r="Z40" s="69">
        <f>VLOOKUP($A40,'Return Data'!$A$7:$R$328,17,0)</f>
        <v>11.9510492636484</v>
      </c>
      <c r="AA40" s="71">
        <f t="shared" si="11"/>
        <v>20</v>
      </c>
    </row>
    <row r="41" spans="1:27" x14ac:dyDescent="0.25">
      <c r="A41" s="67" t="s">
        <v>260</v>
      </c>
      <c r="B41" s="68">
        <f>VLOOKUP($A41,'Return Data'!$A$7:$R$328,2,0)</f>
        <v>43907</v>
      </c>
      <c r="C41" s="69">
        <f>VLOOKUP($A41,'Return Data'!$A$7:$R$328,3,0)</f>
        <v>3084.2341000000001</v>
      </c>
      <c r="D41" s="69">
        <f>VLOOKUP($A41,'Return Data'!$A$7:$R$328,6,0)</f>
        <v>3.5553942031871801</v>
      </c>
      <c r="E41" s="70">
        <f t="shared" si="0"/>
        <v>21</v>
      </c>
      <c r="F41" s="69">
        <f>VLOOKUP($A41,'Return Data'!$A$7:$R$328,7,0)</f>
        <v>4.3337153361712204</v>
      </c>
      <c r="G41" s="70">
        <f t="shared" si="1"/>
        <v>29</v>
      </c>
      <c r="H41" s="69">
        <f>VLOOKUP($A41,'Return Data'!$A$7:$R$328,8,0)</f>
        <v>4.2176316286635398</v>
      </c>
      <c r="I41" s="70">
        <f t="shared" si="2"/>
        <v>16</v>
      </c>
      <c r="J41" s="69">
        <f>VLOOKUP($A41,'Return Data'!$A$7:$R$328,9,0)</f>
        <v>5.7869800258456303</v>
      </c>
      <c r="K41" s="70">
        <f t="shared" si="3"/>
        <v>4</v>
      </c>
      <c r="L41" s="69">
        <f>VLOOKUP($A41,'Return Data'!$A$7:$R$328,10,0)</f>
        <v>5.3217198186044996</v>
      </c>
      <c r="M41" s="70">
        <f t="shared" si="4"/>
        <v>7</v>
      </c>
      <c r="N41" s="69">
        <f>VLOOKUP($A41,'Return Data'!$A$7:$R$328,11,0)</f>
        <v>5.1352315847458403</v>
      </c>
      <c r="O41" s="70">
        <f t="shared" si="5"/>
        <v>17</v>
      </c>
      <c r="P41" s="69">
        <f>VLOOKUP($A41,'Return Data'!$A$7:$R$328,12,0)</f>
        <v>5.2837112802377701</v>
      </c>
      <c r="Q41" s="70">
        <f t="shared" si="6"/>
        <v>19</v>
      </c>
      <c r="R41" s="69">
        <f>VLOOKUP($A41,'Return Data'!$A$7:$R$328,13,0)</f>
        <v>5.6211270013449202</v>
      </c>
      <c r="S41" s="70">
        <f t="shared" si="7"/>
        <v>22</v>
      </c>
      <c r="T41" s="69">
        <f>VLOOKUP($A41,'Return Data'!$A$7:$R$328,14,0)</f>
        <v>6.0969791148464099</v>
      </c>
      <c r="U41" s="70">
        <f t="shared" si="12"/>
        <v>23</v>
      </c>
      <c r="V41" s="69">
        <f>VLOOKUP($A41,'Return Data'!$A$7:$R$328,18,0)</f>
        <v>6.96474227157647</v>
      </c>
      <c r="W41" s="70">
        <f t="shared" si="15"/>
        <v>24</v>
      </c>
      <c r="X41" s="69">
        <f>VLOOKUP($A41,'Return Data'!$A$7:$R$328,15,0)</f>
        <v>7.1496591578656998</v>
      </c>
      <c r="Y41" s="70">
        <f t="shared" si="16"/>
        <v>26</v>
      </c>
      <c r="Z41" s="69">
        <f>VLOOKUP($A41,'Return Data'!$A$7:$R$328,17,0)</f>
        <v>11.4042879716692</v>
      </c>
      <c r="AA41" s="71">
        <f t="shared" si="11"/>
        <v>26</v>
      </c>
    </row>
    <row r="42" spans="1:27" x14ac:dyDescent="0.25">
      <c r="A42" s="67" t="s">
        <v>261</v>
      </c>
      <c r="B42" s="68">
        <f>VLOOKUP($A42,'Return Data'!$A$7:$R$328,2,0)</f>
        <v>43907</v>
      </c>
      <c r="C42" s="69">
        <f>VLOOKUP($A42,'Return Data'!$A$7:$R$328,3,0)</f>
        <v>41.5304</v>
      </c>
      <c r="D42" s="69">
        <f>VLOOKUP($A42,'Return Data'!$A$7:$R$328,6,0)</f>
        <v>4.7465382299852799</v>
      </c>
      <c r="E42" s="70">
        <f t="shared" si="0"/>
        <v>6</v>
      </c>
      <c r="F42" s="69">
        <f>VLOOKUP($A42,'Return Data'!$A$7:$R$328,7,0)</f>
        <v>4.9530072546691102</v>
      </c>
      <c r="G42" s="70">
        <f t="shared" si="1"/>
        <v>10</v>
      </c>
      <c r="H42" s="69">
        <f>VLOOKUP($A42,'Return Data'!$A$7:$R$328,8,0)</f>
        <v>4.8257151120355104</v>
      </c>
      <c r="I42" s="70">
        <f t="shared" si="2"/>
        <v>7</v>
      </c>
      <c r="J42" s="69">
        <f>VLOOKUP($A42,'Return Data'!$A$7:$R$328,9,0)</f>
        <v>5.9207058269471604</v>
      </c>
      <c r="K42" s="70">
        <f t="shared" si="3"/>
        <v>3</v>
      </c>
      <c r="L42" s="69">
        <f>VLOOKUP($A42,'Return Data'!$A$7:$R$328,10,0)</f>
        <v>5.4910561647832603</v>
      </c>
      <c r="M42" s="70">
        <f t="shared" si="4"/>
        <v>3</v>
      </c>
      <c r="N42" s="69">
        <f>VLOOKUP($A42,'Return Data'!$A$7:$R$328,11,0)</f>
        <v>5.2701239792316397</v>
      </c>
      <c r="O42" s="70">
        <f t="shared" si="5"/>
        <v>3</v>
      </c>
      <c r="P42" s="69">
        <f>VLOOKUP($A42,'Return Data'!$A$7:$R$328,12,0)</f>
        <v>5.36676041521768</v>
      </c>
      <c r="Q42" s="70">
        <f t="shared" si="6"/>
        <v>9</v>
      </c>
      <c r="R42" s="69">
        <f>VLOOKUP($A42,'Return Data'!$A$7:$R$328,13,0)</f>
        <v>5.7187397814590604</v>
      </c>
      <c r="S42" s="70">
        <f t="shared" si="7"/>
        <v>10</v>
      </c>
      <c r="T42" s="69">
        <f>VLOOKUP($A42,'Return Data'!$A$7:$R$328,14,0)</f>
        <v>6.2116078436831801</v>
      </c>
      <c r="U42" s="70">
        <f t="shared" si="12"/>
        <v>11</v>
      </c>
      <c r="V42" s="69">
        <f>VLOOKUP($A42,'Return Data'!$A$7:$R$328,18,0)</f>
        <v>7.0795874529048204</v>
      </c>
      <c r="W42" s="70">
        <f t="shared" si="15"/>
        <v>12</v>
      </c>
      <c r="X42" s="69">
        <f>VLOOKUP($A42,'Return Data'!$A$7:$R$328,15,0)</f>
        <v>7.2536236828657996</v>
      </c>
      <c r="Y42" s="70">
        <f t="shared" si="16"/>
        <v>15</v>
      </c>
      <c r="Z42" s="69">
        <f>VLOOKUP($A42,'Return Data'!$A$7:$R$328,17,0)</f>
        <v>13.077580006578399</v>
      </c>
      <c r="AA42" s="71">
        <f t="shared" si="11"/>
        <v>12</v>
      </c>
    </row>
    <row r="43" spans="1:27" x14ac:dyDescent="0.25">
      <c r="A43" s="67" t="s">
        <v>262</v>
      </c>
      <c r="B43" s="68">
        <f>VLOOKUP($A43,'Return Data'!$A$7:$R$328,2,0)</f>
        <v>43907</v>
      </c>
      <c r="C43" s="69">
        <f>VLOOKUP($A43,'Return Data'!$A$7:$R$328,3,0)</f>
        <v>3102.0637000000002</v>
      </c>
      <c r="D43" s="69">
        <f>VLOOKUP($A43,'Return Data'!$A$7:$R$328,6,0)</f>
        <v>2.6841042123577599</v>
      </c>
      <c r="E43" s="70">
        <f t="shared" si="0"/>
        <v>35</v>
      </c>
      <c r="F43" s="69">
        <f>VLOOKUP($A43,'Return Data'!$A$7:$R$328,7,0)</f>
        <v>4.4453858105680801</v>
      </c>
      <c r="G43" s="70">
        <f t="shared" si="1"/>
        <v>20</v>
      </c>
      <c r="H43" s="69">
        <f>VLOOKUP($A43,'Return Data'!$A$7:$R$328,8,0)</f>
        <v>3.8642449819549101</v>
      </c>
      <c r="I43" s="70">
        <f t="shared" si="2"/>
        <v>28</v>
      </c>
      <c r="J43" s="69">
        <f>VLOOKUP($A43,'Return Data'!$A$7:$R$328,9,0)</f>
        <v>5.6243249082421096</v>
      </c>
      <c r="K43" s="70">
        <f t="shared" si="3"/>
        <v>8</v>
      </c>
      <c r="L43" s="69">
        <f>VLOOKUP($A43,'Return Data'!$A$7:$R$328,10,0)</f>
        <v>5.2963637650023303</v>
      </c>
      <c r="M43" s="70">
        <f t="shared" si="4"/>
        <v>8</v>
      </c>
      <c r="N43" s="69">
        <f>VLOOKUP($A43,'Return Data'!$A$7:$R$328,11,0)</f>
        <v>5.1493726984757897</v>
      </c>
      <c r="O43" s="70">
        <f t="shared" si="5"/>
        <v>15</v>
      </c>
      <c r="P43" s="69">
        <f>VLOOKUP($A43,'Return Data'!$A$7:$R$328,12,0)</f>
        <v>5.2863139195244102</v>
      </c>
      <c r="Q43" s="70">
        <f t="shared" si="6"/>
        <v>18</v>
      </c>
      <c r="R43" s="69">
        <f>VLOOKUP($A43,'Return Data'!$A$7:$R$328,13,0)</f>
        <v>5.6513495637276696</v>
      </c>
      <c r="S43" s="70">
        <f t="shared" si="7"/>
        <v>19</v>
      </c>
      <c r="T43" s="69">
        <f>VLOOKUP($A43,'Return Data'!$A$7:$R$328,14,0)</f>
        <v>6.1456304702058304</v>
      </c>
      <c r="U43" s="70">
        <f t="shared" si="12"/>
        <v>19</v>
      </c>
      <c r="V43" s="69">
        <f>VLOOKUP($A43,'Return Data'!$A$7:$R$328,18,0)</f>
        <v>7.0533439362956898</v>
      </c>
      <c r="W43" s="70">
        <f t="shared" si="15"/>
        <v>15</v>
      </c>
      <c r="X43" s="69">
        <f>VLOOKUP($A43,'Return Data'!$A$7:$R$328,15,0)</f>
        <v>7.2567180931302202</v>
      </c>
      <c r="Y43" s="70">
        <f t="shared" si="16"/>
        <v>13</v>
      </c>
      <c r="Z43" s="69">
        <f>VLOOKUP($A43,'Return Data'!$A$7:$R$328,17,0)</f>
        <v>13.517499127907</v>
      </c>
      <c r="AA43" s="71">
        <f t="shared" si="11"/>
        <v>7</v>
      </c>
    </row>
    <row r="44" spans="1:27" x14ac:dyDescent="0.25">
      <c r="A44" s="67" t="s">
        <v>263</v>
      </c>
      <c r="B44" s="68">
        <f>VLOOKUP($A44,'Return Data'!$A$7:$R$328,2,0)</f>
        <v>43907</v>
      </c>
      <c r="C44" s="69">
        <f>VLOOKUP($A44,'Return Data'!$A$7:$R$328,3,0)</f>
        <v>1889.9495999999999</v>
      </c>
      <c r="D44" s="69">
        <f>VLOOKUP($A44,'Return Data'!$A$7:$R$328,6,0)</f>
        <v>3.3394686261125601</v>
      </c>
      <c r="E44" s="70">
        <f t="shared" si="0"/>
        <v>26</v>
      </c>
      <c r="F44" s="69">
        <f>VLOOKUP($A44,'Return Data'!$A$7:$R$328,7,0)</f>
        <v>4.0525067842278597</v>
      </c>
      <c r="G44" s="70">
        <f t="shared" si="1"/>
        <v>35</v>
      </c>
      <c r="H44" s="69">
        <f>VLOOKUP($A44,'Return Data'!$A$7:$R$328,8,0)</f>
        <v>3.1070540509456102</v>
      </c>
      <c r="I44" s="70">
        <f t="shared" si="2"/>
        <v>40</v>
      </c>
      <c r="J44" s="69">
        <f>VLOOKUP($A44,'Return Data'!$A$7:$R$328,9,0)</f>
        <v>4.50680494757201</v>
      </c>
      <c r="K44" s="70">
        <f t="shared" si="3"/>
        <v>38</v>
      </c>
      <c r="L44" s="69">
        <f>VLOOKUP($A44,'Return Data'!$A$7:$R$328,10,0)</f>
        <v>4.8024730399168396</v>
      </c>
      <c r="M44" s="70">
        <f t="shared" si="4"/>
        <v>34</v>
      </c>
      <c r="N44" s="69">
        <f>VLOOKUP($A44,'Return Data'!$A$7:$R$328,11,0)</f>
        <v>5.0173237193876199</v>
      </c>
      <c r="O44" s="70">
        <f t="shared" si="5"/>
        <v>31</v>
      </c>
      <c r="P44" s="69">
        <f>VLOOKUP($A44,'Return Data'!$A$7:$R$328,12,0)</f>
        <v>5.1521349471401701</v>
      </c>
      <c r="Q44" s="70">
        <f t="shared" si="6"/>
        <v>31</v>
      </c>
      <c r="R44" s="69">
        <f>VLOOKUP($A44,'Return Data'!$A$7:$R$328,13,0)</f>
        <v>5.5243976674910602</v>
      </c>
      <c r="S44" s="70">
        <f t="shared" si="7"/>
        <v>28</v>
      </c>
      <c r="T44" s="69">
        <f>VLOOKUP($A44,'Return Data'!$A$7:$R$328,14,0)</f>
        <v>5.9845564186042397</v>
      </c>
      <c r="U44" s="70">
        <f t="shared" si="12"/>
        <v>29</v>
      </c>
      <c r="V44" s="69">
        <f>VLOOKUP($A44,'Return Data'!$A$7:$R$328,18,0)</f>
        <v>4.9167009345573902</v>
      </c>
      <c r="W44" s="70">
        <f t="shared" si="15"/>
        <v>36</v>
      </c>
      <c r="X44" s="69">
        <f>VLOOKUP($A44,'Return Data'!$A$7:$R$328,15,0)</f>
        <v>5.6720436278945296</v>
      </c>
      <c r="Y44" s="70">
        <f t="shared" si="16"/>
        <v>35</v>
      </c>
      <c r="Z44" s="69">
        <f>VLOOKUP($A44,'Return Data'!$A$7:$R$328,17,0)</f>
        <v>10.153453929262101</v>
      </c>
      <c r="AA44" s="71">
        <f t="shared" si="11"/>
        <v>32</v>
      </c>
    </row>
    <row r="45" spans="1:27" x14ac:dyDescent="0.25">
      <c r="A45" s="67" t="s">
        <v>264</v>
      </c>
      <c r="B45" s="68">
        <f>VLOOKUP($A45,'Return Data'!$A$7:$R$328,2,0)</f>
        <v>43907</v>
      </c>
      <c r="C45" s="69">
        <f>VLOOKUP($A45,'Return Data'!$A$7:$R$328,3,0)</f>
        <v>3227.8498</v>
      </c>
      <c r="D45" s="69">
        <f>VLOOKUP($A45,'Return Data'!$A$7:$R$328,6,0)</f>
        <v>2.6846779991320799</v>
      </c>
      <c r="E45" s="70">
        <f t="shared" si="0"/>
        <v>34</v>
      </c>
      <c r="F45" s="69">
        <f>VLOOKUP($A45,'Return Data'!$A$7:$R$328,7,0)</f>
        <v>3.8564406045515498</v>
      </c>
      <c r="G45" s="70">
        <f t="shared" si="1"/>
        <v>38</v>
      </c>
      <c r="H45" s="69">
        <f>VLOOKUP($A45,'Return Data'!$A$7:$R$328,8,0)</f>
        <v>3.5365807966593401</v>
      </c>
      <c r="I45" s="70">
        <f t="shared" si="2"/>
        <v>35</v>
      </c>
      <c r="J45" s="69">
        <f>VLOOKUP($A45,'Return Data'!$A$7:$R$328,9,0)</f>
        <v>5.1962717133661904</v>
      </c>
      <c r="K45" s="70">
        <f t="shared" si="3"/>
        <v>26</v>
      </c>
      <c r="L45" s="69">
        <f>VLOOKUP($A45,'Return Data'!$A$7:$R$328,10,0)</f>
        <v>5.0405124412394597</v>
      </c>
      <c r="M45" s="70">
        <f t="shared" si="4"/>
        <v>29</v>
      </c>
      <c r="N45" s="69">
        <f>VLOOKUP($A45,'Return Data'!$A$7:$R$328,11,0)</f>
        <v>5.0482361553346697</v>
      </c>
      <c r="O45" s="70">
        <f t="shared" si="5"/>
        <v>27</v>
      </c>
      <c r="P45" s="69">
        <f>VLOOKUP($A45,'Return Data'!$A$7:$R$328,12,0)</f>
        <v>5.2541398145890303</v>
      </c>
      <c r="Q45" s="70">
        <f t="shared" si="6"/>
        <v>22</v>
      </c>
      <c r="R45" s="69">
        <f>VLOOKUP($A45,'Return Data'!$A$7:$R$328,13,0)</f>
        <v>5.6459614237067104</v>
      </c>
      <c r="S45" s="70">
        <f t="shared" si="7"/>
        <v>20</v>
      </c>
      <c r="T45" s="69">
        <f>VLOOKUP($A45,'Return Data'!$A$7:$R$328,14,0)</f>
        <v>6.1743944248234097</v>
      </c>
      <c r="U45" s="70">
        <f t="shared" si="12"/>
        <v>14</v>
      </c>
      <c r="V45" s="69">
        <f>VLOOKUP($A45,'Return Data'!$A$7:$R$328,18,0)</f>
        <v>7.07724853175894</v>
      </c>
      <c r="W45" s="70">
        <f t="shared" si="15"/>
        <v>13</v>
      </c>
      <c r="X45" s="69">
        <f>VLOOKUP($A45,'Return Data'!$A$7:$R$328,15,0)</f>
        <v>7.2686370912544298</v>
      </c>
      <c r="Y45" s="70">
        <f t="shared" si="16"/>
        <v>12</v>
      </c>
      <c r="Z45" s="69">
        <f>VLOOKUP($A45,'Return Data'!$A$7:$R$328,17,0)</f>
        <v>13.2506307878875</v>
      </c>
      <c r="AA45" s="71">
        <f t="shared" si="11"/>
        <v>11</v>
      </c>
    </row>
    <row r="46" spans="1:27" x14ac:dyDescent="0.25">
      <c r="A46" s="67" t="s">
        <v>265</v>
      </c>
      <c r="B46" s="68">
        <f>VLOOKUP($A46,'Return Data'!$A$7:$R$328,2,0)</f>
        <v>43907</v>
      </c>
      <c r="C46" s="69">
        <f>VLOOKUP($A46,'Return Data'!$A$7:$R$328,3,0)</f>
        <v>1075.4126000000001</v>
      </c>
      <c r="D46" s="69">
        <f>VLOOKUP($A46,'Return Data'!$A$7:$R$328,6,0)</f>
        <v>4.5723528773354802</v>
      </c>
      <c r="E46" s="70">
        <f t="shared" si="0"/>
        <v>8</v>
      </c>
      <c r="F46" s="69">
        <f>VLOOKUP($A46,'Return Data'!$A$7:$R$328,7,0)</f>
        <v>4.9775368354875402</v>
      </c>
      <c r="G46" s="70">
        <f t="shared" si="1"/>
        <v>8</v>
      </c>
      <c r="H46" s="69">
        <f>VLOOKUP($A46,'Return Data'!$A$7:$R$328,8,0)</f>
        <v>4.9935405492738596</v>
      </c>
      <c r="I46" s="70">
        <f t="shared" si="2"/>
        <v>5</v>
      </c>
      <c r="J46" s="69">
        <f>VLOOKUP($A46,'Return Data'!$A$7:$R$328,9,0)</f>
        <v>5.4235504633115497</v>
      </c>
      <c r="K46" s="70">
        <f t="shared" si="3"/>
        <v>16</v>
      </c>
      <c r="L46" s="69">
        <f>VLOOKUP($A46,'Return Data'!$A$7:$R$328,10,0)</f>
        <v>5.2703426996224501</v>
      </c>
      <c r="M46" s="70">
        <f t="shared" si="4"/>
        <v>10</v>
      </c>
      <c r="N46" s="69">
        <f>VLOOKUP($A46,'Return Data'!$A$7:$R$328,11,0)</f>
        <v>5.1711366697628698</v>
      </c>
      <c r="O46" s="70">
        <f t="shared" si="5"/>
        <v>14</v>
      </c>
      <c r="P46" s="69">
        <f>VLOOKUP($A46,'Return Data'!$A$7:$R$328,12,0)</f>
        <v>5.3870904912158597</v>
      </c>
      <c r="Q46" s="70">
        <f t="shared" si="6"/>
        <v>6</v>
      </c>
      <c r="R46" s="69">
        <f>VLOOKUP($A46,'Return Data'!$A$7:$R$328,13,0)</f>
        <v>5.8068850026453402</v>
      </c>
      <c r="S46" s="70">
        <f t="shared" si="7"/>
        <v>5</v>
      </c>
      <c r="T46" s="69">
        <f>VLOOKUP($A46,'Return Data'!$A$7:$R$328,14,0)</f>
        <v>6.2973491094721803</v>
      </c>
      <c r="U46" s="70">
        <f t="shared" si="12"/>
        <v>3</v>
      </c>
      <c r="V46" s="69"/>
      <c r="W46" s="70"/>
      <c r="X46" s="69"/>
      <c r="Y46" s="70"/>
      <c r="Z46" s="69">
        <f>VLOOKUP($A46,'Return Data'!$A$7:$R$328,17,0)</f>
        <v>6.4432912044396202</v>
      </c>
      <c r="AA46" s="71">
        <f t="shared" si="11"/>
        <v>37</v>
      </c>
    </row>
    <row r="47" spans="1:27" x14ac:dyDescent="0.25">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6"/>
    </row>
    <row r="48" spans="1:27" x14ac:dyDescent="0.25">
      <c r="A48" s="77" t="s">
        <v>27</v>
      </c>
      <c r="B48" s="78"/>
      <c r="C48" s="78"/>
      <c r="D48" s="79">
        <f>AVERAGE(D8:D46)</f>
        <v>3.4454728272759119</v>
      </c>
      <c r="E48" s="69"/>
      <c r="F48" s="79">
        <f>AVERAGE(F8:F46)</f>
        <v>4.4185046792445846</v>
      </c>
      <c r="G48" s="69"/>
      <c r="H48" s="79">
        <f>AVERAGE(H8:H46)</f>
        <v>4.1084311855663449</v>
      </c>
      <c r="I48" s="69"/>
      <c r="J48" s="79">
        <f>AVERAGE(J8:J46)</f>
        <v>5.1906489109364173</v>
      </c>
      <c r="K48" s="69"/>
      <c r="L48" s="79">
        <f>AVERAGE(L8:L46)</f>
        <v>5.0557935268764904</v>
      </c>
      <c r="M48" s="69"/>
      <c r="N48" s="79">
        <f>AVERAGE(N8:N46)</f>
        <v>5.0256331098775222</v>
      </c>
      <c r="O48" s="69"/>
      <c r="P48" s="79">
        <f>AVERAGE(P8:P46)</f>
        <v>5.1772343853108618</v>
      </c>
      <c r="Q48" s="69"/>
      <c r="R48" s="79">
        <f>AVERAGE(R8:R46)</f>
        <v>5.5220809142692557</v>
      </c>
      <c r="S48" s="69"/>
      <c r="T48" s="79">
        <f>AVERAGE(T8:T46)</f>
        <v>5.9911573315786875</v>
      </c>
      <c r="U48" s="69"/>
      <c r="V48" s="79">
        <f>AVERAGE(V8:V46)</f>
        <v>6.6926723840168618</v>
      </c>
      <c r="W48" s="69"/>
      <c r="X48" s="79">
        <f>AVERAGE(X8:X46)</f>
        <v>6.952620756699992</v>
      </c>
      <c r="Y48" s="69"/>
      <c r="Z48" s="79">
        <f>AVERAGE(Z8:Z46)</f>
        <v>11.382974890759568</v>
      </c>
      <c r="AA48" s="80"/>
    </row>
    <row r="49" spans="1:27" x14ac:dyDescent="0.25">
      <c r="A49" s="77" t="s">
        <v>28</v>
      </c>
      <c r="B49" s="78"/>
      <c r="C49" s="78"/>
      <c r="D49" s="79">
        <f>MIN(D8:D46)</f>
        <v>-0.49975001012975101</v>
      </c>
      <c r="E49" s="69"/>
      <c r="F49" s="79">
        <f>MIN(F8:F46)</f>
        <v>2.1179065937373802</v>
      </c>
      <c r="G49" s="69"/>
      <c r="H49" s="79">
        <f>MIN(H8:H46)</f>
        <v>2.6526765788180402</v>
      </c>
      <c r="I49" s="69"/>
      <c r="J49" s="79">
        <f>MIN(J8:J46)</f>
        <v>3.4118777376395899</v>
      </c>
      <c r="K49" s="69"/>
      <c r="L49" s="79">
        <f>MIN(L8:L46)</f>
        <v>3.7464765306101699</v>
      </c>
      <c r="M49" s="69"/>
      <c r="N49" s="79">
        <f>MIN(N8:N46)</f>
        <v>3.9927369247598099</v>
      </c>
      <c r="O49" s="69"/>
      <c r="P49" s="79">
        <f>MIN(P8:P46)</f>
        <v>4.0895101942545802</v>
      </c>
      <c r="Q49" s="69"/>
      <c r="R49" s="79">
        <f>MIN(R8:R46)</f>
        <v>4.35858832435793</v>
      </c>
      <c r="S49" s="69"/>
      <c r="T49" s="79">
        <f>MIN(T8:T46)</f>
        <v>4.65376830605486</v>
      </c>
      <c r="U49" s="69"/>
      <c r="V49" s="79">
        <f>MIN(V8:V46)</f>
        <v>1.9459867176330199</v>
      </c>
      <c r="W49" s="69"/>
      <c r="X49" s="79">
        <f>MIN(X8:X46)</f>
        <v>3.6403074460064602</v>
      </c>
      <c r="Y49" s="69"/>
      <c r="Z49" s="79">
        <f>MIN(Z8:Z46)</f>
        <v>5.2397013476343499</v>
      </c>
      <c r="AA49" s="80"/>
    </row>
    <row r="50" spans="1:27" ht="15.75" thickBot="1" x14ac:dyDescent="0.3">
      <c r="A50" s="81" t="s">
        <v>29</v>
      </c>
      <c r="B50" s="82"/>
      <c r="C50" s="82"/>
      <c r="D50" s="83">
        <f>MAX(D8:D46)</f>
        <v>5.5373005216147204</v>
      </c>
      <c r="E50" s="100"/>
      <c r="F50" s="83">
        <f>MAX(F8:F46)</f>
        <v>6.0705831441406604</v>
      </c>
      <c r="G50" s="100"/>
      <c r="H50" s="83">
        <f>MAX(H8:H46)</f>
        <v>5.5760734916469801</v>
      </c>
      <c r="I50" s="100"/>
      <c r="J50" s="83">
        <f>MAX(J8:J46)</f>
        <v>6.1905948063796403</v>
      </c>
      <c r="K50" s="100"/>
      <c r="L50" s="83">
        <f>MAX(L8:L46)</f>
        <v>6.0692710187738301</v>
      </c>
      <c r="M50" s="100"/>
      <c r="N50" s="83">
        <f>MAX(N8:N46)</f>
        <v>5.9136384864313101</v>
      </c>
      <c r="O50" s="100"/>
      <c r="P50" s="83">
        <f>MAX(P8:P46)</f>
        <v>6.1443467656463699</v>
      </c>
      <c r="Q50" s="100"/>
      <c r="R50" s="83">
        <f>MAX(R8:R46)</f>
        <v>6.4854299928926702</v>
      </c>
      <c r="S50" s="100"/>
      <c r="T50" s="83">
        <f>MAX(T8:T46)</f>
        <v>6.7485395464256301</v>
      </c>
      <c r="U50" s="100"/>
      <c r="V50" s="83">
        <f>MAX(V8:V46)</f>
        <v>7.3298870232172497</v>
      </c>
      <c r="W50" s="100"/>
      <c r="X50" s="83">
        <f>MAX(X8:X46)</f>
        <v>7.3996417304594102</v>
      </c>
      <c r="Y50" s="100"/>
      <c r="Z50" s="83">
        <f>MAX(Z8:Z46)</f>
        <v>19.753915187376698</v>
      </c>
      <c r="AA50" s="84"/>
    </row>
    <row r="52" spans="1:27" x14ac:dyDescent="0.25">
      <c r="A52" s="15" t="s">
        <v>342</v>
      </c>
    </row>
  </sheetData>
  <sheetProtection password="F4C3"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2" t="s">
        <v>7</v>
      </c>
      <c r="B2" s="132" t="s">
        <v>8</v>
      </c>
      <c r="C2" s="132" t="s">
        <v>9</v>
      </c>
      <c r="D2" s="132" t="s">
        <v>383</v>
      </c>
      <c r="E2" s="132" t="s">
        <v>384</v>
      </c>
      <c r="F2" s="132" t="s">
        <v>115</v>
      </c>
      <c r="G2" s="132" t="s">
        <v>116</v>
      </c>
      <c r="H2" s="132" t="s">
        <v>117</v>
      </c>
      <c r="I2" s="132" t="s">
        <v>47</v>
      </c>
      <c r="J2" s="132" t="s">
        <v>48</v>
      </c>
      <c r="K2" s="132" t="s">
        <v>1</v>
      </c>
      <c r="L2" s="132" t="s">
        <v>2</v>
      </c>
      <c r="M2" s="132" t="s">
        <v>3</v>
      </c>
      <c r="N2" s="132" t="s">
        <v>4</v>
      </c>
      <c r="O2" s="132" t="s">
        <v>5</v>
      </c>
      <c r="P2" s="132" t="s">
        <v>6</v>
      </c>
      <c r="Q2" s="132" t="s">
        <v>46</v>
      </c>
      <c r="R2" s="132" t="s">
        <v>385</v>
      </c>
    </row>
    <row r="3" spans="1:18" s="64" customFormat="1" x14ac:dyDescent="0.25"/>
    <row r="4" spans="1:18" x14ac:dyDescent="0.25">
      <c r="A4" s="122"/>
      <c r="B4" s="122"/>
      <c r="C4" s="122"/>
      <c r="D4" s="122"/>
      <c r="E4" s="122"/>
      <c r="F4" s="122" t="s">
        <v>0</v>
      </c>
      <c r="G4" s="122"/>
      <c r="H4" s="122"/>
      <c r="I4" s="122"/>
      <c r="J4" s="122"/>
      <c r="K4" s="122"/>
      <c r="L4" s="122"/>
      <c r="M4" s="122"/>
      <c r="N4" s="122"/>
      <c r="O4" s="122"/>
      <c r="P4" s="122"/>
      <c r="Q4" s="122"/>
      <c r="R4" s="122"/>
    </row>
    <row r="5" spans="1:18" x14ac:dyDescent="0.25">
      <c r="A5" s="134" t="s">
        <v>7</v>
      </c>
      <c r="B5" s="134" t="s">
        <v>8</v>
      </c>
      <c r="C5" s="134" t="s">
        <v>9</v>
      </c>
      <c r="D5" s="134" t="s">
        <v>383</v>
      </c>
      <c r="E5" s="134" t="s">
        <v>384</v>
      </c>
      <c r="F5" s="134" t="s">
        <v>115</v>
      </c>
      <c r="G5" s="134" t="s">
        <v>116</v>
      </c>
      <c r="H5" s="134" t="s">
        <v>117</v>
      </c>
      <c r="I5" s="134" t="s">
        <v>47</v>
      </c>
      <c r="J5" s="134" t="s">
        <v>48</v>
      </c>
      <c r="K5" s="134" t="s">
        <v>1</v>
      </c>
      <c r="L5" s="134" t="s">
        <v>2</v>
      </c>
      <c r="M5" s="134" t="s">
        <v>3</v>
      </c>
      <c r="N5" s="134" t="s">
        <v>4</v>
      </c>
      <c r="O5" s="134" t="s">
        <v>5</v>
      </c>
      <c r="P5" s="134" t="s">
        <v>6</v>
      </c>
      <c r="Q5" s="134" t="s">
        <v>46</v>
      </c>
      <c r="R5" s="134" t="s">
        <v>385</v>
      </c>
    </row>
    <row r="6" spans="1:18" x14ac:dyDescent="0.25">
      <c r="A6" s="135" t="s">
        <v>386</v>
      </c>
      <c r="B6" s="135"/>
      <c r="C6" s="135"/>
      <c r="D6" s="135"/>
      <c r="E6" s="135"/>
      <c r="F6" s="135"/>
      <c r="G6" s="135"/>
      <c r="H6" s="135"/>
      <c r="I6" s="135"/>
      <c r="J6" s="135"/>
      <c r="K6" s="135"/>
      <c r="L6" s="135"/>
      <c r="M6" s="135"/>
      <c r="N6" s="135"/>
      <c r="O6" s="135"/>
      <c r="P6" s="135"/>
      <c r="Q6" s="135"/>
      <c r="R6" s="135"/>
    </row>
    <row r="7" spans="1:18" x14ac:dyDescent="0.25">
      <c r="A7" s="133" t="s">
        <v>53</v>
      </c>
      <c r="B7" s="136">
        <v>43907</v>
      </c>
      <c r="C7" s="137">
        <v>32.721699999999998</v>
      </c>
      <c r="D7" s="137">
        <v>32.721699999999998</v>
      </c>
      <c r="E7" s="133">
        <v>119505</v>
      </c>
      <c r="F7" s="137">
        <v>-159.03897471162199</v>
      </c>
      <c r="G7" s="137">
        <v>-40.506075892369097</v>
      </c>
      <c r="H7" s="137">
        <v>-72.397764764972393</v>
      </c>
      <c r="I7" s="137">
        <v>-35.546232419536899</v>
      </c>
      <c r="J7" s="137">
        <v>-19.994148802729001</v>
      </c>
      <c r="K7" s="137">
        <v>6.5656496528658899</v>
      </c>
      <c r="L7" s="137">
        <v>-10.203789069689201</v>
      </c>
      <c r="M7" s="137">
        <v>-2.50142147735456</v>
      </c>
      <c r="N7" s="137">
        <v>0.87116314079123602</v>
      </c>
      <c r="O7" s="137">
        <v>3.9616614844004099</v>
      </c>
      <c r="P7" s="137">
        <v>6.6466483115477502</v>
      </c>
      <c r="Q7" s="137">
        <v>9.48404594742615</v>
      </c>
      <c r="R7" s="137">
        <v>3.6067597353833398</v>
      </c>
    </row>
    <row r="8" spans="1:18" x14ac:dyDescent="0.25">
      <c r="A8" s="133" t="s">
        <v>82</v>
      </c>
      <c r="B8" s="136">
        <v>43907</v>
      </c>
      <c r="C8" s="137">
        <v>21.757200000000001</v>
      </c>
      <c r="D8" s="137">
        <v>21.757200000000001</v>
      </c>
      <c r="E8" s="133">
        <v>111848</v>
      </c>
      <c r="F8" s="137">
        <v>-159.511181684641</v>
      </c>
      <c r="G8" s="137">
        <v>-41.083292153955497</v>
      </c>
      <c r="H8" s="137">
        <v>-72.944038406744497</v>
      </c>
      <c r="I8" s="137">
        <v>-36.065885851040697</v>
      </c>
      <c r="J8" s="137">
        <v>-20.520061700967201</v>
      </c>
      <c r="K8" s="137">
        <v>6.0025250262417504</v>
      </c>
      <c r="L8" s="137">
        <v>-10.7491727912443</v>
      </c>
      <c r="M8" s="137">
        <v>-3.0668134000254299</v>
      </c>
      <c r="N8" s="137">
        <v>0.29170112248126401</v>
      </c>
      <c r="O8" s="137">
        <v>3.3493279864183201</v>
      </c>
      <c r="P8" s="137">
        <v>5.8422517680063901</v>
      </c>
      <c r="Q8" s="137">
        <v>10.7391841841842</v>
      </c>
      <c r="R8" s="137">
        <v>3.0102482485817501</v>
      </c>
    </row>
    <row r="9" spans="1:18" x14ac:dyDescent="0.25">
      <c r="A9" s="133" t="s">
        <v>83</v>
      </c>
      <c r="B9" s="136">
        <v>43907</v>
      </c>
      <c r="C9" s="137">
        <v>31.4529</v>
      </c>
      <c r="D9" s="137">
        <v>31.4529</v>
      </c>
      <c r="E9" s="133">
        <v>102767</v>
      </c>
      <c r="F9" s="137">
        <v>-159.559684720332</v>
      </c>
      <c r="G9" s="137">
        <v>-41.0688682738773</v>
      </c>
      <c r="H9" s="137">
        <v>-72.939706981939096</v>
      </c>
      <c r="I9" s="137">
        <v>-36.065335863731299</v>
      </c>
      <c r="J9" s="137">
        <v>-20.5202621337591</v>
      </c>
      <c r="K9" s="137">
        <v>6.0043815618374401</v>
      </c>
      <c r="L9" s="137">
        <v>-10.7491300005337</v>
      </c>
      <c r="M9" s="137">
        <v>-3.0665085165708601</v>
      </c>
      <c r="N9" s="137">
        <v>0.29223621795072702</v>
      </c>
      <c r="O9" s="137">
        <v>3.3497061662209902</v>
      </c>
      <c r="P9" s="137">
        <v>5.8423570784730297</v>
      </c>
      <c r="Q9" s="137">
        <v>13.858953097345101</v>
      </c>
      <c r="R9" s="137">
        <v>3.01059744892639</v>
      </c>
    </row>
    <row r="10" spans="1:18" x14ac:dyDescent="0.25">
      <c r="A10" s="133" t="s">
        <v>54</v>
      </c>
      <c r="B10" s="136">
        <v>43907</v>
      </c>
      <c r="C10" s="137">
        <v>1.9645999999999999</v>
      </c>
      <c r="D10" s="137">
        <v>1.9645999999999999</v>
      </c>
      <c r="E10" s="133">
        <v>147808</v>
      </c>
      <c r="F10" s="137">
        <v>7.4330516240698197</v>
      </c>
      <c r="G10" s="137">
        <v>8.8334946757011306</v>
      </c>
      <c r="H10" s="137">
        <v>9.0752027337168695</v>
      </c>
      <c r="I10" s="137">
        <v>9.0553536768672593</v>
      </c>
      <c r="J10" s="137">
        <v>9.0984628167843802</v>
      </c>
      <c r="K10" s="137">
        <v>9.2744459997870905</v>
      </c>
      <c r="L10" s="137"/>
      <c r="M10" s="137"/>
      <c r="N10" s="137"/>
      <c r="O10" s="137"/>
      <c r="P10" s="137"/>
      <c r="Q10" s="137">
        <v>9.3380582882451204</v>
      </c>
      <c r="R10" s="137"/>
    </row>
    <row r="11" spans="1:18" x14ac:dyDescent="0.25">
      <c r="A11" s="133" t="s">
        <v>84</v>
      </c>
      <c r="B11" s="136">
        <v>43907</v>
      </c>
      <c r="C11" s="137">
        <v>1.3086</v>
      </c>
      <c r="D11" s="137">
        <v>1.3086</v>
      </c>
      <c r="E11" s="133">
        <v>147807</v>
      </c>
      <c r="F11" s="137">
        <v>8.3696399908306205</v>
      </c>
      <c r="G11" s="137">
        <v>9.0740457431354393</v>
      </c>
      <c r="H11" s="137">
        <v>9.0830781010721697</v>
      </c>
      <c r="I11" s="137">
        <v>8.9963521640538193</v>
      </c>
      <c r="J11" s="137">
        <v>9.1063996942417393</v>
      </c>
      <c r="K11" s="137">
        <v>9.2826641692943905</v>
      </c>
      <c r="L11" s="137"/>
      <c r="M11" s="137"/>
      <c r="N11" s="137"/>
      <c r="O11" s="137"/>
      <c r="P11" s="137"/>
      <c r="Q11" s="137">
        <v>9.3463796695367005</v>
      </c>
      <c r="R11" s="137"/>
    </row>
    <row r="12" spans="1:18" x14ac:dyDescent="0.25">
      <c r="A12" s="133" t="s">
        <v>85</v>
      </c>
      <c r="B12" s="136">
        <v>43907</v>
      </c>
      <c r="C12" s="137">
        <v>1.8917999999999999</v>
      </c>
      <c r="D12" s="137">
        <v>1.8917999999999999</v>
      </c>
      <c r="E12" s="133">
        <v>147804</v>
      </c>
      <c r="F12" s="137">
        <v>9.6494474699950796</v>
      </c>
      <c r="G12" s="137">
        <v>9.1737658077146698</v>
      </c>
      <c r="H12" s="137">
        <v>9.1829978813563908</v>
      </c>
      <c r="I12" s="137">
        <v>9.1274893152679901</v>
      </c>
      <c r="J12" s="137">
        <v>9.1811423503942908</v>
      </c>
      <c r="K12" s="137">
        <v>9.3066920099209707</v>
      </c>
      <c r="L12" s="137"/>
      <c r="M12" s="137"/>
      <c r="N12" s="137"/>
      <c r="O12" s="137"/>
      <c r="P12" s="137"/>
      <c r="Q12" s="137">
        <v>9.34628021128038</v>
      </c>
      <c r="R12" s="137"/>
    </row>
    <row r="13" spans="1:18" x14ac:dyDescent="0.25">
      <c r="A13" s="133" t="s">
        <v>55</v>
      </c>
      <c r="B13" s="136">
        <v>43907</v>
      </c>
      <c r="C13" s="137">
        <v>22.496500000000001</v>
      </c>
      <c r="D13" s="137">
        <v>22.496500000000001</v>
      </c>
      <c r="E13" s="133">
        <v>120451</v>
      </c>
      <c r="F13" s="137">
        <v>-198.31869987709399</v>
      </c>
      <c r="G13" s="137">
        <v>-30.481483614581599</v>
      </c>
      <c r="H13" s="137">
        <v>-122.86864540574599</v>
      </c>
      <c r="I13" s="137">
        <v>-37.038115144833696</v>
      </c>
      <c r="J13" s="137">
        <v>-17.205926396727602</v>
      </c>
      <c r="K13" s="137">
        <v>13.6329750132205</v>
      </c>
      <c r="L13" s="137">
        <v>9.4446715134925991</v>
      </c>
      <c r="M13" s="137">
        <v>10.016724703036299</v>
      </c>
      <c r="N13" s="137">
        <v>12.1164001800073</v>
      </c>
      <c r="O13" s="137">
        <v>9.3604782892988592</v>
      </c>
      <c r="P13" s="137">
        <v>10.765483674077901</v>
      </c>
      <c r="Q13" s="137">
        <v>12.9021294983055</v>
      </c>
      <c r="R13" s="137">
        <v>10.6260109655005</v>
      </c>
    </row>
    <row r="14" spans="1:18" x14ac:dyDescent="0.25">
      <c r="A14" s="133" t="s">
        <v>86</v>
      </c>
      <c r="B14" s="136">
        <v>43907</v>
      </c>
      <c r="C14" s="137">
        <v>20.885300000000001</v>
      </c>
      <c r="D14" s="137">
        <v>20.885300000000001</v>
      </c>
      <c r="E14" s="133">
        <v>115068</v>
      </c>
      <c r="F14" s="137">
        <v>-198.84093582289299</v>
      </c>
      <c r="G14" s="137">
        <v>-30.915524209902401</v>
      </c>
      <c r="H14" s="137">
        <v>-123.28036412256</v>
      </c>
      <c r="I14" s="137">
        <v>-37.464959556013</v>
      </c>
      <c r="J14" s="137">
        <v>-17.618003875154901</v>
      </c>
      <c r="K14" s="137">
        <v>13.219923323835999</v>
      </c>
      <c r="L14" s="137">
        <v>8.8647565761439004</v>
      </c>
      <c r="M14" s="137">
        <v>9.3392191497661301</v>
      </c>
      <c r="N14" s="137">
        <v>11.366770138271299</v>
      </c>
      <c r="O14" s="137">
        <v>8.3522564237563408</v>
      </c>
      <c r="P14" s="137">
        <v>9.3975400181976294</v>
      </c>
      <c r="Q14" s="137">
        <v>12.2363242993532</v>
      </c>
      <c r="R14" s="137">
        <v>9.7170147279406596</v>
      </c>
    </row>
    <row r="15" spans="1:18" x14ac:dyDescent="0.25">
      <c r="A15" s="133" t="s">
        <v>87</v>
      </c>
      <c r="B15" s="136">
        <v>43907</v>
      </c>
      <c r="C15" s="137">
        <v>16.979900000000001</v>
      </c>
      <c r="D15" s="137">
        <v>16.979900000000001</v>
      </c>
      <c r="E15" s="133">
        <v>117631</v>
      </c>
      <c r="F15" s="137">
        <v>-72.512151971643803</v>
      </c>
      <c r="G15" s="137">
        <v>17.8766367493375</v>
      </c>
      <c r="H15" s="137">
        <v>-51.6965559404928</v>
      </c>
      <c r="I15" s="137">
        <v>-3.8023101176226999</v>
      </c>
      <c r="J15" s="137">
        <v>2.1384025734065002</v>
      </c>
      <c r="K15" s="137">
        <v>12.729313875896599</v>
      </c>
      <c r="L15" s="137">
        <v>7.04707552026722</v>
      </c>
      <c r="M15" s="137">
        <v>7.6530306103496102</v>
      </c>
      <c r="N15" s="137">
        <v>-2.0648124677346198</v>
      </c>
      <c r="O15" s="137">
        <v>3.4127621919269702</v>
      </c>
      <c r="P15" s="137">
        <v>6.1236493308539304</v>
      </c>
      <c r="Q15" s="137">
        <v>9.0438888888888904</v>
      </c>
      <c r="R15" s="137">
        <v>2.2814258132020599</v>
      </c>
    </row>
    <row r="16" spans="1:18" x14ac:dyDescent="0.25">
      <c r="A16" s="133" t="s">
        <v>56</v>
      </c>
      <c r="B16" s="136">
        <v>43907</v>
      </c>
      <c r="C16" s="137">
        <v>17.877199999999998</v>
      </c>
      <c r="D16" s="137">
        <v>17.877199999999998</v>
      </c>
      <c r="E16" s="133">
        <v>119337</v>
      </c>
      <c r="F16" s="137">
        <v>-71.930216329385999</v>
      </c>
      <c r="G16" s="137">
        <v>18.258694616483801</v>
      </c>
      <c r="H16" s="137">
        <v>-51.351371904849103</v>
      </c>
      <c r="I16" s="137">
        <v>-3.4517418517665299</v>
      </c>
      <c r="J16" s="137">
        <v>2.4901669858493101</v>
      </c>
      <c r="K16" s="137">
        <v>13.078279509858699</v>
      </c>
      <c r="L16" s="137">
        <v>7.4703367093359603</v>
      </c>
      <c r="M16" s="137">
        <v>8.0930997464119407</v>
      </c>
      <c r="N16" s="137">
        <v>-1.6525250494867501</v>
      </c>
      <c r="O16" s="137">
        <v>3.95127156818956</v>
      </c>
      <c r="P16" s="137">
        <v>6.85166889353893</v>
      </c>
      <c r="Q16" s="137">
        <v>9.6752084051570293</v>
      </c>
      <c r="R16" s="137">
        <v>2.76675357621937</v>
      </c>
    </row>
    <row r="17" spans="1:18" x14ac:dyDescent="0.25">
      <c r="A17" s="133" t="s">
        <v>88</v>
      </c>
      <c r="B17" s="136">
        <v>43907</v>
      </c>
      <c r="C17" s="137">
        <v>33.900199999999998</v>
      </c>
      <c r="D17" s="137">
        <v>33.900199999999998</v>
      </c>
      <c r="E17" s="133">
        <v>117957</v>
      </c>
      <c r="F17" s="137">
        <v>-131.09892306245101</v>
      </c>
      <c r="G17" s="137">
        <v>-5.1920724067275499</v>
      </c>
      <c r="H17" s="137">
        <v>-78.684545051326694</v>
      </c>
      <c r="I17" s="137">
        <v>-21.924656277800999</v>
      </c>
      <c r="J17" s="137">
        <v>-7.7230481345321804</v>
      </c>
      <c r="K17" s="137">
        <v>12.446546637648201</v>
      </c>
      <c r="L17" s="137">
        <v>7.7723865819001796</v>
      </c>
      <c r="M17" s="137">
        <v>7.2073034734822103</v>
      </c>
      <c r="N17" s="137">
        <v>8.6095008877523593</v>
      </c>
      <c r="O17" s="137">
        <v>6.7731746409467402</v>
      </c>
      <c r="P17" s="137">
        <v>8.2010973338654498</v>
      </c>
      <c r="Q17" s="137">
        <v>15.429029006013399</v>
      </c>
      <c r="R17" s="137">
        <v>7.5869600500060796</v>
      </c>
    </row>
    <row r="18" spans="1:18" x14ac:dyDescent="0.25">
      <c r="A18" s="133" t="s">
        <v>57</v>
      </c>
      <c r="B18" s="136">
        <v>43907</v>
      </c>
      <c r="C18" s="137">
        <v>35.716799999999999</v>
      </c>
      <c r="D18" s="137">
        <v>35.716799999999999</v>
      </c>
      <c r="E18" s="133">
        <v>119992</v>
      </c>
      <c r="F18" s="137">
        <v>-130.54261403264101</v>
      </c>
      <c r="G18" s="137">
        <v>-4.6729266183676197</v>
      </c>
      <c r="H18" s="137">
        <v>-78.144262944698795</v>
      </c>
      <c r="I18" s="137">
        <v>-21.385808142796201</v>
      </c>
      <c r="J18" s="137">
        <v>-7.1792643251946702</v>
      </c>
      <c r="K18" s="137">
        <v>12.9787648105552</v>
      </c>
      <c r="L18" s="137">
        <v>8.5021139226402997</v>
      </c>
      <c r="M18" s="137">
        <v>8.1180887174878205</v>
      </c>
      <c r="N18" s="137">
        <v>9.6370152606240804</v>
      </c>
      <c r="O18" s="137">
        <v>7.89982244362717</v>
      </c>
      <c r="P18" s="137">
        <v>9.4469233197995806</v>
      </c>
      <c r="Q18" s="137">
        <v>11.945185113282101</v>
      </c>
      <c r="R18" s="137">
        <v>8.6956098135235198</v>
      </c>
    </row>
    <row r="19" spans="1:18" x14ac:dyDescent="0.25">
      <c r="A19" s="133" t="s">
        <v>58</v>
      </c>
      <c r="B19" s="136">
        <v>43907</v>
      </c>
      <c r="C19" s="137">
        <v>23.312200000000001</v>
      </c>
      <c r="D19" s="137">
        <v>23.312200000000001</v>
      </c>
      <c r="E19" s="133">
        <v>118284</v>
      </c>
      <c r="F19" s="137">
        <v>-133.53392199266699</v>
      </c>
      <c r="G19" s="137">
        <v>3.2108221764509901</v>
      </c>
      <c r="H19" s="137">
        <v>-78.8554602861456</v>
      </c>
      <c r="I19" s="137">
        <v>-10.403798358390301</v>
      </c>
      <c r="J19" s="137">
        <v>-1.08964949730996</v>
      </c>
      <c r="K19" s="137">
        <v>10.5616006246012</v>
      </c>
      <c r="L19" s="137">
        <v>6.6794110644506102</v>
      </c>
      <c r="M19" s="137">
        <v>7.9961775922389</v>
      </c>
      <c r="N19" s="137">
        <v>10.393696569089</v>
      </c>
      <c r="O19" s="137">
        <v>7.3970600992356097</v>
      </c>
      <c r="P19" s="137">
        <v>9.2282681467244192</v>
      </c>
      <c r="Q19" s="137">
        <v>11.8621199044566</v>
      </c>
      <c r="R19" s="137">
        <v>8.9944819248966397</v>
      </c>
    </row>
    <row r="20" spans="1:18" x14ac:dyDescent="0.25">
      <c r="A20" s="133" t="s">
        <v>89</v>
      </c>
      <c r="B20" s="136">
        <v>43907</v>
      </c>
      <c r="C20" s="137">
        <v>22.335799999999999</v>
      </c>
      <c r="D20" s="137">
        <v>22.335799999999999</v>
      </c>
      <c r="E20" s="133">
        <v>111962</v>
      </c>
      <c r="F20" s="137">
        <v>-134.32106805600799</v>
      </c>
      <c r="G20" s="137">
        <v>2.4518804467580599</v>
      </c>
      <c r="H20" s="137">
        <v>-79.619212581107107</v>
      </c>
      <c r="I20" s="137">
        <v>-11.1923474459751</v>
      </c>
      <c r="J20" s="137">
        <v>-1.8848955087305801</v>
      </c>
      <c r="K20" s="137">
        <v>9.7055630756411393</v>
      </c>
      <c r="L20" s="137">
        <v>5.8056365444629101</v>
      </c>
      <c r="M20" s="137">
        <v>7.1196680809218904</v>
      </c>
      <c r="N20" s="137">
        <v>9.4976318159877593</v>
      </c>
      <c r="O20" s="137">
        <v>6.5043901791923098</v>
      </c>
      <c r="P20" s="137">
        <v>8.2326833233287502</v>
      </c>
      <c r="Q20" s="137">
        <v>11.4133510773131</v>
      </c>
      <c r="R20" s="137">
        <v>8.0509297414632393</v>
      </c>
    </row>
    <row r="21" spans="1:18" x14ac:dyDescent="0.25">
      <c r="A21" s="133" t="s">
        <v>59</v>
      </c>
      <c r="B21" s="136">
        <v>43907</v>
      </c>
      <c r="C21" s="137">
        <v>2489.0970000000002</v>
      </c>
      <c r="D21" s="137">
        <v>2489.0970000000002</v>
      </c>
      <c r="E21" s="133">
        <v>119239</v>
      </c>
      <c r="F21" s="137">
        <v>-126.974758688309</v>
      </c>
      <c r="G21" s="137">
        <v>14.438207478232499</v>
      </c>
      <c r="H21" s="137">
        <v>-83.655402764352104</v>
      </c>
      <c r="I21" s="137">
        <v>-2.62670233559095</v>
      </c>
      <c r="J21" s="137">
        <v>1.64592811008645</v>
      </c>
      <c r="K21" s="137">
        <v>20.591835211747899</v>
      </c>
      <c r="L21" s="137">
        <v>11.0970552100896</v>
      </c>
      <c r="M21" s="137">
        <v>19.3733365033758</v>
      </c>
      <c r="N21" s="137">
        <v>12.487897399417699</v>
      </c>
      <c r="O21" s="137">
        <v>8.8058702696090894</v>
      </c>
      <c r="P21" s="137">
        <v>9.6763053610088203</v>
      </c>
      <c r="Q21" s="137">
        <v>12.005193735294201</v>
      </c>
      <c r="R21" s="137">
        <v>11.014925558397</v>
      </c>
    </row>
    <row r="22" spans="1:18" x14ac:dyDescent="0.25">
      <c r="A22" s="133" t="s">
        <v>90</v>
      </c>
      <c r="B22" s="136">
        <v>43907</v>
      </c>
      <c r="C22" s="137">
        <v>2416.8537999999999</v>
      </c>
      <c r="D22" s="137">
        <v>2416.8537999999999</v>
      </c>
      <c r="E22" s="133">
        <v>105669</v>
      </c>
      <c r="F22" s="137">
        <v>-127.660038101929</v>
      </c>
      <c r="G22" s="137">
        <v>13.7490341215372</v>
      </c>
      <c r="H22" s="137">
        <v>-84.331042042068404</v>
      </c>
      <c r="I22" s="137">
        <v>-3.3140762229757299</v>
      </c>
      <c r="J22" s="137">
        <v>0.95706599649434299</v>
      </c>
      <c r="K22" s="137">
        <v>19.868969463555501</v>
      </c>
      <c r="L22" s="137">
        <v>10.404811531631101</v>
      </c>
      <c r="M22" s="137">
        <v>18.641239832955101</v>
      </c>
      <c r="N22" s="137">
        <v>11.7780309224887</v>
      </c>
      <c r="O22" s="137">
        <v>8.2045219818744002</v>
      </c>
      <c r="P22" s="137">
        <v>9.0489007020213403</v>
      </c>
      <c r="Q22" s="137">
        <v>11.0125987436116</v>
      </c>
      <c r="R22" s="137">
        <v>10.355394220679999</v>
      </c>
    </row>
    <row r="23" spans="1:18" x14ac:dyDescent="0.25">
      <c r="A23" s="133" t="s">
        <v>60</v>
      </c>
      <c r="B23" s="136">
        <v>43907</v>
      </c>
      <c r="C23" s="137">
        <v>23.072299999999998</v>
      </c>
      <c r="D23" s="137">
        <v>23.072299999999998</v>
      </c>
      <c r="E23" s="133">
        <v>140237</v>
      </c>
      <c r="F23" s="137">
        <v>-0.31639397551558301</v>
      </c>
      <c r="G23" s="137">
        <v>3.24421937123034</v>
      </c>
      <c r="H23" s="137">
        <v>2.4138013278347099</v>
      </c>
      <c r="I23" s="137">
        <v>5.1969850755154896</v>
      </c>
      <c r="J23" s="137">
        <v>5.13778622145285</v>
      </c>
      <c r="K23" s="137">
        <v>15.135943743033</v>
      </c>
      <c r="L23" s="137">
        <v>8.6349077845422393</v>
      </c>
      <c r="M23" s="137">
        <v>10.029616119518501</v>
      </c>
      <c r="N23" s="137">
        <v>12.470567361668801</v>
      </c>
      <c r="O23" s="137">
        <v>9.4949010287345708</v>
      </c>
      <c r="P23" s="137">
        <v>9.9009271484757093</v>
      </c>
      <c r="Q23" s="137">
        <v>11.333410880333201</v>
      </c>
      <c r="R23" s="137">
        <v>11.8517661912159</v>
      </c>
    </row>
    <row r="24" spans="1:18" x14ac:dyDescent="0.25">
      <c r="A24" s="133" t="s">
        <v>91</v>
      </c>
      <c r="B24" s="136">
        <v>43907</v>
      </c>
      <c r="C24" s="137">
        <v>21.746600000000001</v>
      </c>
      <c r="D24" s="137">
        <v>21.746600000000001</v>
      </c>
      <c r="E24" s="133">
        <v>140229</v>
      </c>
      <c r="F24" s="137">
        <v>-1.17485848817711</v>
      </c>
      <c r="G24" s="137">
        <v>2.4763462078049301</v>
      </c>
      <c r="H24" s="137">
        <v>1.6580453292969799</v>
      </c>
      <c r="I24" s="137">
        <v>4.4554227411963199</v>
      </c>
      <c r="J24" s="137">
        <v>4.3965680339486202</v>
      </c>
      <c r="K24" s="137">
        <v>14.3648760752125</v>
      </c>
      <c r="L24" s="137">
        <v>7.8285729827087396</v>
      </c>
      <c r="M24" s="137">
        <v>9.1540762870091896</v>
      </c>
      <c r="N24" s="137">
        <v>11.533280019479101</v>
      </c>
      <c r="O24" s="137">
        <v>8.6458928102961305</v>
      </c>
      <c r="P24" s="137">
        <v>8.7859965396071704</v>
      </c>
      <c r="Q24" s="137">
        <v>10.015204391497299</v>
      </c>
      <c r="R24" s="137">
        <v>11.0474528638492</v>
      </c>
    </row>
    <row r="25" spans="1:18" x14ac:dyDescent="0.25">
      <c r="A25" s="133" t="s">
        <v>92</v>
      </c>
      <c r="B25" s="136">
        <v>43907</v>
      </c>
      <c r="C25" s="137">
        <v>66.134399999999999</v>
      </c>
      <c r="D25" s="137">
        <v>66.134399999999999</v>
      </c>
      <c r="E25" s="133">
        <v>100499</v>
      </c>
      <c r="F25" s="137">
        <v>-106.866419613858</v>
      </c>
      <c r="G25" s="137">
        <v>-22.668294139738599</v>
      </c>
      <c r="H25" s="137">
        <v>-43.952640627035201</v>
      </c>
      <c r="I25" s="137">
        <v>-71.307710101737996</v>
      </c>
      <c r="J25" s="137">
        <v>-32.021511955922399</v>
      </c>
      <c r="K25" s="137">
        <v>-16.4744183406705</v>
      </c>
      <c r="L25" s="137">
        <v>-6.5905846788423696</v>
      </c>
      <c r="M25" s="137">
        <v>-2.4992420927227599</v>
      </c>
      <c r="N25" s="137">
        <v>-0.35446833336521699</v>
      </c>
      <c r="O25" s="137">
        <v>5.6998802660928698</v>
      </c>
      <c r="P25" s="137">
        <v>8.2786362544615102</v>
      </c>
      <c r="Q25" s="137">
        <v>24.354042553191501</v>
      </c>
      <c r="R25" s="137">
        <v>4.1146430253859698</v>
      </c>
    </row>
    <row r="26" spans="1:18" x14ac:dyDescent="0.25">
      <c r="A26" s="133" t="s">
        <v>61</v>
      </c>
      <c r="B26" s="136">
        <v>43907</v>
      </c>
      <c r="C26" s="137">
        <v>70.136300000000006</v>
      </c>
      <c r="D26" s="137">
        <v>70.136300000000006</v>
      </c>
      <c r="E26" s="133">
        <v>118495</v>
      </c>
      <c r="F26" s="137">
        <v>-106.06377246743099</v>
      </c>
      <c r="G26" s="137">
        <v>-21.857002447914699</v>
      </c>
      <c r="H26" s="137">
        <v>-43.140445415488699</v>
      </c>
      <c r="I26" s="137">
        <v>-70.515029666945097</v>
      </c>
      <c r="J26" s="137">
        <v>-31.228915983827399</v>
      </c>
      <c r="K26" s="137">
        <v>-15.6533022034785</v>
      </c>
      <c r="L26" s="137">
        <v>-5.7444670848267299</v>
      </c>
      <c r="M26" s="137">
        <v>-1.64643437224981</v>
      </c>
      <c r="N26" s="137">
        <v>0.51915882949666903</v>
      </c>
      <c r="O26" s="137">
        <v>6.77112190969605</v>
      </c>
      <c r="P26" s="137">
        <v>9.5982234886930495</v>
      </c>
      <c r="Q26" s="137">
        <v>11.086418764488</v>
      </c>
      <c r="R26" s="137">
        <v>5.1004492418725098</v>
      </c>
    </row>
    <row r="27" spans="1:18" x14ac:dyDescent="0.25">
      <c r="A27" s="133" t="s">
        <v>93</v>
      </c>
      <c r="B27" s="136">
        <v>43907</v>
      </c>
      <c r="C27" s="137">
        <v>63.017400000000002</v>
      </c>
      <c r="D27" s="137">
        <v>63.017400000000002</v>
      </c>
      <c r="E27" s="133">
        <v>101872</v>
      </c>
      <c r="F27" s="137">
        <v>-115.12920616038799</v>
      </c>
      <c r="G27" s="137">
        <v>-27.990841827331401</v>
      </c>
      <c r="H27" s="137">
        <v>-59.346607327727398</v>
      </c>
      <c r="I27" s="137">
        <v>-33.831739503129498</v>
      </c>
      <c r="J27" s="137">
        <v>-14.278341410714599</v>
      </c>
      <c r="K27" s="137">
        <v>5.2814863404846202</v>
      </c>
      <c r="L27" s="137">
        <v>6.0176373504236604</v>
      </c>
      <c r="M27" s="137">
        <v>6.7195053501735904</v>
      </c>
      <c r="N27" s="137">
        <v>5.0922797797798003</v>
      </c>
      <c r="O27" s="137">
        <v>4.1668561765753598</v>
      </c>
      <c r="P27" s="137">
        <v>6.2328716548749998</v>
      </c>
      <c r="Q27" s="137">
        <v>23.150318219882799</v>
      </c>
      <c r="R27" s="137">
        <v>4.1078778121014903</v>
      </c>
    </row>
    <row r="28" spans="1:18" x14ac:dyDescent="0.25">
      <c r="A28" s="133" t="s">
        <v>94</v>
      </c>
      <c r="B28" s="136">
        <v>43907</v>
      </c>
      <c r="C28" s="137">
        <v>63.017400000000002</v>
      </c>
      <c r="D28" s="137">
        <v>63.017400000000002</v>
      </c>
      <c r="E28" s="133"/>
      <c r="F28" s="137">
        <v>-115.12920616038799</v>
      </c>
      <c r="G28" s="137">
        <v>-27.990841827331401</v>
      </c>
      <c r="H28" s="137">
        <v>-59.346607327727398</v>
      </c>
      <c r="I28" s="137">
        <v>-33.831739503129498</v>
      </c>
      <c r="J28" s="137">
        <v>-14.278341410714599</v>
      </c>
      <c r="K28" s="137">
        <v>5.2814863404846202</v>
      </c>
      <c r="L28" s="137">
        <v>6.0176373504236604</v>
      </c>
      <c r="M28" s="137">
        <v>6.7195053501735904</v>
      </c>
      <c r="N28" s="137">
        <v>5.0922797797798003</v>
      </c>
      <c r="O28" s="137">
        <v>4.1668561765753598</v>
      </c>
      <c r="P28" s="137">
        <v>6.2328716548749998</v>
      </c>
      <c r="Q28" s="137">
        <v>23.150318219882799</v>
      </c>
      <c r="R28" s="137">
        <v>4.1078778121014903</v>
      </c>
    </row>
    <row r="29" spans="1:18" x14ac:dyDescent="0.25">
      <c r="A29" s="133" t="s">
        <v>95</v>
      </c>
      <c r="B29" s="136">
        <v>43907</v>
      </c>
      <c r="C29" s="137">
        <v>63.017400000000002</v>
      </c>
      <c r="D29" s="137">
        <v>63.017400000000002</v>
      </c>
      <c r="E29" s="133"/>
      <c r="F29" s="137">
        <v>-115.12920616038799</v>
      </c>
      <c r="G29" s="137">
        <v>-27.990841827331401</v>
      </c>
      <c r="H29" s="137">
        <v>-59.346607327727398</v>
      </c>
      <c r="I29" s="137">
        <v>-33.831739503129498</v>
      </c>
      <c r="J29" s="137">
        <v>-14.278341410714599</v>
      </c>
      <c r="K29" s="137">
        <v>5.2814863404846202</v>
      </c>
      <c r="L29" s="137">
        <v>6.0176373504236604</v>
      </c>
      <c r="M29" s="137">
        <v>6.7195053501735904</v>
      </c>
      <c r="N29" s="137">
        <v>5.0922797797798003</v>
      </c>
      <c r="O29" s="137">
        <v>4.1668561765753598</v>
      </c>
      <c r="P29" s="137">
        <v>6.2328716548749998</v>
      </c>
      <c r="Q29" s="137">
        <v>23.150318219882799</v>
      </c>
      <c r="R29" s="137">
        <v>4.1078778121014903</v>
      </c>
    </row>
    <row r="30" spans="1:18" x14ac:dyDescent="0.25">
      <c r="A30" s="133" t="s">
        <v>62</v>
      </c>
      <c r="B30" s="136">
        <v>43907</v>
      </c>
      <c r="C30" s="137">
        <v>66.4756</v>
      </c>
      <c r="D30" s="137">
        <v>66.4756</v>
      </c>
      <c r="E30" s="133">
        <v>119075</v>
      </c>
      <c r="F30" s="137">
        <v>-114.178471062114</v>
      </c>
      <c r="G30" s="137">
        <v>-26.989266987436601</v>
      </c>
      <c r="H30" s="137">
        <v>-58.358511455086401</v>
      </c>
      <c r="I30" s="137">
        <v>-32.843082854074503</v>
      </c>
      <c r="J30" s="137">
        <v>-13.291509267834</v>
      </c>
      <c r="K30" s="137">
        <v>6.2852105877315498</v>
      </c>
      <c r="L30" s="137">
        <v>6.8940199879539703</v>
      </c>
      <c r="M30" s="137">
        <v>7.5246410427153396</v>
      </c>
      <c r="N30" s="137">
        <v>5.8325775742599104</v>
      </c>
      <c r="O30" s="137">
        <v>4.9076335128108699</v>
      </c>
      <c r="P30" s="137">
        <v>7.1781829580926999</v>
      </c>
      <c r="Q30" s="137">
        <v>10.094608482725199</v>
      </c>
      <c r="R30" s="137">
        <v>4.8223365767396897</v>
      </c>
    </row>
    <row r="31" spans="1:18" x14ac:dyDescent="0.25">
      <c r="A31" s="133" t="s">
        <v>96</v>
      </c>
      <c r="B31" s="136">
        <v>43907</v>
      </c>
      <c r="C31" s="137">
        <v>26.524000000000001</v>
      </c>
      <c r="D31" s="137">
        <v>26.524000000000001</v>
      </c>
      <c r="E31" s="133">
        <v>106737</v>
      </c>
      <c r="F31" s="137">
        <v>-148.56340397410699</v>
      </c>
      <c r="G31" s="137">
        <v>6.8806128834308894E-2</v>
      </c>
      <c r="H31" s="137">
        <v>-86.204632547679395</v>
      </c>
      <c r="I31" s="137">
        <v>-18.4654563500977</v>
      </c>
      <c r="J31" s="137">
        <v>-6.15748761671742</v>
      </c>
      <c r="K31" s="137">
        <v>10.2654990367125</v>
      </c>
      <c r="L31" s="137">
        <v>6.2763569777811901</v>
      </c>
      <c r="M31" s="137">
        <v>8.29888725487546</v>
      </c>
      <c r="N31" s="137">
        <v>10.3009187007096</v>
      </c>
      <c r="O31" s="137">
        <v>6.8220277052896598</v>
      </c>
      <c r="P31" s="137">
        <v>7.5631505821313096</v>
      </c>
      <c r="Q31" s="137">
        <v>13.264262150868699</v>
      </c>
      <c r="R31" s="137">
        <v>8.8794112922119801</v>
      </c>
    </row>
    <row r="32" spans="1:18" x14ac:dyDescent="0.25">
      <c r="A32" s="133" t="s">
        <v>63</v>
      </c>
      <c r="B32" s="136">
        <v>43907</v>
      </c>
      <c r="C32" s="137">
        <v>28.023299999999999</v>
      </c>
      <c r="D32" s="137">
        <v>28.023299999999999</v>
      </c>
      <c r="E32" s="133">
        <v>120048</v>
      </c>
      <c r="F32" s="137">
        <v>-147.88199294175499</v>
      </c>
      <c r="G32" s="137">
        <v>0.84669547869844997</v>
      </c>
      <c r="H32" s="137">
        <v>-85.425056026332499</v>
      </c>
      <c r="I32" s="137">
        <v>-17.676891700447101</v>
      </c>
      <c r="J32" s="137">
        <v>-5.3666230597911504</v>
      </c>
      <c r="K32" s="137">
        <v>11.069280691989301</v>
      </c>
      <c r="L32" s="137">
        <v>7.0794449493494103</v>
      </c>
      <c r="M32" s="137">
        <v>9.1242754520745599</v>
      </c>
      <c r="N32" s="137">
        <v>11.1516438324246</v>
      </c>
      <c r="O32" s="137">
        <v>7.7399637524307501</v>
      </c>
      <c r="P32" s="137">
        <v>8.6176004200062604</v>
      </c>
      <c r="Q32" s="137">
        <v>10.301124463651799</v>
      </c>
      <c r="R32" s="137">
        <v>9.7792131413435399</v>
      </c>
    </row>
    <row r="33" spans="1:18" x14ac:dyDescent="0.25">
      <c r="A33" s="133" t="s">
        <v>97</v>
      </c>
      <c r="B33" s="136">
        <v>43907</v>
      </c>
      <c r="C33" s="137">
        <v>25.3995</v>
      </c>
      <c r="D33" s="137">
        <v>25.3995</v>
      </c>
      <c r="E33" s="133">
        <v>112096</v>
      </c>
      <c r="F33" s="137">
        <v>-120.313143798928</v>
      </c>
      <c r="G33" s="137">
        <v>-3.08858198763444</v>
      </c>
      <c r="H33" s="137">
        <v>-70.824854651162994</v>
      </c>
      <c r="I33" s="137">
        <v>-16.867714271185601</v>
      </c>
      <c r="J33" s="137">
        <v>-7.4186901758532704</v>
      </c>
      <c r="K33" s="137">
        <v>13.2597374520854</v>
      </c>
      <c r="L33" s="137">
        <v>9.5991828364462908</v>
      </c>
      <c r="M33" s="137">
        <v>9.8397678073933701</v>
      </c>
      <c r="N33" s="137">
        <v>10.8739280015955</v>
      </c>
      <c r="O33" s="137">
        <v>8.8556268138399794</v>
      </c>
      <c r="P33" s="137">
        <v>10.2574285052424</v>
      </c>
      <c r="Q33" s="137">
        <v>15.154536263143701</v>
      </c>
      <c r="R33" s="137">
        <v>9.0495813328520001</v>
      </c>
    </row>
    <row r="34" spans="1:18" x14ac:dyDescent="0.25">
      <c r="A34" s="133" t="s">
        <v>64</v>
      </c>
      <c r="B34" s="136">
        <v>43907</v>
      </c>
      <c r="C34" s="137">
        <v>26.398599999999998</v>
      </c>
      <c r="D34" s="137">
        <v>26.398599999999998</v>
      </c>
      <c r="E34" s="133">
        <v>120603</v>
      </c>
      <c r="F34" s="137">
        <v>-119.757980781938</v>
      </c>
      <c r="G34" s="137">
        <v>-2.4880897378609701</v>
      </c>
      <c r="H34" s="137">
        <v>-70.195972936582606</v>
      </c>
      <c r="I34" s="137">
        <v>-16.223548284917602</v>
      </c>
      <c r="J34" s="137">
        <v>-6.76229071574872</v>
      </c>
      <c r="K34" s="137">
        <v>13.948859923600599</v>
      </c>
      <c r="L34" s="137">
        <v>10.298554376024001</v>
      </c>
      <c r="M34" s="137">
        <v>10.5584030086723</v>
      </c>
      <c r="N34" s="137">
        <v>11.6209474875343</v>
      </c>
      <c r="O34" s="137">
        <v>9.7513250472245598</v>
      </c>
      <c r="P34" s="137">
        <v>11.3249585072701</v>
      </c>
      <c r="Q34" s="137">
        <v>15.361432008396401</v>
      </c>
      <c r="R34" s="137">
        <v>9.8796184022484006</v>
      </c>
    </row>
    <row r="35" spans="1:18" x14ac:dyDescent="0.25">
      <c r="A35" s="133" t="s">
        <v>98</v>
      </c>
      <c r="B35" s="136">
        <v>43907</v>
      </c>
      <c r="C35" s="137">
        <v>15.84</v>
      </c>
      <c r="D35" s="137">
        <v>15.84</v>
      </c>
      <c r="E35" s="133">
        <v>116583</v>
      </c>
      <c r="F35" s="137">
        <v>-73.359207152261604</v>
      </c>
      <c r="G35" s="137">
        <v>-5.75709779179848</v>
      </c>
      <c r="H35" s="137">
        <v>-61.715305283611698</v>
      </c>
      <c r="I35" s="137">
        <v>-37.969910779275303</v>
      </c>
      <c r="J35" s="137">
        <v>-13.6211127948169</v>
      </c>
      <c r="K35" s="137">
        <v>8.6159093020554902</v>
      </c>
      <c r="L35" s="137">
        <v>7.5052038853566003</v>
      </c>
      <c r="M35" s="137">
        <v>5.8999489616049496</v>
      </c>
      <c r="N35" s="137">
        <v>5.2181703176640903</v>
      </c>
      <c r="O35" s="137">
        <v>4.0900973025597498</v>
      </c>
      <c r="P35" s="137">
        <v>5.3148804249515704</v>
      </c>
      <c r="Q35" s="137">
        <v>7.2331184255174801</v>
      </c>
      <c r="R35" s="137">
        <v>6.1434239753250797</v>
      </c>
    </row>
    <row r="36" spans="1:18" x14ac:dyDescent="0.25">
      <c r="A36" s="133" t="s">
        <v>65</v>
      </c>
      <c r="B36" s="136">
        <v>43907</v>
      </c>
      <c r="C36" s="137">
        <v>16.802399999999999</v>
      </c>
      <c r="D36" s="137">
        <v>16.802399999999999</v>
      </c>
      <c r="E36" s="133">
        <v>116811</v>
      </c>
      <c r="F36" s="137">
        <v>-72.627539959252104</v>
      </c>
      <c r="G36" s="137">
        <v>-4.9935758642838701</v>
      </c>
      <c r="H36" s="137">
        <v>-60.949785377484098</v>
      </c>
      <c r="I36" s="137">
        <v>-37.197701627232</v>
      </c>
      <c r="J36" s="137">
        <v>-12.8488937432473</v>
      </c>
      <c r="K36" s="137">
        <v>9.41106258699992</v>
      </c>
      <c r="L36" s="137">
        <v>8.3161380996926599</v>
      </c>
      <c r="M36" s="137">
        <v>6.7234208176983996</v>
      </c>
      <c r="N36" s="137">
        <v>6.0654299897057502</v>
      </c>
      <c r="O36" s="137">
        <v>5.4475894989948701</v>
      </c>
      <c r="P36" s="137">
        <v>6.6268561967372701</v>
      </c>
      <c r="Q36" s="137">
        <v>7.6264033606551296</v>
      </c>
      <c r="R36" s="137">
        <v>7.3322504645502597</v>
      </c>
    </row>
    <row r="37" spans="1:18" x14ac:dyDescent="0.25">
      <c r="A37" s="133" t="s">
        <v>66</v>
      </c>
      <c r="B37" s="136">
        <v>43907</v>
      </c>
      <c r="C37" s="137">
        <v>26.428799999999999</v>
      </c>
      <c r="D37" s="137">
        <v>26.428799999999999</v>
      </c>
      <c r="E37" s="133">
        <v>118416</v>
      </c>
      <c r="F37" s="137">
        <v>-123.32569084107899</v>
      </c>
      <c r="G37" s="137">
        <v>7.7751332068465597</v>
      </c>
      <c r="H37" s="137">
        <v>-71.890396955150607</v>
      </c>
      <c r="I37" s="137">
        <v>-12.341330363699599</v>
      </c>
      <c r="J37" s="137">
        <v>-1.0515905788226501</v>
      </c>
      <c r="K37" s="137">
        <v>19.1481052902047</v>
      </c>
      <c r="L37" s="137">
        <v>10.219948896268001</v>
      </c>
      <c r="M37" s="137">
        <v>11.7081690915441</v>
      </c>
      <c r="N37" s="137">
        <v>13.414541392330801</v>
      </c>
      <c r="O37" s="137">
        <v>9.3864299468577208</v>
      </c>
      <c r="P37" s="137">
        <v>10.6768193976005</v>
      </c>
      <c r="Q37" s="137">
        <v>12.9738325686412</v>
      </c>
      <c r="R37" s="137">
        <v>11.5587085759365</v>
      </c>
    </row>
    <row r="38" spans="1:18" x14ac:dyDescent="0.25">
      <c r="A38" s="133" t="s">
        <v>99</v>
      </c>
      <c r="B38" s="136">
        <v>43907</v>
      </c>
      <c r="C38" s="137">
        <v>24.884899999999998</v>
      </c>
      <c r="D38" s="137">
        <v>24.884899999999998</v>
      </c>
      <c r="E38" s="133">
        <v>111524</v>
      </c>
      <c r="F38" s="137">
        <v>-124.10391753238</v>
      </c>
      <c r="G38" s="137">
        <v>6.9356752191740396</v>
      </c>
      <c r="H38" s="137">
        <v>-72.692414919447799</v>
      </c>
      <c r="I38" s="137">
        <v>-13.1446449276604</v>
      </c>
      <c r="J38" s="137">
        <v>-1.8534676469548701</v>
      </c>
      <c r="K38" s="137">
        <v>18.317188587084001</v>
      </c>
      <c r="L38" s="137">
        <v>9.4091531341475605</v>
      </c>
      <c r="M38" s="137">
        <v>10.8831557097448</v>
      </c>
      <c r="N38" s="137">
        <v>12.5861238809605</v>
      </c>
      <c r="O38" s="137">
        <v>8.4495112398991896</v>
      </c>
      <c r="P38" s="137">
        <v>9.4678161658687898</v>
      </c>
      <c r="Q38" s="137">
        <v>13.1740749272551</v>
      </c>
      <c r="R38" s="137">
        <v>10.6665428743713</v>
      </c>
    </row>
    <row r="39" spans="1:18" x14ac:dyDescent="0.25">
      <c r="A39" s="133" t="s">
        <v>67</v>
      </c>
      <c r="B39" s="136">
        <v>43907</v>
      </c>
      <c r="C39" s="137">
        <v>16.357900000000001</v>
      </c>
      <c r="D39" s="137">
        <v>16.357900000000001</v>
      </c>
      <c r="E39" s="133">
        <v>122715</v>
      </c>
      <c r="F39" s="137">
        <v>-62.815435033346198</v>
      </c>
      <c r="G39" s="137">
        <v>-10.4752483711609</v>
      </c>
      <c r="H39" s="137">
        <v>-20.574564873417099</v>
      </c>
      <c r="I39" s="137">
        <v>-8.2615633594004905</v>
      </c>
      <c r="J39" s="137">
        <v>1.4867479043704499</v>
      </c>
      <c r="K39" s="137">
        <v>7.4044494362773197</v>
      </c>
      <c r="L39" s="137">
        <v>7.9020393120839101</v>
      </c>
      <c r="M39" s="137">
        <v>7.9138811310895196</v>
      </c>
      <c r="N39" s="137">
        <v>8.0119531966588902</v>
      </c>
      <c r="O39" s="137">
        <v>8.1600847438888806</v>
      </c>
      <c r="P39" s="137">
        <v>8.5029221272826607</v>
      </c>
      <c r="Q39" s="137">
        <v>9.4411452400325508</v>
      </c>
      <c r="R39" s="137">
        <v>7.61836412776778</v>
      </c>
    </row>
    <row r="40" spans="1:18" x14ac:dyDescent="0.25">
      <c r="A40" s="133" t="s">
        <v>100</v>
      </c>
      <c r="B40" s="136">
        <v>43907</v>
      </c>
      <c r="C40" s="137">
        <v>15.759499999999999</v>
      </c>
      <c r="D40" s="137">
        <v>15.759499999999999</v>
      </c>
      <c r="E40" s="133">
        <v>122612</v>
      </c>
      <c r="F40" s="137">
        <v>-63.3499927154798</v>
      </c>
      <c r="G40" s="137">
        <v>-11.1613367302966</v>
      </c>
      <c r="H40" s="137">
        <v>-21.2087336023903</v>
      </c>
      <c r="I40" s="137">
        <v>-8.9028813536354399</v>
      </c>
      <c r="J40" s="137">
        <v>0.83113671082246698</v>
      </c>
      <c r="K40" s="137">
        <v>6.7441156228101704</v>
      </c>
      <c r="L40" s="137">
        <v>7.22896705955241</v>
      </c>
      <c r="M40" s="137">
        <v>7.2280640537268201</v>
      </c>
      <c r="N40" s="137">
        <v>7.3131823795337301</v>
      </c>
      <c r="O40" s="137">
        <v>7.39792272226829</v>
      </c>
      <c r="P40" s="137">
        <v>7.6998420381255004</v>
      </c>
      <c r="Q40" s="137">
        <v>8.5525528885272593</v>
      </c>
      <c r="R40" s="137">
        <v>6.8746671006687503</v>
      </c>
    </row>
    <row r="41" spans="1:18" x14ac:dyDescent="0.25">
      <c r="A41" s="133" t="s">
        <v>68</v>
      </c>
      <c r="B41" s="136">
        <v>43907</v>
      </c>
      <c r="C41" s="137">
        <v>1120.0166999999999</v>
      </c>
      <c r="D41" s="137">
        <v>1120.0166999999999</v>
      </c>
      <c r="E41" s="133">
        <v>145589</v>
      </c>
      <c r="F41" s="137">
        <v>-73.336837535588401</v>
      </c>
      <c r="G41" s="137">
        <v>19.027457709280402</v>
      </c>
      <c r="H41" s="137">
        <v>-49.041222279408203</v>
      </c>
      <c r="I41" s="137">
        <v>-14.520321564114999</v>
      </c>
      <c r="J41" s="137">
        <v>-4.0843509791846797</v>
      </c>
      <c r="K41" s="137">
        <v>5.3966929562777102</v>
      </c>
      <c r="L41" s="137">
        <v>6.9312909976694703</v>
      </c>
      <c r="M41" s="137">
        <v>7.50133669864283</v>
      </c>
      <c r="N41" s="137">
        <v>9.6046845783291701</v>
      </c>
      <c r="O41" s="137"/>
      <c r="P41" s="137"/>
      <c r="Q41" s="137">
        <v>9.34031886993602</v>
      </c>
      <c r="R41" s="137"/>
    </row>
    <row r="42" spans="1:18" x14ac:dyDescent="0.25">
      <c r="A42" s="133" t="s">
        <v>101</v>
      </c>
      <c r="B42" s="136">
        <v>43907</v>
      </c>
      <c r="C42" s="137">
        <v>1112.6307999999999</v>
      </c>
      <c r="D42" s="137">
        <v>1112.6307999999999</v>
      </c>
      <c r="E42" s="133">
        <v>145590</v>
      </c>
      <c r="F42" s="137">
        <v>-73.816145245416607</v>
      </c>
      <c r="G42" s="137">
        <v>18.542979737284</v>
      </c>
      <c r="H42" s="137">
        <v>-49.592744005997197</v>
      </c>
      <c r="I42" s="137">
        <v>-15.096632186492201</v>
      </c>
      <c r="J42" s="137">
        <v>-4.6259920508376302</v>
      </c>
      <c r="K42" s="137">
        <v>4.8629423611457696</v>
      </c>
      <c r="L42" s="137">
        <v>6.3891020926723101</v>
      </c>
      <c r="M42" s="137">
        <v>6.9601857641448097</v>
      </c>
      <c r="N42" s="137">
        <v>9.04458677349424</v>
      </c>
      <c r="O42" s="137"/>
      <c r="P42" s="137"/>
      <c r="Q42" s="137">
        <v>8.7655100213219495</v>
      </c>
      <c r="R42" s="137"/>
    </row>
    <row r="43" spans="1:18" x14ac:dyDescent="0.25">
      <c r="A43" s="133" t="s">
        <v>69</v>
      </c>
      <c r="B43" s="136">
        <v>43907</v>
      </c>
      <c r="C43" s="137">
        <v>31.226500000000001</v>
      </c>
      <c r="D43" s="137">
        <v>31.226500000000001</v>
      </c>
      <c r="E43" s="133">
        <v>120435</v>
      </c>
      <c r="F43" s="137">
        <v>-141.004415011036</v>
      </c>
      <c r="G43" s="137">
        <v>-32.988803374622698</v>
      </c>
      <c r="H43" s="137">
        <v>-57.989629606209299</v>
      </c>
      <c r="I43" s="137">
        <v>-34.405872094414498</v>
      </c>
      <c r="J43" s="137">
        <v>-15.140067966820199</v>
      </c>
      <c r="K43" s="137">
        <v>1.4192190938215701</v>
      </c>
      <c r="L43" s="137">
        <v>3.3417617229277301</v>
      </c>
      <c r="M43" s="137">
        <v>4.4440040978561797</v>
      </c>
      <c r="N43" s="137">
        <v>5.2342433959985204</v>
      </c>
      <c r="O43" s="137">
        <v>7.51128227483456</v>
      </c>
      <c r="P43" s="137">
        <v>9.2571991173567199</v>
      </c>
      <c r="Q43" s="137">
        <v>10.682074464940399</v>
      </c>
      <c r="R43" s="137">
        <v>6.7719764894967396</v>
      </c>
    </row>
    <row r="44" spans="1:18" x14ac:dyDescent="0.25">
      <c r="A44" s="133" t="s">
        <v>102</v>
      </c>
      <c r="B44" s="136">
        <v>43907</v>
      </c>
      <c r="C44" s="137">
        <v>30.065300000000001</v>
      </c>
      <c r="D44" s="137">
        <v>30.065300000000001</v>
      </c>
      <c r="E44" s="133">
        <v>101806</v>
      </c>
      <c r="F44" s="137">
        <v>-141.731135591819</v>
      </c>
      <c r="G44" s="137">
        <v>-33.715884388006401</v>
      </c>
      <c r="H44" s="137">
        <v>-58.706767201187098</v>
      </c>
      <c r="I44" s="137">
        <v>-35.125881668559401</v>
      </c>
      <c r="J44" s="137">
        <v>-15.8603815764292</v>
      </c>
      <c r="K44" s="137">
        <v>0.83286543140562097</v>
      </c>
      <c r="L44" s="137">
        <v>2.7918999472831598</v>
      </c>
      <c r="M44" s="137">
        <v>3.9001108430723002</v>
      </c>
      <c r="N44" s="137">
        <v>4.6886836680203103</v>
      </c>
      <c r="O44" s="137">
        <v>6.8927579556042602</v>
      </c>
      <c r="P44" s="137">
        <v>8.4485991579014605</v>
      </c>
      <c r="Q44" s="137">
        <v>11.986635842880499</v>
      </c>
      <c r="R44" s="137">
        <v>6.1956086967849098</v>
      </c>
    </row>
    <row r="45" spans="1:18" x14ac:dyDescent="0.25">
      <c r="A45" s="133" t="s">
        <v>70</v>
      </c>
      <c r="B45" s="136">
        <v>43907</v>
      </c>
      <c r="C45" s="137">
        <v>27.660900000000002</v>
      </c>
      <c r="D45" s="137">
        <v>27.660900000000002</v>
      </c>
      <c r="E45" s="133">
        <v>119755</v>
      </c>
      <c r="F45" s="137">
        <v>-127.680308379563</v>
      </c>
      <c r="G45" s="137">
        <v>-12.3869523620405</v>
      </c>
      <c r="H45" s="137">
        <v>-76.961934211227799</v>
      </c>
      <c r="I45" s="137">
        <v>-36.211221088495797</v>
      </c>
      <c r="J45" s="137">
        <v>-16.830513006645798</v>
      </c>
      <c r="K45" s="137">
        <v>8.3183296155040605</v>
      </c>
      <c r="L45" s="137">
        <v>7.55423394018423</v>
      </c>
      <c r="M45" s="137">
        <v>8.7417036972985809</v>
      </c>
      <c r="N45" s="137">
        <v>10.4997955411012</v>
      </c>
      <c r="O45" s="137">
        <v>9.8138007109656495</v>
      </c>
      <c r="P45" s="137">
        <v>11.4834273096053</v>
      </c>
      <c r="Q45" s="137">
        <v>13.156630426366201</v>
      </c>
      <c r="R45" s="137">
        <v>10.476981016857099</v>
      </c>
    </row>
    <row r="46" spans="1:18" x14ac:dyDescent="0.25">
      <c r="A46" s="133" t="s">
        <v>103</v>
      </c>
      <c r="B46" s="136">
        <v>43907</v>
      </c>
      <c r="C46" s="137">
        <v>26.464300000000001</v>
      </c>
      <c r="D46" s="137">
        <v>26.464300000000001</v>
      </c>
      <c r="E46" s="133">
        <v>108511</v>
      </c>
      <c r="F46" s="137">
        <v>-128.365784687678</v>
      </c>
      <c r="G46" s="137">
        <v>-13.049388352664099</v>
      </c>
      <c r="H46" s="137">
        <v>-77.600223978723903</v>
      </c>
      <c r="I46" s="137">
        <v>-36.848497040273699</v>
      </c>
      <c r="J46" s="137">
        <v>-17.4698997979099</v>
      </c>
      <c r="K46" s="137">
        <v>7.6563513348708199</v>
      </c>
      <c r="L46" s="137">
        <v>6.8770381684412198</v>
      </c>
      <c r="M46" s="137">
        <v>8.0420407609846603</v>
      </c>
      <c r="N46" s="137">
        <v>9.7724433079985307</v>
      </c>
      <c r="O46" s="137">
        <v>9.0438763380393503</v>
      </c>
      <c r="P46" s="137">
        <v>10.5207369565505</v>
      </c>
      <c r="Q46" s="137">
        <v>13.934474097823999</v>
      </c>
      <c r="R46" s="137">
        <v>9.7259377117434305</v>
      </c>
    </row>
    <row r="47" spans="1:18" x14ac:dyDescent="0.25">
      <c r="A47" s="133" t="s">
        <v>71</v>
      </c>
      <c r="B47" s="136">
        <v>43907</v>
      </c>
      <c r="C47" s="137">
        <v>22.766100000000002</v>
      </c>
      <c r="D47" s="137">
        <v>22.766100000000002</v>
      </c>
      <c r="E47" s="133">
        <v>119428</v>
      </c>
      <c r="F47" s="137">
        <v>-122.55721715376301</v>
      </c>
      <c r="G47" s="137">
        <v>-4.0063926659952402</v>
      </c>
      <c r="H47" s="137">
        <v>-68.847366849953303</v>
      </c>
      <c r="I47" s="137">
        <v>-20.305098696498899</v>
      </c>
      <c r="J47" s="137">
        <v>-6.8072486720915304</v>
      </c>
      <c r="K47" s="137">
        <v>10.598920916774899</v>
      </c>
      <c r="L47" s="137">
        <v>8.0580072287365105</v>
      </c>
      <c r="M47" s="137">
        <v>9.1704281106645507</v>
      </c>
      <c r="N47" s="137">
        <v>10.362323498628299</v>
      </c>
      <c r="O47" s="137">
        <v>8.6154526237540505</v>
      </c>
      <c r="P47" s="137">
        <v>10.311357864331001</v>
      </c>
      <c r="Q47" s="137">
        <v>12.2948796131032</v>
      </c>
      <c r="R47" s="137">
        <v>9.6107557961768695</v>
      </c>
    </row>
    <row r="48" spans="1:18" x14ac:dyDescent="0.25">
      <c r="A48" s="133" t="s">
        <v>104</v>
      </c>
      <c r="B48" s="136">
        <v>43907</v>
      </c>
      <c r="C48" s="137">
        <v>21.721499999999999</v>
      </c>
      <c r="D48" s="137">
        <v>21.721499999999999</v>
      </c>
      <c r="E48" s="133">
        <v>118053</v>
      </c>
      <c r="F48" s="137">
        <v>-123.257062367232</v>
      </c>
      <c r="G48" s="137">
        <v>-4.7025910264265596</v>
      </c>
      <c r="H48" s="137">
        <v>-69.500170010201202</v>
      </c>
      <c r="I48" s="137">
        <v>-20.966583422058299</v>
      </c>
      <c r="J48" s="137">
        <v>-7.4649441620472503</v>
      </c>
      <c r="K48" s="137">
        <v>9.9228792493437492</v>
      </c>
      <c r="L48" s="137">
        <v>7.3794340700777497</v>
      </c>
      <c r="M48" s="137">
        <v>8.4363440461091805</v>
      </c>
      <c r="N48" s="137">
        <v>9.6012576366428792</v>
      </c>
      <c r="O48" s="137">
        <v>7.61716618570125</v>
      </c>
      <c r="P48" s="137">
        <v>9.1782483167365392</v>
      </c>
      <c r="Q48" s="137">
        <v>8.6466198464025794</v>
      </c>
      <c r="R48" s="137">
        <v>8.7048121595964894</v>
      </c>
    </row>
    <row r="49" spans="1:18" x14ac:dyDescent="0.25">
      <c r="A49" s="133" t="s">
        <v>72</v>
      </c>
      <c r="B49" s="136">
        <v>43907</v>
      </c>
      <c r="C49" s="137">
        <v>12.924799999999999</v>
      </c>
      <c r="D49" s="137">
        <v>12.924799999999999</v>
      </c>
      <c r="E49" s="133">
        <v>140769</v>
      </c>
      <c r="F49" s="137">
        <v>-31.319815397463099</v>
      </c>
      <c r="G49" s="137">
        <v>74.953196302507905</v>
      </c>
      <c r="H49" s="137">
        <v>-31.446175419724302</v>
      </c>
      <c r="I49" s="137">
        <v>29.230025539144201</v>
      </c>
      <c r="J49" s="137">
        <v>20.998957599554899</v>
      </c>
      <c r="K49" s="137">
        <v>16.968797561046099</v>
      </c>
      <c r="L49" s="137">
        <v>12.688909928476599</v>
      </c>
      <c r="M49" s="137">
        <v>13.209240527796</v>
      </c>
      <c r="N49" s="137">
        <v>14.469741897334799</v>
      </c>
      <c r="O49" s="137"/>
      <c r="P49" s="137"/>
      <c r="Q49" s="137">
        <v>9.8030486685032105</v>
      </c>
      <c r="R49" s="137">
        <v>11.8270959874258</v>
      </c>
    </row>
    <row r="50" spans="1:18" x14ac:dyDescent="0.25">
      <c r="A50" s="133" t="s">
        <v>105</v>
      </c>
      <c r="B50" s="136">
        <v>43907</v>
      </c>
      <c r="C50" s="137">
        <v>12.4139</v>
      </c>
      <c r="D50" s="137">
        <v>12.4139</v>
      </c>
      <c r="E50" s="133">
        <v>140771</v>
      </c>
      <c r="F50" s="137">
        <v>-31.7271241961569</v>
      </c>
      <c r="G50" s="137">
        <v>74.252661669522794</v>
      </c>
      <c r="H50" s="137">
        <v>-32.151355783075203</v>
      </c>
      <c r="I50" s="137">
        <v>28.449510407832701</v>
      </c>
      <c r="J50" s="137">
        <v>20.190839274540899</v>
      </c>
      <c r="K50" s="137">
        <v>16.013984423926299</v>
      </c>
      <c r="L50" s="137">
        <v>11.5986870345552</v>
      </c>
      <c r="M50" s="137">
        <v>12.001789836734799</v>
      </c>
      <c r="N50" s="137">
        <v>13.1706950324558</v>
      </c>
      <c r="O50" s="137"/>
      <c r="P50" s="137"/>
      <c r="Q50" s="137">
        <v>8.09066574839302</v>
      </c>
      <c r="R50" s="137">
        <v>10.232446279625499</v>
      </c>
    </row>
    <row r="51" spans="1:18" x14ac:dyDescent="0.25">
      <c r="A51" s="133" t="s">
        <v>106</v>
      </c>
      <c r="B51" s="136">
        <v>43907</v>
      </c>
      <c r="C51" s="137">
        <v>26.591999999999999</v>
      </c>
      <c r="D51" s="137">
        <v>26.591999999999999</v>
      </c>
      <c r="E51" s="133">
        <v>102849</v>
      </c>
      <c r="F51" s="137">
        <v>-134.837733134513</v>
      </c>
      <c r="G51" s="137">
        <v>3.4327740576332602</v>
      </c>
      <c r="H51" s="137">
        <v>-78.361136058721399</v>
      </c>
      <c r="I51" s="137">
        <v>-15.302307696415999</v>
      </c>
      <c r="J51" s="137">
        <v>-3.3892005459551902</v>
      </c>
      <c r="K51" s="137">
        <v>10.2814138583248</v>
      </c>
      <c r="L51" s="137">
        <v>5.5707965396717603</v>
      </c>
      <c r="M51" s="137">
        <v>6.7695494735675998</v>
      </c>
      <c r="N51" s="137">
        <v>9.3578867218406891</v>
      </c>
      <c r="O51" s="137">
        <v>6.8714267436060696</v>
      </c>
      <c r="P51" s="137">
        <v>8.0788148433359392</v>
      </c>
      <c r="Q51" s="137">
        <v>10.8124977682557</v>
      </c>
      <c r="R51" s="137">
        <v>8.0029755204048598</v>
      </c>
    </row>
    <row r="52" spans="1:18" x14ac:dyDescent="0.25">
      <c r="A52" s="133" t="s">
        <v>73</v>
      </c>
      <c r="B52" s="136">
        <v>43907</v>
      </c>
      <c r="C52" s="137">
        <v>27.912400000000002</v>
      </c>
      <c r="D52" s="137">
        <v>27.912400000000002</v>
      </c>
      <c r="E52" s="133">
        <v>118747</v>
      </c>
      <c r="F52" s="137">
        <v>-134.19405041512499</v>
      </c>
      <c r="G52" s="137">
        <v>4.1209972831357504</v>
      </c>
      <c r="H52" s="137">
        <v>-77.670377309320301</v>
      </c>
      <c r="I52" s="137">
        <v>-14.6101871921885</v>
      </c>
      <c r="J52" s="137">
        <v>-2.6952155993730198</v>
      </c>
      <c r="K52" s="137">
        <v>10.997646873233499</v>
      </c>
      <c r="L52" s="137">
        <v>6.28986437969722</v>
      </c>
      <c r="M52" s="137">
        <v>7.5056217716456501</v>
      </c>
      <c r="N52" s="137">
        <v>10.128313161177299</v>
      </c>
      <c r="O52" s="137">
        <v>7.7063101950198902</v>
      </c>
      <c r="P52" s="137">
        <v>9.0372221711436396</v>
      </c>
      <c r="Q52" s="137">
        <v>11.2816899560181</v>
      </c>
      <c r="R52" s="137">
        <v>8.8237614882912592</v>
      </c>
    </row>
    <row r="53" spans="1:18" x14ac:dyDescent="0.25">
      <c r="A53" s="133" t="s">
        <v>107</v>
      </c>
      <c r="B53" s="136">
        <v>43907</v>
      </c>
      <c r="C53" s="137">
        <v>1951.4318000000001</v>
      </c>
      <c r="D53" s="137">
        <v>1951.4318000000001</v>
      </c>
      <c r="E53" s="133">
        <v>116485</v>
      </c>
      <c r="F53" s="137">
        <v>-150.128446595887</v>
      </c>
      <c r="G53" s="137">
        <v>-2.1453365703312102</v>
      </c>
      <c r="H53" s="137">
        <v>-95.582107253199197</v>
      </c>
      <c r="I53" s="137">
        <v>-27.6297125276811</v>
      </c>
      <c r="J53" s="137">
        <v>-14.1710871864137</v>
      </c>
      <c r="K53" s="137">
        <v>9.7037223274465507</v>
      </c>
      <c r="L53" s="137">
        <v>6.7646901978086698</v>
      </c>
      <c r="M53" s="137">
        <v>8.7184278552860697</v>
      </c>
      <c r="N53" s="137">
        <v>11.0366803337335</v>
      </c>
      <c r="O53" s="137">
        <v>8.8034194667753596</v>
      </c>
      <c r="P53" s="137">
        <v>9.7050710636126905</v>
      </c>
      <c r="Q53" s="137">
        <v>11.6261334784064</v>
      </c>
      <c r="R53" s="137">
        <v>9.9768492330231808</v>
      </c>
    </row>
    <row r="54" spans="1:18" x14ac:dyDescent="0.25">
      <c r="A54" s="133" t="s">
        <v>74</v>
      </c>
      <c r="B54" s="136">
        <v>43907</v>
      </c>
      <c r="C54" s="137">
        <v>2080.4553000000001</v>
      </c>
      <c r="D54" s="137">
        <v>2080.4553000000001</v>
      </c>
      <c r="E54" s="133">
        <v>120084</v>
      </c>
      <c r="F54" s="137">
        <v>-149.19786999897099</v>
      </c>
      <c r="G54" s="137">
        <v>-1.2134611761626499</v>
      </c>
      <c r="H54" s="137">
        <v>-94.668942392702206</v>
      </c>
      <c r="I54" s="137">
        <v>-26.7072451949665</v>
      </c>
      <c r="J54" s="137">
        <v>-13.214933914432301</v>
      </c>
      <c r="K54" s="137">
        <v>10.686196370991601</v>
      </c>
      <c r="L54" s="137">
        <v>7.8129309292760203</v>
      </c>
      <c r="M54" s="137">
        <v>9.4753345305353101</v>
      </c>
      <c r="N54" s="137">
        <v>11.846254908805101</v>
      </c>
      <c r="O54" s="137">
        <v>10.007179428874601</v>
      </c>
      <c r="P54" s="137">
        <v>11.294365234511099</v>
      </c>
      <c r="Q54" s="137">
        <v>12.495188155019299</v>
      </c>
      <c r="R54" s="137">
        <v>10.909429868508701</v>
      </c>
    </row>
    <row r="55" spans="1:18" x14ac:dyDescent="0.25">
      <c r="A55" s="133" t="s">
        <v>108</v>
      </c>
      <c r="B55" s="136">
        <v>43907</v>
      </c>
      <c r="C55" s="137">
        <v>30.3841</v>
      </c>
      <c r="D55" s="137">
        <v>30.3841</v>
      </c>
      <c r="E55" s="133">
        <v>100963</v>
      </c>
      <c r="F55" s="137">
        <v>-120.450586687749</v>
      </c>
      <c r="G55" s="137">
        <v>-10.0197254869726</v>
      </c>
      <c r="H55" s="137">
        <v>-48.976559396753203</v>
      </c>
      <c r="I55" s="137">
        <v>-16.659386657260999</v>
      </c>
      <c r="J55" s="137">
        <v>-4.5237156391716198</v>
      </c>
      <c r="K55" s="137">
        <v>10.270666364234399</v>
      </c>
      <c r="L55" s="137">
        <v>5.6741157861026696</v>
      </c>
      <c r="M55" s="137">
        <v>6.31072293566237</v>
      </c>
      <c r="N55" s="137">
        <v>-2.2295419849143401</v>
      </c>
      <c r="O55" s="137">
        <v>2.7781526802640899</v>
      </c>
      <c r="P55" s="137">
        <v>5.4693831410029397</v>
      </c>
      <c r="Q55" s="137">
        <v>12.0474558358639</v>
      </c>
      <c r="R55" s="137">
        <v>2.01989649875157</v>
      </c>
    </row>
    <row r="56" spans="1:18" x14ac:dyDescent="0.25">
      <c r="A56" s="133" t="s">
        <v>75</v>
      </c>
      <c r="B56" s="136">
        <v>43907</v>
      </c>
      <c r="C56" s="137">
        <v>31.971399999999999</v>
      </c>
      <c r="D56" s="137">
        <v>31.971399999999999</v>
      </c>
      <c r="E56" s="133">
        <v>119461</v>
      </c>
      <c r="F56" s="137">
        <v>-119.934033320029</v>
      </c>
      <c r="G56" s="137">
        <v>-9.5512718364995806</v>
      </c>
      <c r="H56" s="137">
        <v>-48.4983320387812</v>
      </c>
      <c r="I56" s="137">
        <v>-16.191722498916398</v>
      </c>
      <c r="J56" s="137">
        <v>-4.1552104146697904</v>
      </c>
      <c r="K56" s="137">
        <v>10.552862413750001</v>
      </c>
      <c r="L56" s="137">
        <v>5.9266441927767497</v>
      </c>
      <c r="M56" s="137">
        <v>6.6456670612222402</v>
      </c>
      <c r="N56" s="137">
        <v>-1.8596594990424899</v>
      </c>
      <c r="O56" s="137">
        <v>3.49476362196163</v>
      </c>
      <c r="P56" s="137">
        <v>6.3565241314028702</v>
      </c>
      <c r="Q56" s="137">
        <v>8.5034088918316506</v>
      </c>
      <c r="R56" s="137">
        <v>2.6341199384380398</v>
      </c>
    </row>
    <row r="57" spans="1:18" x14ac:dyDescent="0.25">
      <c r="A57" s="133" t="s">
        <v>109</v>
      </c>
      <c r="B57" s="136">
        <v>43907</v>
      </c>
      <c r="C57" s="137">
        <v>62.193199999999997</v>
      </c>
      <c r="D57" s="137">
        <v>62.193199999999997</v>
      </c>
      <c r="E57" s="133">
        <v>100172</v>
      </c>
      <c r="F57" s="137">
        <v>0</v>
      </c>
      <c r="G57" s="137">
        <v>6.1076464644514203</v>
      </c>
      <c r="H57" s="137">
        <v>1.57778780377522</v>
      </c>
      <c r="I57" s="137">
        <v>5.4189279580085001</v>
      </c>
      <c r="J57" s="137">
        <v>5.9555446419483502</v>
      </c>
      <c r="K57" s="137">
        <v>6.6765783187060697</v>
      </c>
      <c r="L57" s="137">
        <v>6.0991254030738702</v>
      </c>
      <c r="M57" s="137">
        <v>6.0528472645212403</v>
      </c>
      <c r="N57" s="137">
        <v>6.1784864290750301</v>
      </c>
      <c r="O57" s="137">
        <v>4.8893966335859904</v>
      </c>
      <c r="P57" s="137">
        <v>6.8887846477311703</v>
      </c>
      <c r="Q57" s="137">
        <v>23.902782936009999</v>
      </c>
      <c r="R57" s="137">
        <v>6.3830396499325897</v>
      </c>
    </row>
    <row r="58" spans="1:18" x14ac:dyDescent="0.25">
      <c r="A58" s="133" t="s">
        <v>76</v>
      </c>
      <c r="B58" s="136">
        <v>43907</v>
      </c>
      <c r="C58" s="137">
        <v>63.056800000000003</v>
      </c>
      <c r="D58" s="137">
        <v>63.056800000000003</v>
      </c>
      <c r="E58" s="133">
        <v>120830</v>
      </c>
      <c r="F58" s="137">
        <v>0.115769007525968</v>
      </c>
      <c r="G58" s="137">
        <v>6.21231982149936</v>
      </c>
      <c r="H58" s="137">
        <v>1.6792631231600099</v>
      </c>
      <c r="I58" s="137">
        <v>5.5230898290328803</v>
      </c>
      <c r="J58" s="137">
        <v>6.0569621491242103</v>
      </c>
      <c r="K58" s="137">
        <v>6.7710099930709404</v>
      </c>
      <c r="L58" s="137">
        <v>6.21573053605126</v>
      </c>
      <c r="M58" s="137">
        <v>6.1659957534126697</v>
      </c>
      <c r="N58" s="137">
        <v>6.2891123166714404</v>
      </c>
      <c r="O58" s="137">
        <v>5.0899637672117803</v>
      </c>
      <c r="P58" s="137">
        <v>7.0320877705392997</v>
      </c>
      <c r="Q58" s="137">
        <v>9.1689259341495895</v>
      </c>
      <c r="R58" s="137">
        <v>6.6080080630393896</v>
      </c>
    </row>
    <row r="59" spans="1:18" x14ac:dyDescent="0.25">
      <c r="A59" s="133" t="s">
        <v>77</v>
      </c>
      <c r="B59" s="136">
        <v>43907</v>
      </c>
      <c r="C59" s="137">
        <v>15.230499999999999</v>
      </c>
      <c r="D59" s="137">
        <v>15.230499999999999</v>
      </c>
      <c r="E59" s="133">
        <v>134494</v>
      </c>
      <c r="F59" s="137">
        <v>-151.308691700618</v>
      </c>
      <c r="G59" s="137">
        <v>-12.803322864692401</v>
      </c>
      <c r="H59" s="137">
        <v>-80.051604579906694</v>
      </c>
      <c r="I59" s="137">
        <v>-21.3073996204369</v>
      </c>
      <c r="J59" s="137">
        <v>-5.56165527880525</v>
      </c>
      <c r="K59" s="137">
        <v>17.568040605583299</v>
      </c>
      <c r="L59" s="137">
        <v>9.6165376842566292</v>
      </c>
      <c r="M59" s="137">
        <v>9.7679176761675599</v>
      </c>
      <c r="N59" s="137">
        <v>11.252969173046599</v>
      </c>
      <c r="O59" s="137">
        <v>8.4710976378066398</v>
      </c>
      <c r="P59" s="137"/>
      <c r="Q59" s="137">
        <v>10.822746598639499</v>
      </c>
      <c r="R59" s="137">
        <v>9.1904627085574102</v>
      </c>
    </row>
    <row r="60" spans="1:18" x14ac:dyDescent="0.25">
      <c r="A60" s="133" t="s">
        <v>110</v>
      </c>
      <c r="B60" s="136">
        <v>43907</v>
      </c>
      <c r="C60" s="137">
        <v>15.183299999999999</v>
      </c>
      <c r="D60" s="137">
        <v>15.183299999999999</v>
      </c>
      <c r="E60" s="133">
        <v>141061</v>
      </c>
      <c r="F60" s="137">
        <v>-151.30029842914701</v>
      </c>
      <c r="G60" s="137">
        <v>-12.9029977375575</v>
      </c>
      <c r="H60" s="137">
        <v>-80.151069570619299</v>
      </c>
      <c r="I60" s="137">
        <v>-21.406875507404699</v>
      </c>
      <c r="J60" s="137">
        <v>-5.6774544782867302</v>
      </c>
      <c r="K60" s="137">
        <v>17.4466333918995</v>
      </c>
      <c r="L60" s="137">
        <v>9.4941772719933493</v>
      </c>
      <c r="M60" s="137">
        <v>9.6429433859077403</v>
      </c>
      <c r="N60" s="137">
        <v>11.1219993331321</v>
      </c>
      <c r="O60" s="137">
        <v>8.3399232652398805</v>
      </c>
      <c r="P60" s="137"/>
      <c r="Q60" s="137">
        <v>10.666442641149899</v>
      </c>
      <c r="R60" s="137">
        <v>9.0592263070126506</v>
      </c>
    </row>
    <row r="61" spans="1:18" x14ac:dyDescent="0.25">
      <c r="A61" s="133" t="s">
        <v>78</v>
      </c>
      <c r="B61" s="136">
        <v>43907</v>
      </c>
      <c r="C61" s="137">
        <v>27.023</v>
      </c>
      <c r="D61" s="137">
        <v>27.023</v>
      </c>
      <c r="E61" s="133">
        <v>119671</v>
      </c>
      <c r="F61" s="137">
        <v>-118.20750402054</v>
      </c>
      <c r="G61" s="137">
        <v>16.745602165087501</v>
      </c>
      <c r="H61" s="137">
        <v>-82.445730969502407</v>
      </c>
      <c r="I61" s="137">
        <v>-9.3249578592498903</v>
      </c>
      <c r="J61" s="137">
        <v>-2.2316794024398798</v>
      </c>
      <c r="K61" s="137">
        <v>14.302231957812401</v>
      </c>
      <c r="L61" s="137">
        <v>10.119074317325</v>
      </c>
      <c r="M61" s="137">
        <v>11.8705070892234</v>
      </c>
      <c r="N61" s="137">
        <v>14.500162884650701</v>
      </c>
      <c r="O61" s="137">
        <v>9.7259639715520105</v>
      </c>
      <c r="P61" s="137">
        <v>11.1428896666712</v>
      </c>
      <c r="Q61" s="137">
        <v>12.2189579179009</v>
      </c>
      <c r="R61" s="137">
        <v>11.8034922600817</v>
      </c>
    </row>
    <row r="62" spans="1:18" x14ac:dyDescent="0.25">
      <c r="A62" s="133" t="s">
        <v>111</v>
      </c>
      <c r="B62" s="136">
        <v>43907</v>
      </c>
      <c r="C62" s="137">
        <v>25.737400000000001</v>
      </c>
      <c r="D62" s="137">
        <v>25.737400000000001</v>
      </c>
      <c r="E62" s="133">
        <v>102205</v>
      </c>
      <c r="F62" s="137">
        <v>-118.738720596096</v>
      </c>
      <c r="G62" s="137">
        <v>16.160248950058499</v>
      </c>
      <c r="H62" s="137">
        <v>-83.036821224894894</v>
      </c>
      <c r="I62" s="137">
        <v>-9.8995844588148199</v>
      </c>
      <c r="J62" s="137">
        <v>-2.8153569396165499</v>
      </c>
      <c r="K62" s="137">
        <v>13.6873966555621</v>
      </c>
      <c r="L62" s="137">
        <v>9.4971207268093902</v>
      </c>
      <c r="M62" s="137">
        <v>11.224388571240899</v>
      </c>
      <c r="N62" s="137">
        <v>13.8206324217405</v>
      </c>
      <c r="O62" s="137">
        <v>8.7780561908264296</v>
      </c>
      <c r="P62" s="137">
        <v>10.077980918658801</v>
      </c>
      <c r="Q62" s="137">
        <v>9.7226658767772491</v>
      </c>
      <c r="R62" s="137">
        <v>10.9014776349561</v>
      </c>
    </row>
    <row r="63" spans="1:18" x14ac:dyDescent="0.25">
      <c r="A63" s="133" t="s">
        <v>79</v>
      </c>
      <c r="B63" s="136">
        <v>43907</v>
      </c>
      <c r="C63" s="137">
        <v>32.111699999999999</v>
      </c>
      <c r="D63" s="137">
        <v>32.111699999999999</v>
      </c>
      <c r="E63" s="133">
        <v>119097</v>
      </c>
      <c r="F63" s="137">
        <v>-114.78129947537001</v>
      </c>
      <c r="G63" s="137">
        <v>8.1628120811645104</v>
      </c>
      <c r="H63" s="137">
        <v>-63.440249351287797</v>
      </c>
      <c r="I63" s="137">
        <v>-18.164619034366201</v>
      </c>
      <c r="J63" s="137">
        <v>-4.1877326020141803</v>
      </c>
      <c r="K63" s="137">
        <v>10.0233756055237</v>
      </c>
      <c r="L63" s="137">
        <v>7.5490860103485398</v>
      </c>
      <c r="M63" s="137">
        <v>7.7784124053308297</v>
      </c>
      <c r="N63" s="137">
        <v>8.4595738621710801</v>
      </c>
      <c r="O63" s="137">
        <v>7.4152310084825501</v>
      </c>
      <c r="P63" s="137">
        <v>9.2070663873062308</v>
      </c>
      <c r="Q63" s="137">
        <v>12.5137749036997</v>
      </c>
      <c r="R63" s="137">
        <v>8.0972773372793103</v>
      </c>
    </row>
    <row r="64" spans="1:18" x14ac:dyDescent="0.25">
      <c r="A64" s="133" t="s">
        <v>112</v>
      </c>
      <c r="B64" s="136">
        <v>43907</v>
      </c>
      <c r="C64" s="137">
        <v>29.849699999999999</v>
      </c>
      <c r="D64" s="137">
        <v>29.849699999999999</v>
      </c>
      <c r="E64" s="133">
        <v>101909</v>
      </c>
      <c r="F64" s="137">
        <v>-115.796785407771</v>
      </c>
      <c r="G64" s="137">
        <v>7.1895682319574901</v>
      </c>
      <c r="H64" s="137">
        <v>-64.405524307149804</v>
      </c>
      <c r="I64" s="137">
        <v>-19.143584006156999</v>
      </c>
      <c r="J64" s="137">
        <v>-5.2821298313163796</v>
      </c>
      <c r="K64" s="137">
        <v>8.9539406510832205</v>
      </c>
      <c r="L64" s="137">
        <v>6.4707465707579797</v>
      </c>
      <c r="M64" s="137">
        <v>6.6683863754182404</v>
      </c>
      <c r="N64" s="137">
        <v>7.3520044655108103</v>
      </c>
      <c r="O64" s="137">
        <v>6.1645188687496297</v>
      </c>
      <c r="P64" s="137">
        <v>7.7084380459493103</v>
      </c>
      <c r="Q64" s="137">
        <v>11.995265728476801</v>
      </c>
      <c r="R64" s="137">
        <v>6.89037539637786</v>
      </c>
    </row>
    <row r="65" spans="1:18" x14ac:dyDescent="0.25">
      <c r="A65" s="133" t="s">
        <v>113</v>
      </c>
      <c r="B65" s="136">
        <v>43907</v>
      </c>
      <c r="C65" s="137">
        <v>17.384599999999999</v>
      </c>
      <c r="D65" s="137">
        <v>17.384599999999999</v>
      </c>
      <c r="E65" s="133">
        <v>116555</v>
      </c>
      <c r="F65" s="137">
        <v>-180.71271986308801</v>
      </c>
      <c r="G65" s="137">
        <v>-30.4987989382515</v>
      </c>
      <c r="H65" s="137">
        <v>-102.51655964282899</v>
      </c>
      <c r="I65" s="137">
        <v>-31.937137077988002</v>
      </c>
      <c r="J65" s="137">
        <v>-14.4140911461703</v>
      </c>
      <c r="K65" s="137">
        <v>10.4153250288302</v>
      </c>
      <c r="L65" s="137">
        <v>6.84285080216313</v>
      </c>
      <c r="M65" s="137">
        <v>8.4736023152024007</v>
      </c>
      <c r="N65" s="137">
        <v>10.3939923817166</v>
      </c>
      <c r="O65" s="137">
        <v>6.5326306305772404</v>
      </c>
      <c r="P65" s="137">
        <v>7.1424592273599101</v>
      </c>
      <c r="Q65" s="137">
        <v>9.1214179357021994</v>
      </c>
      <c r="R65" s="137">
        <v>8.2181310133893906</v>
      </c>
    </row>
    <row r="66" spans="1:18" x14ac:dyDescent="0.25">
      <c r="A66" s="133" t="s">
        <v>80</v>
      </c>
      <c r="B66" s="136">
        <v>43907</v>
      </c>
      <c r="C66" s="137">
        <v>18.1203</v>
      </c>
      <c r="D66" s="137">
        <v>18.1203</v>
      </c>
      <c r="E66" s="133">
        <v>119311</v>
      </c>
      <c r="F66" s="137">
        <v>-180.79130172153299</v>
      </c>
      <c r="G66" s="137">
        <v>-30.515205350611598</v>
      </c>
      <c r="H66" s="137">
        <v>-102.51398569332299</v>
      </c>
      <c r="I66" s="137">
        <v>-31.919731680973001</v>
      </c>
      <c r="J66" s="137">
        <v>-14.398950279361101</v>
      </c>
      <c r="K66" s="137">
        <v>10.6316521166627</v>
      </c>
      <c r="L66" s="137">
        <v>7.1834023513770999</v>
      </c>
      <c r="M66" s="137">
        <v>8.7661221820058408</v>
      </c>
      <c r="N66" s="137">
        <v>10.703633764244501</v>
      </c>
      <c r="O66" s="137">
        <v>6.9507521295177597</v>
      </c>
      <c r="P66" s="137">
        <v>7.9344632094260801</v>
      </c>
      <c r="Q66" s="137">
        <v>9.3375633271779996</v>
      </c>
      <c r="R66" s="137">
        <v>8.5515923148786896</v>
      </c>
    </row>
    <row r="67" spans="1:18" x14ac:dyDescent="0.25">
      <c r="A67" s="133" t="s">
        <v>365</v>
      </c>
      <c r="B67" s="136">
        <v>43907</v>
      </c>
      <c r="C67" s="137">
        <v>0.37609999999999999</v>
      </c>
      <c r="D67" s="137">
        <v>0.37609999999999999</v>
      </c>
      <c r="E67" s="133">
        <v>148118</v>
      </c>
      <c r="F67" s="137">
        <v>0</v>
      </c>
      <c r="G67" s="137">
        <v>7.2844598190523504</v>
      </c>
      <c r="H67" s="137">
        <v>8.5075919019707094</v>
      </c>
      <c r="I67" s="137">
        <v>8.3450824981899494</v>
      </c>
      <c r="J67" s="137">
        <v>8.4222476556155801</v>
      </c>
      <c r="K67" s="137"/>
      <c r="L67" s="137"/>
      <c r="M67" s="137"/>
      <c r="N67" s="137"/>
      <c r="O67" s="137"/>
      <c r="P67" s="137"/>
      <c r="Q67" s="137">
        <v>8.4222476556155801</v>
      </c>
      <c r="R67" s="137"/>
    </row>
    <row r="68" spans="1:18" x14ac:dyDescent="0.25">
      <c r="A68" s="133" t="s">
        <v>369</v>
      </c>
      <c r="B68" s="136">
        <v>43907</v>
      </c>
      <c r="C68" s="137">
        <v>0.3594</v>
      </c>
      <c r="D68" s="137">
        <v>0.3594</v>
      </c>
      <c r="E68" s="133">
        <v>148117</v>
      </c>
      <c r="F68" s="137">
        <v>10.1586418035058</v>
      </c>
      <c r="G68" s="137">
        <v>7.6232247284883901</v>
      </c>
      <c r="H68" s="137">
        <v>8.9036799553938906</v>
      </c>
      <c r="I68" s="137">
        <v>8.7341469251013493</v>
      </c>
      <c r="J68" s="137">
        <v>8.4613155607070105</v>
      </c>
      <c r="K68" s="137"/>
      <c r="L68" s="137"/>
      <c r="M68" s="137"/>
      <c r="N68" s="137"/>
      <c r="O68" s="137"/>
      <c r="P68" s="137"/>
      <c r="Q68" s="137">
        <v>8.4613155607070105</v>
      </c>
      <c r="R68" s="137"/>
    </row>
    <row r="69" spans="1:18" x14ac:dyDescent="0.25">
      <c r="A69" s="133" t="s">
        <v>81</v>
      </c>
      <c r="B69" s="136">
        <v>43907</v>
      </c>
      <c r="C69" s="137">
        <v>20.363299999999999</v>
      </c>
      <c r="D69" s="137">
        <v>20.363299999999999</v>
      </c>
      <c r="E69" s="133">
        <v>120762</v>
      </c>
      <c r="F69" s="137">
        <v>-179.61053557466701</v>
      </c>
      <c r="G69" s="137">
        <v>-15.790912121419399</v>
      </c>
      <c r="H69" s="137">
        <v>-87.270416273289698</v>
      </c>
      <c r="I69" s="137">
        <v>-18.849786740882699</v>
      </c>
      <c r="J69" s="137">
        <v>-8.8074233408194402</v>
      </c>
      <c r="K69" s="137">
        <v>-6.7946435003816603</v>
      </c>
      <c r="L69" s="137">
        <v>-3.3935145853287501</v>
      </c>
      <c r="M69" s="137">
        <v>1.2779730019144599</v>
      </c>
      <c r="N69" s="137">
        <v>-4.3804959565025703</v>
      </c>
      <c r="O69" s="137">
        <v>1.63239514636406</v>
      </c>
      <c r="P69" s="137">
        <v>5.6248145730444303</v>
      </c>
      <c r="Q69" s="137">
        <v>8.6723304300844504</v>
      </c>
      <c r="R69" s="137">
        <v>-0.16449717091077901</v>
      </c>
    </row>
    <row r="70" spans="1:18" x14ac:dyDescent="0.25">
      <c r="A70" s="133" t="s">
        <v>114</v>
      </c>
      <c r="B70" s="136">
        <v>43907</v>
      </c>
      <c r="C70" s="137">
        <v>19.448399999999999</v>
      </c>
      <c r="D70" s="137">
        <v>19.448399999999999</v>
      </c>
      <c r="E70" s="133">
        <v>113077</v>
      </c>
      <c r="F70" s="137">
        <v>-180.21325256204801</v>
      </c>
      <c r="G70" s="137">
        <v>-16.392159479351601</v>
      </c>
      <c r="H70" s="137">
        <v>-87.866484622018405</v>
      </c>
      <c r="I70" s="137">
        <v>-19.4525168012763</v>
      </c>
      <c r="J70" s="137">
        <v>-9.4036208058014399</v>
      </c>
      <c r="K70" s="137">
        <v>-7.3790585654068597</v>
      </c>
      <c r="L70" s="137">
        <v>-3.9772506055976802</v>
      </c>
      <c r="M70" s="137">
        <v>0.66634751188266295</v>
      </c>
      <c r="N70" s="137">
        <v>-4.9840869106599399</v>
      </c>
      <c r="O70" s="137">
        <v>0.89953706417929102</v>
      </c>
      <c r="P70" s="137">
        <v>4.7504313510936402</v>
      </c>
      <c r="Q70" s="137">
        <v>9.7008888888888904</v>
      </c>
      <c r="R70" s="137">
        <v>-0.83915222244865695</v>
      </c>
    </row>
    <row r="71" spans="1:18" x14ac:dyDescent="0.25">
      <c r="A71" s="135" t="s">
        <v>387</v>
      </c>
      <c r="B71" s="135"/>
      <c r="C71" s="135"/>
      <c r="D71" s="135"/>
      <c r="E71" s="135"/>
      <c r="F71" s="135"/>
      <c r="G71" s="135"/>
      <c r="H71" s="135"/>
      <c r="I71" s="135"/>
      <c r="J71" s="135"/>
      <c r="K71" s="135"/>
      <c r="L71" s="135"/>
      <c r="M71" s="135"/>
      <c r="N71" s="135"/>
      <c r="O71" s="135"/>
      <c r="P71" s="135"/>
      <c r="Q71" s="135"/>
      <c r="R71" s="135"/>
    </row>
    <row r="72" spans="1:18" x14ac:dyDescent="0.25">
      <c r="A72" s="133" t="s">
        <v>266</v>
      </c>
      <c r="B72" s="136">
        <v>43907</v>
      </c>
      <c r="C72" s="137">
        <v>32.68</v>
      </c>
      <c r="D72" s="137">
        <v>32.68</v>
      </c>
      <c r="E72" s="133">
        <v>104331</v>
      </c>
      <c r="F72" s="137">
        <v>-840.20926756353003</v>
      </c>
      <c r="G72" s="137">
        <v>-785.93400447427302</v>
      </c>
      <c r="H72" s="137">
        <v>-561.89629729004605</v>
      </c>
      <c r="I72" s="137">
        <v>-437.51136818363699</v>
      </c>
      <c r="J72" s="137">
        <v>-251.477591272924</v>
      </c>
      <c r="K72" s="137">
        <v>-73.973568233613193</v>
      </c>
      <c r="L72" s="137">
        <v>-17.988000857081602</v>
      </c>
      <c r="M72" s="137">
        <v>-18.649635036496399</v>
      </c>
      <c r="N72" s="137">
        <v>-15.5152241251599</v>
      </c>
      <c r="O72" s="137">
        <v>1.44610379319667</v>
      </c>
      <c r="P72" s="137">
        <v>3.43116273310015</v>
      </c>
      <c r="Q72" s="137">
        <v>16.846153846153801</v>
      </c>
      <c r="R72" s="137">
        <v>-7.0597231731596004</v>
      </c>
    </row>
    <row r="73" spans="1:18" x14ac:dyDescent="0.25">
      <c r="A73" s="133" t="s">
        <v>163</v>
      </c>
      <c r="B73" s="136">
        <v>43907</v>
      </c>
      <c r="C73" s="137">
        <v>35.01</v>
      </c>
      <c r="D73" s="137">
        <v>35.01</v>
      </c>
      <c r="E73" s="133">
        <v>119661</v>
      </c>
      <c r="F73" s="137">
        <v>-845.28459821429203</v>
      </c>
      <c r="G73" s="137">
        <v>-786.02192638997803</v>
      </c>
      <c r="H73" s="137">
        <v>-562.17129977460604</v>
      </c>
      <c r="I73" s="137">
        <v>-437.00326064805398</v>
      </c>
      <c r="J73" s="137">
        <v>-250.97581554523401</v>
      </c>
      <c r="K73" s="137">
        <v>-73.463051181203298</v>
      </c>
      <c r="L73" s="137">
        <v>-17.4186142496002</v>
      </c>
      <c r="M73" s="137">
        <v>-18.0860092218376</v>
      </c>
      <c r="N73" s="137">
        <v>-14.963117822607</v>
      </c>
      <c r="O73" s="137">
        <v>2.4290820994517102</v>
      </c>
      <c r="P73" s="137">
        <v>4.6151954161556903</v>
      </c>
      <c r="Q73" s="137">
        <v>17.495979713013401</v>
      </c>
      <c r="R73" s="137">
        <v>-6.3509948297185002</v>
      </c>
    </row>
    <row r="74" spans="1:18" x14ac:dyDescent="0.25">
      <c r="A74" s="133" t="s">
        <v>267</v>
      </c>
      <c r="B74" s="136">
        <v>43907</v>
      </c>
      <c r="C74" s="137">
        <v>26.55</v>
      </c>
      <c r="D74" s="137">
        <v>26.55</v>
      </c>
      <c r="E74" s="133">
        <v>107745</v>
      </c>
      <c r="F74" s="137">
        <v>-832.90393816709695</v>
      </c>
      <c r="G74" s="137">
        <v>-768.02345636426196</v>
      </c>
      <c r="H74" s="137">
        <v>-547.43950944646997</v>
      </c>
      <c r="I74" s="137">
        <v>-427.68306944944197</v>
      </c>
      <c r="J74" s="137">
        <v>-245.69618797754799</v>
      </c>
      <c r="K74" s="137">
        <v>-72.825910218018706</v>
      </c>
      <c r="L74" s="137">
        <v>-17.322061971063999</v>
      </c>
      <c r="M74" s="137">
        <v>-17.706451105379301</v>
      </c>
      <c r="N74" s="137">
        <v>-14.6468699839486</v>
      </c>
      <c r="O74" s="137">
        <v>2.1072732534515901</v>
      </c>
      <c r="P74" s="137">
        <v>4.1537736699482499</v>
      </c>
      <c r="Q74" s="137">
        <v>14.028363136683501</v>
      </c>
      <c r="R74" s="137">
        <v>-6.4007172355395801</v>
      </c>
    </row>
    <row r="75" spans="1:18" x14ac:dyDescent="0.25">
      <c r="A75" s="133" t="s">
        <v>164</v>
      </c>
      <c r="B75" s="136">
        <v>43907</v>
      </c>
      <c r="C75" s="137">
        <v>28.37</v>
      </c>
      <c r="D75" s="137">
        <v>28.37</v>
      </c>
      <c r="E75" s="133">
        <v>119544</v>
      </c>
      <c r="F75" s="137">
        <v>-829.83120909404101</v>
      </c>
      <c r="G75" s="137">
        <v>-768.76210458360197</v>
      </c>
      <c r="H75" s="137">
        <v>-547.66982009925596</v>
      </c>
      <c r="I75" s="137">
        <v>-427.224116879289</v>
      </c>
      <c r="J75" s="137">
        <v>-245.07913514148399</v>
      </c>
      <c r="K75" s="137">
        <v>-72.030774315331797</v>
      </c>
      <c r="L75" s="137">
        <v>-16.420391905828801</v>
      </c>
      <c r="M75" s="137">
        <v>-16.8565270935961</v>
      </c>
      <c r="N75" s="137">
        <v>-13.760608880441399</v>
      </c>
      <c r="O75" s="137">
        <v>3.2606960859641601</v>
      </c>
      <c r="P75" s="137">
        <v>5.3471338716785697</v>
      </c>
      <c r="Q75" s="137">
        <v>19.0001345816415</v>
      </c>
      <c r="R75" s="137">
        <v>-5.4760545316440901</v>
      </c>
    </row>
    <row r="76" spans="1:18" x14ac:dyDescent="0.25">
      <c r="A76" s="133" t="s">
        <v>165</v>
      </c>
      <c r="B76" s="136">
        <v>43907</v>
      </c>
      <c r="C76" s="137">
        <v>44.890999999999998</v>
      </c>
      <c r="D76" s="137">
        <v>44.890999999999998</v>
      </c>
      <c r="E76" s="133">
        <v>120503</v>
      </c>
      <c r="F76" s="137">
        <v>-770.29272462428696</v>
      </c>
      <c r="G76" s="137">
        <v>-696.37411805374097</v>
      </c>
      <c r="H76" s="137">
        <v>-569.95452188524598</v>
      </c>
      <c r="I76" s="137">
        <v>-421.59370260648501</v>
      </c>
      <c r="J76" s="137">
        <v>-247.014380549755</v>
      </c>
      <c r="K76" s="137">
        <v>-60.2297575585727</v>
      </c>
      <c r="L76" s="137">
        <v>-8.4883223443223397</v>
      </c>
      <c r="M76" s="137">
        <v>-9.9484321790292398</v>
      </c>
      <c r="N76" s="137">
        <v>-3.77445802988376</v>
      </c>
      <c r="O76" s="137">
        <v>8.4043532138803094</v>
      </c>
      <c r="P76" s="137">
        <v>7.5410153982924797</v>
      </c>
      <c r="Q76" s="137">
        <v>27.8715911391193</v>
      </c>
      <c r="R76" s="137">
        <v>2.7046958926363098</v>
      </c>
    </row>
    <row r="77" spans="1:18" x14ac:dyDescent="0.25">
      <c r="A77" s="133" t="s">
        <v>268</v>
      </c>
      <c r="B77" s="136">
        <v>43907</v>
      </c>
      <c r="C77" s="137">
        <v>41.4741</v>
      </c>
      <c r="D77" s="137">
        <v>41.4741</v>
      </c>
      <c r="E77" s="133">
        <v>112323</v>
      </c>
      <c r="F77" s="137">
        <v>-770.094174848943</v>
      </c>
      <c r="G77" s="137">
        <v>-696.88180627747499</v>
      </c>
      <c r="H77" s="137">
        <v>-570.483349507394</v>
      </c>
      <c r="I77" s="137">
        <v>-422.15997120184602</v>
      </c>
      <c r="J77" s="137">
        <v>-247.60098945785799</v>
      </c>
      <c r="K77" s="137">
        <v>-60.849205160451298</v>
      </c>
      <c r="L77" s="137">
        <v>-9.2138344755588797</v>
      </c>
      <c r="M77" s="137">
        <v>-10.671766463508</v>
      </c>
      <c r="N77" s="137">
        <v>-4.5866546935225099</v>
      </c>
      <c r="O77" s="137">
        <v>7.1905695431090102</v>
      </c>
      <c r="P77" s="137">
        <v>6.1613583185785998</v>
      </c>
      <c r="Q77" s="137">
        <v>30.790797373358298</v>
      </c>
      <c r="R77" s="137">
        <v>1.7428929799064601</v>
      </c>
    </row>
    <row r="78" spans="1:18" x14ac:dyDescent="0.25">
      <c r="A78" s="133" t="s">
        <v>269</v>
      </c>
      <c r="B78" s="136">
        <v>43907</v>
      </c>
      <c r="C78" s="137">
        <v>35.79</v>
      </c>
      <c r="D78" s="137">
        <v>35.79</v>
      </c>
      <c r="E78" s="133">
        <v>134044</v>
      </c>
      <c r="F78" s="137">
        <v>-670.73505211190297</v>
      </c>
      <c r="G78" s="137">
        <v>-718.72586872586896</v>
      </c>
      <c r="H78" s="137">
        <v>-593.32462323772495</v>
      </c>
      <c r="I78" s="137">
        <v>-473.86341367822899</v>
      </c>
      <c r="J78" s="137">
        <v>-279.571907156615</v>
      </c>
      <c r="K78" s="137">
        <v>-79.446880701642101</v>
      </c>
      <c r="L78" s="137">
        <v>-25.142196513164301</v>
      </c>
      <c r="M78" s="137">
        <v>-24.510219976634399</v>
      </c>
      <c r="N78" s="137">
        <v>-17.579647676161901</v>
      </c>
      <c r="O78" s="137">
        <v>-4.1750727786458901</v>
      </c>
      <c r="P78" s="137">
        <v>-1.20634403322411</v>
      </c>
      <c r="Q78" s="137">
        <v>-1.5748364633181899</v>
      </c>
      <c r="R78" s="137">
        <v>-10.6756265434099</v>
      </c>
    </row>
    <row r="79" spans="1:18" x14ac:dyDescent="0.25">
      <c r="A79" s="133" t="s">
        <v>166</v>
      </c>
      <c r="B79" s="136">
        <v>43907</v>
      </c>
      <c r="C79" s="137">
        <v>38.69</v>
      </c>
      <c r="D79" s="137">
        <v>38.69</v>
      </c>
      <c r="E79" s="133">
        <v>134045</v>
      </c>
      <c r="F79" s="137">
        <v>-666.83582846993204</v>
      </c>
      <c r="G79" s="137">
        <v>-719.13690476190595</v>
      </c>
      <c r="H79" s="137">
        <v>-593.01214301776497</v>
      </c>
      <c r="I79" s="137">
        <v>-473.22372994046401</v>
      </c>
      <c r="J79" s="137">
        <v>-279.01830617581999</v>
      </c>
      <c r="K79" s="137">
        <v>-78.870568799970798</v>
      </c>
      <c r="L79" s="137">
        <v>-24.522720926985901</v>
      </c>
      <c r="M79" s="137">
        <v>-23.901819786208002</v>
      </c>
      <c r="N79" s="137">
        <v>-16.977001136321299</v>
      </c>
      <c r="O79" s="137">
        <v>-3.3867375974267002</v>
      </c>
      <c r="P79" s="137">
        <v>-0.33009072242633197</v>
      </c>
      <c r="Q79" s="137">
        <v>-0.716581638179418</v>
      </c>
      <c r="R79" s="137">
        <v>-10.052936453702999</v>
      </c>
    </row>
    <row r="80" spans="1:18" x14ac:dyDescent="0.25">
      <c r="A80" s="133" t="s">
        <v>270</v>
      </c>
      <c r="B80" s="136">
        <v>43907</v>
      </c>
      <c r="C80" s="137">
        <v>33.85</v>
      </c>
      <c r="D80" s="137">
        <v>33.85</v>
      </c>
      <c r="E80" s="133">
        <v>113463</v>
      </c>
      <c r="F80" s="137">
        <v>-790.15289459232395</v>
      </c>
      <c r="G80" s="137">
        <v>-687.69633150318202</v>
      </c>
      <c r="H80" s="137">
        <v>-535.47006596959704</v>
      </c>
      <c r="I80" s="137">
        <v>-450.18854419440999</v>
      </c>
      <c r="J80" s="137">
        <v>-262.49465867954501</v>
      </c>
      <c r="K80" s="137">
        <v>-70.978355431769103</v>
      </c>
      <c r="L80" s="137">
        <v>-16.671260427862698</v>
      </c>
      <c r="M80" s="137">
        <v>-15.7260654174806</v>
      </c>
      <c r="N80" s="137">
        <v>-8.8761269532003695</v>
      </c>
      <c r="O80" s="137">
        <v>2.2273321867258602</v>
      </c>
      <c r="P80" s="137">
        <v>2.2804315795401702</v>
      </c>
      <c r="Q80" s="137">
        <v>16.789296046287401</v>
      </c>
      <c r="R80" s="137">
        <v>-3.0961694732486298</v>
      </c>
    </row>
    <row r="81" spans="1:18" x14ac:dyDescent="0.25">
      <c r="A81" s="133" t="s">
        <v>167</v>
      </c>
      <c r="B81" s="136">
        <v>43907</v>
      </c>
      <c r="C81" s="137">
        <v>35.725999999999999</v>
      </c>
      <c r="D81" s="137">
        <v>35.725999999999999</v>
      </c>
      <c r="E81" s="133">
        <v>120147</v>
      </c>
      <c r="F81" s="137">
        <v>-788.67588662193805</v>
      </c>
      <c r="G81" s="137">
        <v>-686.40634706978597</v>
      </c>
      <c r="H81" s="137">
        <v>-534.23104487939895</v>
      </c>
      <c r="I81" s="137">
        <v>-449.11163186342202</v>
      </c>
      <c r="J81" s="137">
        <v>-261.49278725755198</v>
      </c>
      <c r="K81" s="137">
        <v>-69.945745694497802</v>
      </c>
      <c r="L81" s="137">
        <v>-15.5455858952037</v>
      </c>
      <c r="M81" s="137">
        <v>-14.660452298731901</v>
      </c>
      <c r="N81" s="137">
        <v>-7.7897826479450796</v>
      </c>
      <c r="O81" s="137">
        <v>3.4595357823011401</v>
      </c>
      <c r="P81" s="137">
        <v>3.39018840182265</v>
      </c>
      <c r="Q81" s="137">
        <v>15.2267986979681</v>
      </c>
      <c r="R81" s="137">
        <v>-1.9976438583284499</v>
      </c>
    </row>
    <row r="82" spans="1:18" x14ac:dyDescent="0.25">
      <c r="A82" s="133" t="s">
        <v>168</v>
      </c>
      <c r="B82" s="136">
        <v>43907</v>
      </c>
      <c r="C82" s="137">
        <v>8.2799999999999994</v>
      </c>
      <c r="D82" s="137">
        <v>8.2799999999999994</v>
      </c>
      <c r="E82" s="133">
        <v>141950</v>
      </c>
      <c r="F82" s="137">
        <v>-606.88836104513302</v>
      </c>
      <c r="G82" s="137">
        <v>-558.67346938775597</v>
      </c>
      <c r="H82" s="137">
        <v>-491.64870689655203</v>
      </c>
      <c r="I82" s="137">
        <v>-406.61861074705098</v>
      </c>
      <c r="J82" s="137">
        <v>-214.394305853086</v>
      </c>
      <c r="K82" s="137">
        <v>-35.741486236535799</v>
      </c>
      <c r="L82" s="137">
        <v>3.95171331131922</v>
      </c>
      <c r="M82" s="137">
        <v>-3.1417848781159798</v>
      </c>
      <c r="N82" s="137">
        <v>-3.2443620479480102</v>
      </c>
      <c r="O82" s="137"/>
      <c r="P82" s="137"/>
      <c r="Q82" s="137">
        <v>-8.2932628797886405</v>
      </c>
      <c r="R82" s="137">
        <v>-8.2435439802573605</v>
      </c>
    </row>
    <row r="83" spans="1:18" x14ac:dyDescent="0.25">
      <c r="A83" s="133" t="s">
        <v>271</v>
      </c>
      <c r="B83" s="136">
        <v>43907</v>
      </c>
      <c r="C83" s="137">
        <v>8.14</v>
      </c>
      <c r="D83" s="137">
        <v>8.14</v>
      </c>
      <c r="E83" s="133">
        <v>141952</v>
      </c>
      <c r="F83" s="137">
        <v>-617.14975845410095</v>
      </c>
      <c r="G83" s="137">
        <v>-557.81430219146398</v>
      </c>
      <c r="H83" s="137">
        <v>-494.72891566265099</v>
      </c>
      <c r="I83" s="137">
        <v>-407.95706883789802</v>
      </c>
      <c r="J83" s="137">
        <v>-215.32410983917401</v>
      </c>
      <c r="K83" s="137">
        <v>-36.300570937442401</v>
      </c>
      <c r="L83" s="137">
        <v>3.2548599964330398</v>
      </c>
      <c r="M83" s="137">
        <v>-3.96935872562922</v>
      </c>
      <c r="N83" s="137">
        <v>-3.86434217955957</v>
      </c>
      <c r="O83" s="137"/>
      <c r="P83" s="137"/>
      <c r="Q83" s="137">
        <v>-8.9682959048877091</v>
      </c>
      <c r="R83" s="137">
        <v>-8.9059734330284002</v>
      </c>
    </row>
    <row r="84" spans="1:18" x14ac:dyDescent="0.25">
      <c r="A84" s="133" t="s">
        <v>169</v>
      </c>
      <c r="B84" s="136">
        <v>43907</v>
      </c>
      <c r="C84" s="137">
        <v>10.15</v>
      </c>
      <c r="D84" s="137">
        <v>10.15</v>
      </c>
      <c r="E84" s="133">
        <v>144315</v>
      </c>
      <c r="F84" s="137">
        <v>-945.77735124759897</v>
      </c>
      <c r="G84" s="137">
        <v>-666.66666666666595</v>
      </c>
      <c r="H84" s="137">
        <v>-559.96110630942098</v>
      </c>
      <c r="I84" s="137">
        <v>-446.93877551020398</v>
      </c>
      <c r="J84" s="137">
        <v>-246.33859773758101</v>
      </c>
      <c r="K84" s="137">
        <v>-48.3126059382558</v>
      </c>
      <c r="L84" s="137">
        <v>-2.9206230662541302</v>
      </c>
      <c r="M84" s="137">
        <v>-5.4140852455397104</v>
      </c>
      <c r="N84" s="137">
        <v>-5.6229291255859</v>
      </c>
      <c r="O84" s="137"/>
      <c r="P84" s="137"/>
      <c r="Q84" s="137">
        <v>1.0631067961165099</v>
      </c>
      <c r="R84" s="137"/>
    </row>
    <row r="85" spans="1:18" x14ac:dyDescent="0.25">
      <c r="A85" s="133" t="s">
        <v>272</v>
      </c>
      <c r="B85" s="136">
        <v>43907</v>
      </c>
      <c r="C85" s="137">
        <v>9.99</v>
      </c>
      <c r="D85" s="137">
        <v>9.99</v>
      </c>
      <c r="E85" s="133">
        <v>144314</v>
      </c>
      <c r="F85" s="137">
        <v>-925.85365853658595</v>
      </c>
      <c r="G85" s="137">
        <v>-668.71521335806904</v>
      </c>
      <c r="H85" s="137">
        <v>-560.79894644424905</v>
      </c>
      <c r="I85" s="137">
        <v>-447.49466950959498</v>
      </c>
      <c r="J85" s="137">
        <v>-247.879476660384</v>
      </c>
      <c r="K85" s="137">
        <v>-49.301006280813098</v>
      </c>
      <c r="L85" s="137">
        <v>-4.1289592760180804</v>
      </c>
      <c r="M85" s="137">
        <v>-6.4702815432742504</v>
      </c>
      <c r="N85" s="137">
        <v>-6.6678845451224102</v>
      </c>
      <c r="O85" s="137"/>
      <c r="P85" s="137"/>
      <c r="Q85" s="137">
        <v>-7.0873786407767106E-2</v>
      </c>
      <c r="R85" s="137"/>
    </row>
    <row r="86" spans="1:18" x14ac:dyDescent="0.25">
      <c r="A86" s="133" t="s">
        <v>170</v>
      </c>
      <c r="B86" s="136">
        <v>43907</v>
      </c>
      <c r="C86" s="137">
        <v>53.58</v>
      </c>
      <c r="D86" s="137">
        <v>53.58</v>
      </c>
      <c r="E86" s="133">
        <v>119351</v>
      </c>
      <c r="F86" s="137">
        <v>-675.30683275325703</v>
      </c>
      <c r="G86" s="137">
        <v>-630.95031271716505</v>
      </c>
      <c r="H86" s="137">
        <v>-471.14016736401697</v>
      </c>
      <c r="I86" s="137">
        <v>-385.59841875681599</v>
      </c>
      <c r="J86" s="137">
        <v>-224.31246033425001</v>
      </c>
      <c r="K86" s="137">
        <v>-45.642746271260997</v>
      </c>
      <c r="L86" s="137">
        <v>1.39453667925758</v>
      </c>
      <c r="M86" s="137">
        <v>-3.4628740361739099</v>
      </c>
      <c r="N86" s="137">
        <v>0.148313693620481</v>
      </c>
      <c r="O86" s="137">
        <v>7.0583206890801504</v>
      </c>
      <c r="P86" s="137">
        <v>6.5044996881404202</v>
      </c>
      <c r="Q86" s="137">
        <v>17.913044947881101</v>
      </c>
      <c r="R86" s="137">
        <v>-4.7717368748703004</v>
      </c>
    </row>
    <row r="87" spans="1:18" x14ac:dyDescent="0.25">
      <c r="A87" s="133" t="s">
        <v>273</v>
      </c>
      <c r="B87" s="136">
        <v>43907</v>
      </c>
      <c r="C87" s="137">
        <v>48.77</v>
      </c>
      <c r="D87" s="137">
        <v>48.77</v>
      </c>
      <c r="E87" s="133">
        <v>111710</v>
      </c>
      <c r="F87" s="137">
        <v>-675.78989736364997</v>
      </c>
      <c r="G87" s="137">
        <v>-630.51154800534403</v>
      </c>
      <c r="H87" s="137">
        <v>-471.43316786173898</v>
      </c>
      <c r="I87" s="137">
        <v>-386.17592014971899</v>
      </c>
      <c r="J87" s="137">
        <v>-225.23801230697799</v>
      </c>
      <c r="K87" s="137">
        <v>-46.657998642053698</v>
      </c>
      <c r="L87" s="137">
        <v>0.28826409729899699</v>
      </c>
      <c r="M87" s="137">
        <v>-4.5634891956348804</v>
      </c>
      <c r="N87" s="137">
        <v>-0.98661273808892103</v>
      </c>
      <c r="O87" s="137">
        <v>5.5810495081686504</v>
      </c>
      <c r="P87" s="137">
        <v>4.7511384505958301</v>
      </c>
      <c r="Q87" s="137">
        <v>35.0447003467063</v>
      </c>
      <c r="R87" s="137">
        <v>-5.8083620416567703</v>
      </c>
    </row>
    <row r="88" spans="1:18" x14ac:dyDescent="0.25">
      <c r="A88" s="133" t="s">
        <v>171</v>
      </c>
      <c r="B88" s="136">
        <v>43907</v>
      </c>
      <c r="C88" s="137">
        <v>60.05</v>
      </c>
      <c r="D88" s="137">
        <v>60.05</v>
      </c>
      <c r="E88" s="133">
        <v>118285</v>
      </c>
      <c r="F88" s="137">
        <v>-697.56615485135706</v>
      </c>
      <c r="G88" s="137">
        <v>-727.20306513410003</v>
      </c>
      <c r="H88" s="137">
        <v>-584.30739073616996</v>
      </c>
      <c r="I88" s="137">
        <v>-477.66885589926898</v>
      </c>
      <c r="J88" s="137">
        <v>-266.364257808079</v>
      </c>
      <c r="K88" s="137">
        <v>-62.765019781454697</v>
      </c>
      <c r="L88" s="137">
        <v>-11.491452033053299</v>
      </c>
      <c r="M88" s="137">
        <v>-16.585912483252301</v>
      </c>
      <c r="N88" s="137">
        <v>-9.5123014937878896</v>
      </c>
      <c r="O88" s="137">
        <v>5.3936810750039497</v>
      </c>
      <c r="P88" s="137">
        <v>4.68647597801976</v>
      </c>
      <c r="Q88" s="137">
        <v>14.0117052312808</v>
      </c>
      <c r="R88" s="137">
        <v>0.72448916474407998</v>
      </c>
    </row>
    <row r="89" spans="1:18" x14ac:dyDescent="0.25">
      <c r="A89" s="133" t="s">
        <v>274</v>
      </c>
      <c r="B89" s="136">
        <v>43907</v>
      </c>
      <c r="C89" s="137">
        <v>57.3</v>
      </c>
      <c r="D89" s="137">
        <v>57.3</v>
      </c>
      <c r="E89" s="133">
        <v>111722</v>
      </c>
      <c r="F89" s="137">
        <v>-699.76035604245305</v>
      </c>
      <c r="G89" s="137">
        <v>-728.300144531878</v>
      </c>
      <c r="H89" s="137">
        <v>-585.14947512551396</v>
      </c>
      <c r="I89" s="137">
        <v>-478.78716951946802</v>
      </c>
      <c r="J89" s="137">
        <v>-267.15841969034699</v>
      </c>
      <c r="K89" s="137">
        <v>-63.6103984121605</v>
      </c>
      <c r="L89" s="137">
        <v>-12.411213540879601</v>
      </c>
      <c r="M89" s="137">
        <v>-17.4544874902865</v>
      </c>
      <c r="N89" s="137">
        <v>-10.3695295460568</v>
      </c>
      <c r="O89" s="137">
        <v>4.4022235298698904</v>
      </c>
      <c r="P89" s="137">
        <v>3.7668737859712702</v>
      </c>
      <c r="Q89" s="137">
        <v>40.437077372374603</v>
      </c>
      <c r="R89" s="137">
        <v>-0.17343787122832299</v>
      </c>
    </row>
    <row r="90" spans="1:18" x14ac:dyDescent="0.25">
      <c r="A90" s="133" t="s">
        <v>172</v>
      </c>
      <c r="B90" s="136">
        <v>43907</v>
      </c>
      <c r="C90" s="137">
        <v>42.05</v>
      </c>
      <c r="D90" s="137">
        <v>42.05</v>
      </c>
      <c r="E90" s="133">
        <v>119242</v>
      </c>
      <c r="F90" s="137">
        <v>-754.02333651629306</v>
      </c>
      <c r="G90" s="137">
        <v>-785.91648012518203</v>
      </c>
      <c r="H90" s="137">
        <v>-628.66516301004799</v>
      </c>
      <c r="I90" s="137">
        <v>-518.86602482815704</v>
      </c>
      <c r="J90" s="137">
        <v>-299.79971788083299</v>
      </c>
      <c r="K90" s="137">
        <v>-89.396650291124502</v>
      </c>
      <c r="L90" s="137">
        <v>-27.559145197455699</v>
      </c>
      <c r="M90" s="137">
        <v>-22.014634764811401</v>
      </c>
      <c r="N90" s="137">
        <v>-14.793125040138699</v>
      </c>
      <c r="O90" s="137">
        <v>0.64999031070344304</v>
      </c>
      <c r="P90" s="137">
        <v>5.5345081577865303</v>
      </c>
      <c r="Q90" s="137">
        <v>16.930867896576199</v>
      </c>
      <c r="R90" s="137">
        <v>-4.8628414596874698</v>
      </c>
    </row>
    <row r="91" spans="1:18" x14ac:dyDescent="0.25">
      <c r="A91" s="133" t="s">
        <v>275</v>
      </c>
      <c r="B91" s="136">
        <v>43907</v>
      </c>
      <c r="C91" s="137">
        <v>39.814999999999998</v>
      </c>
      <c r="D91" s="137">
        <v>39.814999999999998</v>
      </c>
      <c r="E91" s="133">
        <v>104772</v>
      </c>
      <c r="F91" s="137">
        <v>-754.15078096175398</v>
      </c>
      <c r="G91" s="137">
        <v>-786.61265520644395</v>
      </c>
      <c r="H91" s="137">
        <v>-629.27628017754796</v>
      </c>
      <c r="I91" s="137">
        <v>-519.50951126382995</v>
      </c>
      <c r="J91" s="137">
        <v>-300.43826248408499</v>
      </c>
      <c r="K91" s="137">
        <v>-90.112907422846703</v>
      </c>
      <c r="L91" s="137">
        <v>-28.391101794003902</v>
      </c>
      <c r="M91" s="137">
        <v>-22.823454953399501</v>
      </c>
      <c r="N91" s="137">
        <v>-15.6160148684519</v>
      </c>
      <c r="O91" s="137">
        <v>-0.40079196174675302</v>
      </c>
      <c r="P91" s="137">
        <v>4.3767100353243897</v>
      </c>
      <c r="Q91" s="137">
        <v>22.638807988350301</v>
      </c>
      <c r="R91" s="137">
        <v>-5.7237910118535202</v>
      </c>
    </row>
    <row r="92" spans="1:18" x14ac:dyDescent="0.25">
      <c r="A92" s="133" t="s">
        <v>173</v>
      </c>
      <c r="B92" s="136">
        <v>43907</v>
      </c>
      <c r="C92" s="137">
        <v>41.46</v>
      </c>
      <c r="D92" s="137">
        <v>41.46</v>
      </c>
      <c r="E92" s="133">
        <v>118620</v>
      </c>
      <c r="F92" s="137">
        <v>-985.09739497770397</v>
      </c>
      <c r="G92" s="137">
        <v>-799.24075704225299</v>
      </c>
      <c r="H92" s="137">
        <v>-615.06156093489199</v>
      </c>
      <c r="I92" s="137">
        <v>-498.43932891143203</v>
      </c>
      <c r="J92" s="137">
        <v>-291.74253895842497</v>
      </c>
      <c r="K92" s="137">
        <v>-79.443960295024098</v>
      </c>
      <c r="L92" s="137">
        <v>-22.617068358562001</v>
      </c>
      <c r="M92" s="137">
        <v>-22.130500143871402</v>
      </c>
      <c r="N92" s="137">
        <v>-14.484451260466599</v>
      </c>
      <c r="O92" s="137">
        <v>-5.6133021419745403E-2</v>
      </c>
      <c r="P92" s="137">
        <v>1.99251138609046</v>
      </c>
      <c r="Q92" s="137">
        <v>12.6022099835621</v>
      </c>
      <c r="R92" s="137">
        <v>-7.2379020900231001</v>
      </c>
    </row>
    <row r="93" spans="1:18" x14ac:dyDescent="0.25">
      <c r="A93" s="133" t="s">
        <v>276</v>
      </c>
      <c r="B93" s="136">
        <v>43907</v>
      </c>
      <c r="C93" s="137">
        <v>38.340000000000003</v>
      </c>
      <c r="D93" s="137">
        <v>38.340000000000003</v>
      </c>
      <c r="E93" s="133">
        <v>111638</v>
      </c>
      <c r="F93" s="137">
        <v>-990.99213397614199</v>
      </c>
      <c r="G93" s="137">
        <v>-801.12419700214105</v>
      </c>
      <c r="H93" s="137">
        <v>-617.38836265223301</v>
      </c>
      <c r="I93" s="137">
        <v>-500.10539629005001</v>
      </c>
      <c r="J93" s="137">
        <v>-293.31728414648398</v>
      </c>
      <c r="K93" s="137">
        <v>-80.854588976204994</v>
      </c>
      <c r="L93" s="137">
        <v>-24.1542696807666</v>
      </c>
      <c r="M93" s="137">
        <v>-23.5651402657072</v>
      </c>
      <c r="N93" s="137">
        <v>-15.973741794310699</v>
      </c>
      <c r="O93" s="137">
        <v>-1.49340447121207</v>
      </c>
      <c r="P93" s="137">
        <v>0.76277091039409595</v>
      </c>
      <c r="Q93" s="137">
        <v>25.260317460317498</v>
      </c>
      <c r="R93" s="137">
        <v>-8.6171680195235805</v>
      </c>
    </row>
    <row r="94" spans="1:18" x14ac:dyDescent="0.25">
      <c r="A94" s="133" t="s">
        <v>174</v>
      </c>
      <c r="B94" s="136">
        <v>43907</v>
      </c>
      <c r="C94" s="137">
        <v>12.5634</v>
      </c>
      <c r="D94" s="137">
        <v>12.5634</v>
      </c>
      <c r="E94" s="133">
        <v>135654</v>
      </c>
      <c r="F94" s="137">
        <v>-915.70766759527396</v>
      </c>
      <c r="G94" s="137">
        <v>-788.92593292807101</v>
      </c>
      <c r="H94" s="137">
        <v>-621.91672051807404</v>
      </c>
      <c r="I94" s="137">
        <v>-509.88341141883899</v>
      </c>
      <c r="J94" s="137">
        <v>-286.09097279248601</v>
      </c>
      <c r="K94" s="137">
        <v>-82.281382588864602</v>
      </c>
      <c r="L94" s="137">
        <v>-24.4730426112156</v>
      </c>
      <c r="M94" s="137">
        <v>-23.200332813973201</v>
      </c>
      <c r="N94" s="137">
        <v>-16.729441443421599</v>
      </c>
      <c r="O94" s="137">
        <v>-0.236090120034636</v>
      </c>
      <c r="P94" s="137"/>
      <c r="Q94" s="137">
        <v>6.0795386614684901</v>
      </c>
      <c r="R94" s="137">
        <v>-4.2828985592296798</v>
      </c>
    </row>
    <row r="95" spans="1:18" x14ac:dyDescent="0.25">
      <c r="A95" s="133" t="s">
        <v>277</v>
      </c>
      <c r="B95" s="136">
        <v>43907</v>
      </c>
      <c r="C95" s="137">
        <v>11.7277</v>
      </c>
      <c r="D95" s="137">
        <v>11.7277</v>
      </c>
      <c r="E95" s="133">
        <v>135655</v>
      </c>
      <c r="F95" s="137">
        <v>-917.20282626766198</v>
      </c>
      <c r="G95" s="137">
        <v>-790.153432766072</v>
      </c>
      <c r="H95" s="137">
        <v>-623.16221130980796</v>
      </c>
      <c r="I95" s="137">
        <v>-511.00121539288699</v>
      </c>
      <c r="J95" s="137">
        <v>-287.14321734230299</v>
      </c>
      <c r="K95" s="137">
        <v>-83.381324359339303</v>
      </c>
      <c r="L95" s="137">
        <v>-25.7314579072582</v>
      </c>
      <c r="M95" s="137">
        <v>-24.442220578716299</v>
      </c>
      <c r="N95" s="137">
        <v>-18.072893801934502</v>
      </c>
      <c r="O95" s="137">
        <v>-1.81982727720328</v>
      </c>
      <c r="P95" s="137"/>
      <c r="Q95" s="137">
        <v>4.0975341130604299</v>
      </c>
      <c r="R95" s="137">
        <v>-5.7827277143697202</v>
      </c>
    </row>
    <row r="96" spans="1:18" x14ac:dyDescent="0.25">
      <c r="A96" s="133" t="s">
        <v>278</v>
      </c>
      <c r="B96" s="136">
        <v>43907</v>
      </c>
      <c r="C96" s="137">
        <v>432.33929999999998</v>
      </c>
      <c r="D96" s="137">
        <v>432.33929999999998</v>
      </c>
      <c r="E96" s="133">
        <v>100526</v>
      </c>
      <c r="F96" s="137">
        <v>-925.27031514429905</v>
      </c>
      <c r="G96" s="137">
        <v>-805.10692963777501</v>
      </c>
      <c r="H96" s="137">
        <v>-639.77518710792299</v>
      </c>
      <c r="I96" s="137">
        <v>-520.33955509115106</v>
      </c>
      <c r="J96" s="137">
        <v>-313.92180266474202</v>
      </c>
      <c r="K96" s="137">
        <v>-98.597105421636599</v>
      </c>
      <c r="L96" s="137">
        <v>-36.859646096659397</v>
      </c>
      <c r="M96" s="137">
        <v>-30.9554079055616</v>
      </c>
      <c r="N96" s="137">
        <v>-23.2636608637888</v>
      </c>
      <c r="O96" s="137">
        <v>-3.7840404974370698</v>
      </c>
      <c r="P96" s="137">
        <v>3.3711037796853603E-2</v>
      </c>
      <c r="Q96" s="137">
        <v>201.58734732574899</v>
      </c>
      <c r="R96" s="137">
        <v>-9.4086553288810908</v>
      </c>
    </row>
    <row r="97" spans="1:18" x14ac:dyDescent="0.25">
      <c r="A97" s="133" t="s">
        <v>175</v>
      </c>
      <c r="B97" s="136">
        <v>43907</v>
      </c>
      <c r="C97" s="137">
        <v>460.95319999999998</v>
      </c>
      <c r="D97" s="137">
        <v>460.95319999999998</v>
      </c>
      <c r="E97" s="133">
        <v>118540</v>
      </c>
      <c r="F97" s="137">
        <v>-924.21534600812595</v>
      </c>
      <c r="G97" s="137">
        <v>-804.23403891664304</v>
      </c>
      <c r="H97" s="137">
        <v>-638.839359590958</v>
      </c>
      <c r="I97" s="137">
        <v>-519.54129670683199</v>
      </c>
      <c r="J97" s="137">
        <v>-313.204498306007</v>
      </c>
      <c r="K97" s="137">
        <v>-97.854924877120595</v>
      </c>
      <c r="L97" s="137">
        <v>-36.038571225797703</v>
      </c>
      <c r="M97" s="137">
        <v>-30.194945779666199</v>
      </c>
      <c r="N97" s="137">
        <v>-22.5094930697405</v>
      </c>
      <c r="O97" s="137">
        <v>-2.8948818408006498</v>
      </c>
      <c r="P97" s="137">
        <v>1.0389546261656299</v>
      </c>
      <c r="Q97" s="137">
        <v>12.477978399277699</v>
      </c>
      <c r="R97" s="137">
        <v>-8.6208589678126994</v>
      </c>
    </row>
    <row r="98" spans="1:18" x14ac:dyDescent="0.25">
      <c r="A98" s="133" t="s">
        <v>279</v>
      </c>
      <c r="B98" s="136">
        <v>43907</v>
      </c>
      <c r="C98" s="137">
        <v>275.09100000000001</v>
      </c>
      <c r="D98" s="137">
        <v>275.09100000000001</v>
      </c>
      <c r="E98" s="133">
        <v>100998</v>
      </c>
      <c r="F98" s="137">
        <v>-1171.8640048413899</v>
      </c>
      <c r="G98" s="137">
        <v>-931.80868668339997</v>
      </c>
      <c r="H98" s="137">
        <v>-677.53902441289301</v>
      </c>
      <c r="I98" s="137">
        <v>-554.90552918251205</v>
      </c>
      <c r="J98" s="137">
        <v>-324.36734404107199</v>
      </c>
      <c r="K98" s="137">
        <v>-106.757195523581</v>
      </c>
      <c r="L98" s="137">
        <v>-36.478013350269897</v>
      </c>
      <c r="M98" s="137">
        <v>-32.151211491060202</v>
      </c>
      <c r="N98" s="137">
        <v>-23.015461471247601</v>
      </c>
      <c r="O98" s="137">
        <v>-1.7100447079379499</v>
      </c>
      <c r="P98" s="137">
        <v>2.59190288497093</v>
      </c>
      <c r="Q98" s="137">
        <v>137.950121186199</v>
      </c>
      <c r="R98" s="137">
        <v>-8.6699273464242594</v>
      </c>
    </row>
    <row r="99" spans="1:18" x14ac:dyDescent="0.25">
      <c r="A99" s="133" t="s">
        <v>176</v>
      </c>
      <c r="B99" s="136">
        <v>43907</v>
      </c>
      <c r="C99" s="137">
        <v>286.72000000000003</v>
      </c>
      <c r="D99" s="137">
        <v>286.72000000000003</v>
      </c>
      <c r="E99" s="133">
        <v>118929</v>
      </c>
      <c r="F99" s="137">
        <v>-1171.53678922991</v>
      </c>
      <c r="G99" s="137">
        <v>-931.38372500876903</v>
      </c>
      <c r="H99" s="137">
        <v>-677.122439766193</v>
      </c>
      <c r="I99" s="137">
        <v>-554.52023853327603</v>
      </c>
      <c r="J99" s="137">
        <v>-324.00314073106102</v>
      </c>
      <c r="K99" s="137">
        <v>-106.39226237375</v>
      </c>
      <c r="L99" s="137">
        <v>-36.070424749707797</v>
      </c>
      <c r="M99" s="137">
        <v>-31.772594798757801</v>
      </c>
      <c r="N99" s="137">
        <v>-22.627742592636999</v>
      </c>
      <c r="O99" s="137">
        <v>-1.14339493423566</v>
      </c>
      <c r="P99" s="137">
        <v>3.2787720899486898</v>
      </c>
      <c r="Q99" s="137">
        <v>13.214671421257</v>
      </c>
      <c r="R99" s="137">
        <v>-8.2168774445031794</v>
      </c>
    </row>
    <row r="100" spans="1:18" x14ac:dyDescent="0.25">
      <c r="A100" s="133" t="s">
        <v>280</v>
      </c>
      <c r="B100" s="136">
        <v>43907</v>
      </c>
      <c r="C100" s="137">
        <v>368.92</v>
      </c>
      <c r="D100" s="137">
        <v>1203.7555432475001</v>
      </c>
      <c r="E100" s="133">
        <v>101979</v>
      </c>
      <c r="F100" s="137">
        <v>-926.08658896127201</v>
      </c>
      <c r="G100" s="137">
        <v>-888.80855915365998</v>
      </c>
      <c r="H100" s="137">
        <v>-672.75542663157398</v>
      </c>
      <c r="I100" s="137">
        <v>-569.35621730450703</v>
      </c>
      <c r="J100" s="137">
        <v>-334.43122861251999</v>
      </c>
      <c r="K100" s="137">
        <v>-114.877878267885</v>
      </c>
      <c r="L100" s="137">
        <v>-44.429716218662698</v>
      </c>
      <c r="M100" s="137">
        <v>-38.593213239881699</v>
      </c>
      <c r="N100" s="137">
        <v>-28.647569186456298</v>
      </c>
      <c r="O100" s="137">
        <v>-6.5839875449461696</v>
      </c>
      <c r="P100" s="137">
        <v>-1.98507620418821</v>
      </c>
      <c r="Q100" s="137">
        <v>497.85280311396002</v>
      </c>
      <c r="R100" s="137">
        <v>-13.587091543936801</v>
      </c>
    </row>
    <row r="101" spans="1:18" x14ac:dyDescent="0.25">
      <c r="A101" s="133" t="s">
        <v>177</v>
      </c>
      <c r="B101" s="136">
        <v>43907</v>
      </c>
      <c r="C101" s="137">
        <v>385.81299999999999</v>
      </c>
      <c r="D101" s="137">
        <v>385.81299999999999</v>
      </c>
      <c r="E101" s="133">
        <v>119060</v>
      </c>
      <c r="F101" s="137">
        <v>-925.38821621375803</v>
      </c>
      <c r="G101" s="137">
        <v>-888.28812809852604</v>
      </c>
      <c r="H101" s="137">
        <v>-672.31057592433001</v>
      </c>
      <c r="I101" s="137">
        <v>-568.94787194933099</v>
      </c>
      <c r="J101" s="137">
        <v>-334.03182195588403</v>
      </c>
      <c r="K101" s="137">
        <v>-114.461073724017</v>
      </c>
      <c r="L101" s="137">
        <v>-43.976518709710902</v>
      </c>
      <c r="M101" s="137">
        <v>-38.180610428235497</v>
      </c>
      <c r="N101" s="137">
        <v>-28.232870560486798</v>
      </c>
      <c r="O101" s="137">
        <v>-6.0383537331663399</v>
      </c>
      <c r="P101" s="137">
        <v>-1.3978095835475699</v>
      </c>
      <c r="Q101" s="137">
        <v>8.0587014613059793</v>
      </c>
      <c r="R101" s="137">
        <v>-13.1059133069963</v>
      </c>
    </row>
    <row r="102" spans="1:18" x14ac:dyDescent="0.25">
      <c r="A102" s="133" t="s">
        <v>281</v>
      </c>
      <c r="B102" s="136">
        <v>43907</v>
      </c>
      <c r="C102" s="137">
        <v>30.039100000000001</v>
      </c>
      <c r="D102" s="137">
        <v>30.039100000000001</v>
      </c>
      <c r="E102" s="133">
        <v>104707</v>
      </c>
      <c r="F102" s="137">
        <v>-943.27571669476902</v>
      </c>
      <c r="G102" s="137">
        <v>-829.74377946846198</v>
      </c>
      <c r="H102" s="137">
        <v>-640.83987404071195</v>
      </c>
      <c r="I102" s="137">
        <v>-528.24540014561705</v>
      </c>
      <c r="J102" s="137">
        <v>-300.66489956566301</v>
      </c>
      <c r="K102" s="137">
        <v>-84.950155471032801</v>
      </c>
      <c r="L102" s="137">
        <v>-24.255262325173401</v>
      </c>
      <c r="M102" s="137">
        <v>-24.005084733911701</v>
      </c>
      <c r="N102" s="137">
        <v>-18.1478083426342</v>
      </c>
      <c r="O102" s="137">
        <v>-2.5451676111228401</v>
      </c>
      <c r="P102" s="137">
        <v>1.60638244059892</v>
      </c>
      <c r="Q102" s="137">
        <v>15.174837136929501</v>
      </c>
      <c r="R102" s="137">
        <v>-9.1146217759284909</v>
      </c>
    </row>
    <row r="103" spans="1:18" x14ac:dyDescent="0.25">
      <c r="A103" s="133" t="s">
        <v>178</v>
      </c>
      <c r="B103" s="136">
        <v>43907</v>
      </c>
      <c r="C103" s="137">
        <v>31.8003</v>
      </c>
      <c r="D103" s="137">
        <v>31.8003</v>
      </c>
      <c r="E103" s="133">
        <v>120079</v>
      </c>
      <c r="F103" s="137">
        <v>-941.944140650127</v>
      </c>
      <c r="G103" s="137">
        <v>-828.47104283533201</v>
      </c>
      <c r="H103" s="137">
        <v>-639.65249313246204</v>
      </c>
      <c r="I103" s="137">
        <v>-527.15959075232399</v>
      </c>
      <c r="J103" s="137">
        <v>-299.64646266025699</v>
      </c>
      <c r="K103" s="137">
        <v>-83.916023052285396</v>
      </c>
      <c r="L103" s="137">
        <v>-23.108408742644201</v>
      </c>
      <c r="M103" s="137">
        <v>-22.9383664358527</v>
      </c>
      <c r="N103" s="137">
        <v>-17.1600344767816</v>
      </c>
      <c r="O103" s="137">
        <v>-1.7270262092623401</v>
      </c>
      <c r="P103" s="137">
        <v>2.4961766730022599</v>
      </c>
      <c r="Q103" s="137">
        <v>12.135167090452301</v>
      </c>
      <c r="R103" s="137">
        <v>-8.3255207665690101</v>
      </c>
    </row>
    <row r="104" spans="1:18" x14ac:dyDescent="0.25">
      <c r="A104" s="133" t="s">
        <v>282</v>
      </c>
      <c r="B104" s="136">
        <v>43907</v>
      </c>
      <c r="C104" s="137">
        <v>292.63</v>
      </c>
      <c r="D104" s="137">
        <v>292.63</v>
      </c>
      <c r="E104" s="133">
        <v>100354</v>
      </c>
      <c r="F104" s="137">
        <v>-715.374564459932</v>
      </c>
      <c r="G104" s="137">
        <v>-795.30991671085906</v>
      </c>
      <c r="H104" s="137">
        <v>-641.66018148713704</v>
      </c>
      <c r="I104" s="137">
        <v>-530.80872290130901</v>
      </c>
      <c r="J104" s="137">
        <v>-312.90192623549598</v>
      </c>
      <c r="K104" s="137">
        <v>-99.212143309365601</v>
      </c>
      <c r="L104" s="137">
        <v>-33.678667432825897</v>
      </c>
      <c r="M104" s="137">
        <v>-29.822824661094302</v>
      </c>
      <c r="N104" s="137">
        <v>-20.884245933443101</v>
      </c>
      <c r="O104" s="137">
        <v>-2.80078075916978</v>
      </c>
      <c r="P104" s="137">
        <v>1.2321873712768801</v>
      </c>
      <c r="Q104" s="137">
        <v>137.25379191059099</v>
      </c>
      <c r="R104" s="137">
        <v>-7.66574425205481</v>
      </c>
    </row>
    <row r="105" spans="1:18" x14ac:dyDescent="0.25">
      <c r="A105" s="133" t="s">
        <v>179</v>
      </c>
      <c r="B105" s="136">
        <v>43907</v>
      </c>
      <c r="C105" s="137">
        <v>313.68</v>
      </c>
      <c r="D105" s="137">
        <v>313.68</v>
      </c>
      <c r="E105" s="133">
        <v>120592</v>
      </c>
      <c r="F105" s="137">
        <v>-715.28363806844595</v>
      </c>
      <c r="G105" s="137">
        <v>-794.82916678792799</v>
      </c>
      <c r="H105" s="137">
        <v>-641.28513891172099</v>
      </c>
      <c r="I105" s="137">
        <v>-530.43241674526598</v>
      </c>
      <c r="J105" s="137">
        <v>-312.50614597803099</v>
      </c>
      <c r="K105" s="137">
        <v>-98.713053913976793</v>
      </c>
      <c r="L105" s="137">
        <v>-33.0306061206389</v>
      </c>
      <c r="M105" s="137">
        <v>-29.186586307885701</v>
      </c>
      <c r="N105" s="137">
        <v>-20.273674462766099</v>
      </c>
      <c r="O105" s="137">
        <v>-1.88405040665292</v>
      </c>
      <c r="P105" s="137">
        <v>2.3815197047166698</v>
      </c>
      <c r="Q105" s="137">
        <v>13.4823954731217</v>
      </c>
      <c r="R105" s="137">
        <v>-6.9356584222533799</v>
      </c>
    </row>
    <row r="106" spans="1:18" x14ac:dyDescent="0.25">
      <c r="A106" s="133" t="s">
        <v>283</v>
      </c>
      <c r="B106" s="136">
        <v>43907</v>
      </c>
      <c r="C106" s="137">
        <v>8.82</v>
      </c>
      <c r="D106" s="137">
        <v>8.82</v>
      </c>
      <c r="E106" s="133">
        <v>142136</v>
      </c>
      <c r="F106" s="137">
        <v>-1045.1541850220301</v>
      </c>
      <c r="G106" s="137">
        <v>-706.32845188284603</v>
      </c>
      <c r="H106" s="137">
        <v>-666.92884801548905</v>
      </c>
      <c r="I106" s="137">
        <v>-529.90708478513397</v>
      </c>
      <c r="J106" s="137">
        <v>-315.45718219904501</v>
      </c>
      <c r="K106" s="137">
        <v>-92.399746850008597</v>
      </c>
      <c r="L106" s="137">
        <v>-24.7198129901907</v>
      </c>
      <c r="M106" s="137">
        <v>-24.7234971793679</v>
      </c>
      <c r="N106" s="137">
        <v>-16.810980103168699</v>
      </c>
      <c r="O106" s="137"/>
      <c r="P106" s="137"/>
      <c r="Q106" s="137">
        <v>-5.9406896551724104</v>
      </c>
      <c r="R106" s="137"/>
    </row>
    <row r="107" spans="1:18" x14ac:dyDescent="0.25">
      <c r="A107" s="133" t="s">
        <v>180</v>
      </c>
      <c r="B107" s="136">
        <v>43907</v>
      </c>
      <c r="C107" s="137">
        <v>9</v>
      </c>
      <c r="D107" s="137">
        <v>9</v>
      </c>
      <c r="E107" s="133">
        <v>142134</v>
      </c>
      <c r="F107" s="137">
        <v>-1063.1067961164999</v>
      </c>
      <c r="G107" s="137">
        <v>-710.55327868852498</v>
      </c>
      <c r="H107" s="137">
        <v>-670.31990521326998</v>
      </c>
      <c r="I107" s="137">
        <v>-530.65739570164396</v>
      </c>
      <c r="J107" s="137">
        <v>-316.22583051236398</v>
      </c>
      <c r="K107" s="137">
        <v>-92.297351920961802</v>
      </c>
      <c r="L107" s="137">
        <v>-24.4572500670062</v>
      </c>
      <c r="M107" s="137">
        <v>-24.418111727847201</v>
      </c>
      <c r="N107" s="137">
        <v>-16.377450189562001</v>
      </c>
      <c r="O107" s="137"/>
      <c r="P107" s="137"/>
      <c r="Q107" s="137">
        <v>-5.0344827586206904</v>
      </c>
      <c r="R107" s="137"/>
    </row>
    <row r="108" spans="1:18" x14ac:dyDescent="0.25">
      <c r="A108" s="133" t="s">
        <v>181</v>
      </c>
      <c r="B108" s="136">
        <v>43907</v>
      </c>
      <c r="C108" s="137">
        <v>25.72</v>
      </c>
      <c r="D108" s="137">
        <v>25.72</v>
      </c>
      <c r="E108" s="133">
        <v>123637</v>
      </c>
      <c r="F108" s="137">
        <v>-42.524271844662103</v>
      </c>
      <c r="G108" s="137">
        <v>-480.61694290976101</v>
      </c>
      <c r="H108" s="137">
        <v>-449.37346652646397</v>
      </c>
      <c r="I108" s="137">
        <v>-331.75384167918997</v>
      </c>
      <c r="J108" s="137">
        <v>-203.82355254435399</v>
      </c>
      <c r="K108" s="137">
        <v>-55.379606988186097</v>
      </c>
      <c r="L108" s="137">
        <v>-8.0100004512098604</v>
      </c>
      <c r="M108" s="137">
        <v>-8.4409439609571599</v>
      </c>
      <c r="N108" s="137">
        <v>-6.7560649023314596</v>
      </c>
      <c r="O108" s="137">
        <v>4.0521214995813999</v>
      </c>
      <c r="P108" s="137">
        <v>4.1343711063285804</v>
      </c>
      <c r="Q108" s="137">
        <v>24.1084033613445</v>
      </c>
      <c r="R108" s="137">
        <v>-2.2934199218433302</v>
      </c>
    </row>
    <row r="109" spans="1:18" x14ac:dyDescent="0.25">
      <c r="A109" s="133" t="s">
        <v>284</v>
      </c>
      <c r="B109" s="136">
        <v>43907</v>
      </c>
      <c r="C109" s="137">
        <v>23.82</v>
      </c>
      <c r="D109" s="137">
        <v>23.82</v>
      </c>
      <c r="E109" s="133">
        <v>123638</v>
      </c>
      <c r="F109" s="137">
        <v>-30.620805369128</v>
      </c>
      <c r="G109" s="137">
        <v>-479.11694510739801</v>
      </c>
      <c r="H109" s="137">
        <v>-450.55334846764998</v>
      </c>
      <c r="I109" s="137">
        <v>-332.33908948194698</v>
      </c>
      <c r="J109" s="137">
        <v>-204.459479121199</v>
      </c>
      <c r="K109" s="137">
        <v>-56.431663574520698</v>
      </c>
      <c r="L109" s="137">
        <v>-9.2363583553010802</v>
      </c>
      <c r="M109" s="137">
        <v>-9.6003742048857195</v>
      </c>
      <c r="N109" s="137">
        <v>-8.0006250734146693</v>
      </c>
      <c r="O109" s="137">
        <v>2.3019073765872999</v>
      </c>
      <c r="P109" s="137">
        <v>2.5753767214790302</v>
      </c>
      <c r="Q109" s="137">
        <v>21.1945378151261</v>
      </c>
      <c r="R109" s="137">
        <v>-3.7014796361543501</v>
      </c>
    </row>
    <row r="110" spans="1:18" x14ac:dyDescent="0.25">
      <c r="A110" s="133" t="s">
        <v>182</v>
      </c>
      <c r="B110" s="136">
        <v>43907</v>
      </c>
      <c r="C110" s="137">
        <v>45.26</v>
      </c>
      <c r="D110" s="137">
        <v>45.26</v>
      </c>
      <c r="E110" s="133">
        <v>118473</v>
      </c>
      <c r="F110" s="137">
        <v>-1034.3495062258501</v>
      </c>
      <c r="G110" s="137">
        <v>-821.87374346602405</v>
      </c>
      <c r="H110" s="137">
        <v>-675.09883283132501</v>
      </c>
      <c r="I110" s="137">
        <v>-553.55278205956904</v>
      </c>
      <c r="J110" s="137">
        <v>-321.84758632030798</v>
      </c>
      <c r="K110" s="137">
        <v>-92.938380580546607</v>
      </c>
      <c r="L110" s="137">
        <v>-34.336886332857802</v>
      </c>
      <c r="M110" s="137">
        <v>-32.675400960821101</v>
      </c>
      <c r="N110" s="137">
        <v>-23.7630208333333</v>
      </c>
      <c r="O110" s="137">
        <v>-1.0414758211044199</v>
      </c>
      <c r="P110" s="137">
        <v>1.8854014662588101</v>
      </c>
      <c r="Q110" s="137">
        <v>14.2637104558576</v>
      </c>
      <c r="R110" s="137">
        <v>-12.1595974141981</v>
      </c>
    </row>
    <row r="111" spans="1:18" x14ac:dyDescent="0.25">
      <c r="A111" s="133" t="s">
        <v>285</v>
      </c>
      <c r="B111" s="136">
        <v>43907</v>
      </c>
      <c r="C111" s="137">
        <v>41.85</v>
      </c>
      <c r="D111" s="137">
        <v>41.85</v>
      </c>
      <c r="E111" s="133">
        <v>111569</v>
      </c>
      <c r="F111" s="137">
        <v>-1033.8983050847401</v>
      </c>
      <c r="G111" s="137">
        <v>-823.23369565217399</v>
      </c>
      <c r="H111" s="137">
        <v>-676.06350498677</v>
      </c>
      <c r="I111" s="137">
        <v>-554.67994195420795</v>
      </c>
      <c r="J111" s="137">
        <v>-322.70605102565997</v>
      </c>
      <c r="K111" s="137">
        <v>-93.719501520270597</v>
      </c>
      <c r="L111" s="137">
        <v>-35.202829085807799</v>
      </c>
      <c r="M111" s="137">
        <v>-33.499484964757002</v>
      </c>
      <c r="N111" s="137">
        <v>-24.689392225100701</v>
      </c>
      <c r="O111" s="137">
        <v>-2.1820315891790201</v>
      </c>
      <c r="P111" s="137">
        <v>0.64266849251829905</v>
      </c>
      <c r="Q111" s="137">
        <v>28.361185655037801</v>
      </c>
      <c r="R111" s="137">
        <v>-13.0745117002655</v>
      </c>
    </row>
    <row r="112" spans="1:18" x14ac:dyDescent="0.25">
      <c r="A112" s="133" t="s">
        <v>183</v>
      </c>
      <c r="B112" s="136">
        <v>43907</v>
      </c>
      <c r="C112" s="137">
        <v>8.0399999999999991</v>
      </c>
      <c r="D112" s="137">
        <v>8.0399999999999991</v>
      </c>
      <c r="E112" s="133">
        <v>141808</v>
      </c>
      <c r="F112" s="137">
        <v>-580.78335373317498</v>
      </c>
      <c r="G112" s="137">
        <v>-682.53739930955101</v>
      </c>
      <c r="H112" s="137">
        <v>-562.22737186477696</v>
      </c>
      <c r="I112" s="137">
        <v>-468.22157434402402</v>
      </c>
      <c r="J112" s="137">
        <v>-272.333131679774</v>
      </c>
      <c r="K112" s="137">
        <v>-87.093529644649394</v>
      </c>
      <c r="L112" s="137">
        <v>-26.234036234036299</v>
      </c>
      <c r="M112" s="137">
        <v>-23.812097850480502</v>
      </c>
      <c r="N112" s="137">
        <v>-16.030908555107199</v>
      </c>
      <c r="O112" s="137"/>
      <c r="P112" s="137"/>
      <c r="Q112" s="137">
        <v>-8.8320987654321002</v>
      </c>
      <c r="R112" s="137">
        <v>-9.2862989756863907</v>
      </c>
    </row>
    <row r="113" spans="1:18" x14ac:dyDescent="0.25">
      <c r="A113" s="133" t="s">
        <v>286</v>
      </c>
      <c r="B113" s="136">
        <v>43907</v>
      </c>
      <c r="C113" s="137">
        <v>7.87</v>
      </c>
      <c r="D113" s="137">
        <v>7.87</v>
      </c>
      <c r="E113" s="133">
        <v>141862</v>
      </c>
      <c r="F113" s="137">
        <v>-593.125</v>
      </c>
      <c r="G113" s="137">
        <v>-686.25146886016398</v>
      </c>
      <c r="H113" s="137">
        <v>-563.96158129176001</v>
      </c>
      <c r="I113" s="137">
        <v>-469.82886904761898</v>
      </c>
      <c r="J113" s="137">
        <v>-273.99396723109601</v>
      </c>
      <c r="K113" s="137">
        <v>-87.939342403628103</v>
      </c>
      <c r="L113" s="137">
        <v>-27.1072334259147</v>
      </c>
      <c r="M113" s="137">
        <v>-24.571687908929299</v>
      </c>
      <c r="N113" s="137">
        <v>-16.844672995780599</v>
      </c>
      <c r="O113" s="137"/>
      <c r="P113" s="137"/>
      <c r="Q113" s="137">
        <v>-9.5981481481481499</v>
      </c>
      <c r="R113" s="137">
        <v>-10.0233003245402</v>
      </c>
    </row>
    <row r="114" spans="1:18" x14ac:dyDescent="0.25">
      <c r="A114" s="133" t="s">
        <v>287</v>
      </c>
      <c r="B114" s="136">
        <v>43907</v>
      </c>
      <c r="C114" s="137">
        <v>43.56</v>
      </c>
      <c r="D114" s="137">
        <v>43.56</v>
      </c>
      <c r="E114" s="133">
        <v>104636</v>
      </c>
      <c r="F114" s="137">
        <v>-827.12586941889106</v>
      </c>
      <c r="G114" s="137">
        <v>-809.41422594142102</v>
      </c>
      <c r="H114" s="137">
        <v>-584.467574059247</v>
      </c>
      <c r="I114" s="137">
        <v>-498.58097713649101</v>
      </c>
      <c r="J114" s="137">
        <v>-279.593596059113</v>
      </c>
      <c r="K114" s="137">
        <v>-74.032855949741005</v>
      </c>
      <c r="L114" s="137">
        <v>-16.635049161364901</v>
      </c>
      <c r="M114" s="137">
        <v>-18.6017493451129</v>
      </c>
      <c r="N114" s="137">
        <v>-13.5627229488704</v>
      </c>
      <c r="O114" s="137">
        <v>2.33144979532997</v>
      </c>
      <c r="P114" s="137">
        <v>3.7472565581466402</v>
      </c>
      <c r="Q114" s="137">
        <v>25.376838616117698</v>
      </c>
      <c r="R114" s="137">
        <v>-3.8161295442249901</v>
      </c>
    </row>
    <row r="115" spans="1:18" x14ac:dyDescent="0.25">
      <c r="A115" s="133" t="s">
        <v>184</v>
      </c>
      <c r="B115" s="136">
        <v>43907</v>
      </c>
      <c r="C115" s="137">
        <v>48.31</v>
      </c>
      <c r="D115" s="137">
        <v>48.31</v>
      </c>
      <c r="E115" s="133">
        <v>120416</v>
      </c>
      <c r="F115" s="137">
        <v>-819.80979360582705</v>
      </c>
      <c r="G115" s="137">
        <v>-807.47641509433902</v>
      </c>
      <c r="H115" s="137">
        <v>-583.18288499729204</v>
      </c>
      <c r="I115" s="137">
        <v>-497.40966738454199</v>
      </c>
      <c r="J115" s="137">
        <v>-278.701825557809</v>
      </c>
      <c r="K115" s="137">
        <v>-73.173906817501305</v>
      </c>
      <c r="L115" s="137">
        <v>-15.688852265841399</v>
      </c>
      <c r="M115" s="137">
        <v>-17.6323648166792</v>
      </c>
      <c r="N115" s="137">
        <v>-12.521428515259499</v>
      </c>
      <c r="O115" s="137">
        <v>3.9220699054574002</v>
      </c>
      <c r="P115" s="137">
        <v>5.6701082661660704</v>
      </c>
      <c r="Q115" s="137">
        <v>20.071049017162299</v>
      </c>
      <c r="R115" s="137">
        <v>-2.5372529442708802</v>
      </c>
    </row>
    <row r="116" spans="1:18" x14ac:dyDescent="0.25">
      <c r="A116" s="133" t="s">
        <v>185</v>
      </c>
      <c r="B116" s="136">
        <v>43907</v>
      </c>
      <c r="C116" s="137">
        <v>8.0754999999999999</v>
      </c>
      <c r="D116" s="137">
        <v>8.0754999999999999</v>
      </c>
      <c r="E116" s="133">
        <v>147541</v>
      </c>
      <c r="F116" s="137">
        <v>-819.17224515488499</v>
      </c>
      <c r="G116" s="137">
        <v>-725.39012185252295</v>
      </c>
      <c r="H116" s="137">
        <v>-624.86307042855606</v>
      </c>
      <c r="I116" s="137">
        <v>-527.14145991726696</v>
      </c>
      <c r="J116" s="137">
        <v>-302.324751440905</v>
      </c>
      <c r="K116" s="137">
        <v>-93.011758299245798</v>
      </c>
      <c r="L116" s="137"/>
      <c r="M116" s="137"/>
      <c r="N116" s="137"/>
      <c r="O116" s="137"/>
      <c r="P116" s="137"/>
      <c r="Q116" s="137">
        <v>-46.519370860927197</v>
      </c>
      <c r="R116" s="137"/>
    </row>
    <row r="117" spans="1:18" x14ac:dyDescent="0.25">
      <c r="A117" s="133" t="s">
        <v>288</v>
      </c>
      <c r="B117" s="136">
        <v>43907</v>
      </c>
      <c r="C117" s="137">
        <v>8.0037000000000003</v>
      </c>
      <c r="D117" s="137">
        <v>8.0037000000000003</v>
      </c>
      <c r="E117" s="133">
        <v>147544</v>
      </c>
      <c r="F117" s="137">
        <v>-821.12629611988802</v>
      </c>
      <c r="G117" s="137">
        <v>-727.03269093668803</v>
      </c>
      <c r="H117" s="137">
        <v>-626.60057771694005</v>
      </c>
      <c r="I117" s="137">
        <v>-528.77739043824704</v>
      </c>
      <c r="J117" s="137">
        <v>-303.93784750567198</v>
      </c>
      <c r="K117" s="137">
        <v>-94.649186547579902</v>
      </c>
      <c r="L117" s="137"/>
      <c r="M117" s="137"/>
      <c r="N117" s="137"/>
      <c r="O117" s="137"/>
      <c r="P117" s="137"/>
      <c r="Q117" s="137">
        <v>-48.254933774834399</v>
      </c>
      <c r="R117" s="137"/>
    </row>
    <row r="118" spans="1:18" x14ac:dyDescent="0.25">
      <c r="A118" s="133" t="s">
        <v>289</v>
      </c>
      <c r="B118" s="136">
        <v>43907</v>
      </c>
      <c r="C118" s="137">
        <v>15.0579</v>
      </c>
      <c r="D118" s="137">
        <v>15.0579</v>
      </c>
      <c r="E118" s="133">
        <v>107288</v>
      </c>
      <c r="F118" s="137">
        <v>-724.40245267789805</v>
      </c>
      <c r="G118" s="137">
        <v>-742.14736745774997</v>
      </c>
      <c r="H118" s="137">
        <v>-565.91657407461298</v>
      </c>
      <c r="I118" s="137">
        <v>-442.56424656692599</v>
      </c>
      <c r="J118" s="137">
        <v>-262.75165195005098</v>
      </c>
      <c r="K118" s="137">
        <v>-71.018773932254902</v>
      </c>
      <c r="L118" s="137">
        <v>-16.603834610669001</v>
      </c>
      <c r="M118" s="137">
        <v>-15.734467596421201</v>
      </c>
      <c r="N118" s="137">
        <v>-9.2476182939530798</v>
      </c>
      <c r="O118" s="137">
        <v>3.2084008647924001</v>
      </c>
      <c r="P118" s="137">
        <v>5.3130616662198902</v>
      </c>
      <c r="Q118" s="137">
        <v>4.2255287251087204</v>
      </c>
      <c r="R118" s="137">
        <v>-2.5805104781851802</v>
      </c>
    </row>
    <row r="119" spans="1:18" x14ac:dyDescent="0.25">
      <c r="A119" s="133" t="s">
        <v>186</v>
      </c>
      <c r="B119" s="136">
        <v>43907</v>
      </c>
      <c r="C119" s="137">
        <v>16.329899999999999</v>
      </c>
      <c r="D119" s="137">
        <v>16.329899999999999</v>
      </c>
      <c r="E119" s="133">
        <v>120494</v>
      </c>
      <c r="F119" s="137">
        <v>-723.63777145532595</v>
      </c>
      <c r="G119" s="137">
        <v>-741.43416544297702</v>
      </c>
      <c r="H119" s="137">
        <v>-565.24859032893301</v>
      </c>
      <c r="I119" s="137">
        <v>-441.92907164544101</v>
      </c>
      <c r="J119" s="137">
        <v>-262.15263962123498</v>
      </c>
      <c r="K119" s="137">
        <v>-70.409191249003797</v>
      </c>
      <c r="L119" s="137">
        <v>-15.9192252957581</v>
      </c>
      <c r="M119" s="137">
        <v>-15.0756398743469</v>
      </c>
      <c r="N119" s="137">
        <v>-8.5683799276092003</v>
      </c>
      <c r="O119" s="137">
        <v>4.05699596871853</v>
      </c>
      <c r="P119" s="137">
        <v>7.0404099015647299</v>
      </c>
      <c r="Q119" s="137">
        <v>17.821271849096401</v>
      </c>
      <c r="R119" s="137">
        <v>-1.8661148393922999</v>
      </c>
    </row>
    <row r="120" spans="1:18" x14ac:dyDescent="0.25">
      <c r="A120" s="133" t="s">
        <v>290</v>
      </c>
      <c r="B120" s="136">
        <v>43907</v>
      </c>
      <c r="C120" s="137">
        <v>37.008000000000003</v>
      </c>
      <c r="D120" s="137">
        <v>37.008000000000003</v>
      </c>
      <c r="E120" s="133">
        <v>103339</v>
      </c>
      <c r="F120" s="137">
        <v>-714.58658966275402</v>
      </c>
      <c r="G120" s="137">
        <v>-754.12101531902101</v>
      </c>
      <c r="H120" s="137">
        <v>-608.74642907319799</v>
      </c>
      <c r="I120" s="137">
        <v>-505.98556495768997</v>
      </c>
      <c r="J120" s="137">
        <v>-300.51976644555799</v>
      </c>
      <c r="K120" s="137">
        <v>-81.249989640603502</v>
      </c>
      <c r="L120" s="137">
        <v>-21.8239450726748</v>
      </c>
      <c r="M120" s="137">
        <v>-22.905863375132899</v>
      </c>
      <c r="N120" s="137">
        <v>-14.1337970490634</v>
      </c>
      <c r="O120" s="137">
        <v>0.15822797352660101</v>
      </c>
      <c r="P120" s="137">
        <v>3.0560315710749402</v>
      </c>
      <c r="Q120" s="137">
        <v>18.8560061208875</v>
      </c>
      <c r="R120" s="137">
        <v>-3.6685732913049698</v>
      </c>
    </row>
    <row r="121" spans="1:18" x14ac:dyDescent="0.25">
      <c r="A121" s="133" t="s">
        <v>187</v>
      </c>
      <c r="B121" s="136">
        <v>43907</v>
      </c>
      <c r="C121" s="137">
        <v>40.502000000000002</v>
      </c>
      <c r="D121" s="137">
        <v>40.502000000000002</v>
      </c>
      <c r="E121" s="133">
        <v>119773</v>
      </c>
      <c r="F121" s="137">
        <v>-713.05284562685597</v>
      </c>
      <c r="G121" s="137">
        <v>-752.83730518303605</v>
      </c>
      <c r="H121" s="137">
        <v>-607.64981273408205</v>
      </c>
      <c r="I121" s="137">
        <v>-504.96491921607901</v>
      </c>
      <c r="J121" s="137">
        <v>-299.56560015102798</v>
      </c>
      <c r="K121" s="137">
        <v>-80.260972191295707</v>
      </c>
      <c r="L121" s="137">
        <v>-20.7572099422115</v>
      </c>
      <c r="M121" s="137">
        <v>-21.905602953619599</v>
      </c>
      <c r="N121" s="137">
        <v>-13.108458091502801</v>
      </c>
      <c r="O121" s="137">
        <v>1.3857659728317899</v>
      </c>
      <c r="P121" s="137">
        <v>4.6334233555569497</v>
      </c>
      <c r="Q121" s="137">
        <v>13.7708800171345</v>
      </c>
      <c r="R121" s="137">
        <v>-2.5966259800914102</v>
      </c>
    </row>
    <row r="122" spans="1:18" x14ac:dyDescent="0.25">
      <c r="A122" s="133" t="s">
        <v>188</v>
      </c>
      <c r="B122" s="136">
        <v>43907</v>
      </c>
      <c r="C122" s="137">
        <v>44.457000000000001</v>
      </c>
      <c r="D122" s="137">
        <v>44.457000000000001</v>
      </c>
      <c r="E122" s="133">
        <v>119417</v>
      </c>
      <c r="F122" s="137">
        <v>-963.99710925694399</v>
      </c>
      <c r="G122" s="137">
        <v>-812.59861074114201</v>
      </c>
      <c r="H122" s="137">
        <v>-661.37559141439397</v>
      </c>
      <c r="I122" s="137">
        <v>-527.25788217560603</v>
      </c>
      <c r="J122" s="137">
        <v>-311.52353325706798</v>
      </c>
      <c r="K122" s="137">
        <v>-92.1170112312182</v>
      </c>
      <c r="L122" s="137">
        <v>-29.232906094347602</v>
      </c>
      <c r="M122" s="137">
        <v>-26.964969003637901</v>
      </c>
      <c r="N122" s="137">
        <v>-19.1597761580907</v>
      </c>
      <c r="O122" s="137">
        <v>-1.80458123768935</v>
      </c>
      <c r="P122" s="137">
        <v>3.0648231079265602</v>
      </c>
      <c r="Q122" s="137">
        <v>12.1963072363144</v>
      </c>
      <c r="R122" s="137">
        <v>-10.822570814931501</v>
      </c>
    </row>
    <row r="123" spans="1:18" x14ac:dyDescent="0.25">
      <c r="A123" s="133" t="s">
        <v>291</v>
      </c>
      <c r="B123" s="136">
        <v>43907</v>
      </c>
      <c r="C123" s="137">
        <v>42.457000000000001</v>
      </c>
      <c r="D123" s="137">
        <v>42.457000000000001</v>
      </c>
      <c r="E123" s="133">
        <v>118047</v>
      </c>
      <c r="F123" s="137">
        <v>-965.01949094244299</v>
      </c>
      <c r="G123" s="137">
        <v>-813.225418892535</v>
      </c>
      <c r="H123" s="137">
        <v>-661.93090290362795</v>
      </c>
      <c r="I123" s="137">
        <v>-527.72701167933405</v>
      </c>
      <c r="J123" s="137">
        <v>-311.95723619907699</v>
      </c>
      <c r="K123" s="137">
        <v>-92.560725863258796</v>
      </c>
      <c r="L123" s="137">
        <v>-29.691057412538299</v>
      </c>
      <c r="M123" s="137">
        <v>-27.389573376606901</v>
      </c>
      <c r="N123" s="137">
        <v>-19.5800885592176</v>
      </c>
      <c r="O123" s="137">
        <v>-2.4314963320374998</v>
      </c>
      <c r="P123" s="137">
        <v>2.30978971579504</v>
      </c>
      <c r="Q123" s="137">
        <v>23.084187451286098</v>
      </c>
      <c r="R123" s="137">
        <v>-11.283188550581199</v>
      </c>
    </row>
    <row r="124" spans="1:18" x14ac:dyDescent="0.25">
      <c r="A124" s="133" t="s">
        <v>292</v>
      </c>
      <c r="B124" s="136">
        <v>43907</v>
      </c>
      <c r="C124" s="137">
        <v>58.823799999999999</v>
      </c>
      <c r="D124" s="137">
        <v>58.823799999999999</v>
      </c>
      <c r="E124" s="133">
        <v>100865</v>
      </c>
      <c r="F124" s="137">
        <v>-1044.5482588247801</v>
      </c>
      <c r="G124" s="137">
        <v>-784.31671517342102</v>
      </c>
      <c r="H124" s="137">
        <v>-568.59557831076097</v>
      </c>
      <c r="I124" s="137">
        <v>-471.356661301011</v>
      </c>
      <c r="J124" s="137">
        <v>-272.56310692898899</v>
      </c>
      <c r="K124" s="137">
        <v>-77.608930556639706</v>
      </c>
      <c r="L124" s="137">
        <v>-18.8655514300536</v>
      </c>
      <c r="M124" s="137">
        <v>-15.986581207809699</v>
      </c>
      <c r="N124" s="137">
        <v>-9.6539974804416406</v>
      </c>
      <c r="O124" s="137">
        <v>3.1354010511876398</v>
      </c>
      <c r="P124" s="137">
        <v>2.55735267098065</v>
      </c>
      <c r="Q124" s="137">
        <v>21.3597469012491</v>
      </c>
      <c r="R124" s="137">
        <v>-3.2153504684625398</v>
      </c>
    </row>
    <row r="125" spans="1:18" x14ac:dyDescent="0.25">
      <c r="A125" s="133" t="s">
        <v>189</v>
      </c>
      <c r="B125" s="136">
        <v>43907</v>
      </c>
      <c r="C125" s="137">
        <v>63.0518</v>
      </c>
      <c r="D125" s="137">
        <v>63.0518</v>
      </c>
      <c r="E125" s="133">
        <v>120270</v>
      </c>
      <c r="F125" s="137">
        <v>-1043.31344336752</v>
      </c>
      <c r="G125" s="137">
        <v>-783.10979703034104</v>
      </c>
      <c r="H125" s="137">
        <v>-567.440638045534</v>
      </c>
      <c r="I125" s="137">
        <v>-470.27674450001302</v>
      </c>
      <c r="J125" s="137">
        <v>-271.53173158123099</v>
      </c>
      <c r="K125" s="137">
        <v>-76.561386905263106</v>
      </c>
      <c r="L125" s="137">
        <v>-17.9313937356278</v>
      </c>
      <c r="M125" s="137">
        <v>-15.066167554708899</v>
      </c>
      <c r="N125" s="137">
        <v>-8.6957414286942907</v>
      </c>
      <c r="O125" s="137">
        <v>4.4385855753043497</v>
      </c>
      <c r="P125" s="137">
        <v>3.68050725818332</v>
      </c>
      <c r="Q125" s="137">
        <v>15.279475881212299</v>
      </c>
      <c r="R125" s="137">
        <v>-2.1694270419708701</v>
      </c>
    </row>
    <row r="126" spans="1:18" x14ac:dyDescent="0.25">
      <c r="A126" s="133" t="s">
        <v>190</v>
      </c>
      <c r="B126" s="136">
        <v>43907</v>
      </c>
      <c r="C126" s="137">
        <v>10.009499999999999</v>
      </c>
      <c r="D126" s="137">
        <v>10.009499999999999</v>
      </c>
      <c r="E126" s="133">
        <v>139781</v>
      </c>
      <c r="F126" s="137">
        <v>-888.37823611977899</v>
      </c>
      <c r="G126" s="137">
        <v>-750.55814827718996</v>
      </c>
      <c r="H126" s="137">
        <v>-574.90384279552302</v>
      </c>
      <c r="I126" s="137">
        <v>-470.47470889940303</v>
      </c>
      <c r="J126" s="137">
        <v>-274.48909418413098</v>
      </c>
      <c r="K126" s="137">
        <v>-84.119361665983305</v>
      </c>
      <c r="L126" s="137">
        <v>-24.803996497278</v>
      </c>
      <c r="M126" s="137">
        <v>-23.183928162066401</v>
      </c>
      <c r="N126" s="137">
        <v>-16.374295940271299</v>
      </c>
      <c r="O126" s="137">
        <v>-3.0611844873012299</v>
      </c>
      <c r="P126" s="137"/>
      <c r="Q126" s="137">
        <v>2.78290529695026E-2</v>
      </c>
      <c r="R126" s="137">
        <v>-7.9346110459938304</v>
      </c>
    </row>
    <row r="127" spans="1:18" x14ac:dyDescent="0.25">
      <c r="A127" s="133" t="s">
        <v>293</v>
      </c>
      <c r="B127" s="136">
        <v>43907</v>
      </c>
      <c r="C127" s="137">
        <v>9.3178999999999998</v>
      </c>
      <c r="D127" s="137">
        <v>9.3178999999999998</v>
      </c>
      <c r="E127" s="133">
        <v>139783</v>
      </c>
      <c r="F127" s="137">
        <v>-891.18530849849697</v>
      </c>
      <c r="G127" s="137">
        <v>-752.359628564677</v>
      </c>
      <c r="H127" s="137">
        <v>-576.47789601987699</v>
      </c>
      <c r="I127" s="137">
        <v>-471.91776607806798</v>
      </c>
      <c r="J127" s="137">
        <v>-275.84140797566198</v>
      </c>
      <c r="K127" s="137">
        <v>-85.424166690953896</v>
      </c>
      <c r="L127" s="137">
        <v>-26.243454236234601</v>
      </c>
      <c r="M127" s="137">
        <v>-24.5519130735548</v>
      </c>
      <c r="N127" s="137">
        <v>-17.785261226465501</v>
      </c>
      <c r="O127" s="137">
        <v>-4.87059129364365</v>
      </c>
      <c r="P127" s="137"/>
      <c r="Q127" s="137">
        <v>-1.9981260032102699</v>
      </c>
      <c r="R127" s="137">
        <v>-9.4892047786417297</v>
      </c>
    </row>
    <row r="128" spans="1:18" x14ac:dyDescent="0.25">
      <c r="A128" s="133" t="s">
        <v>191</v>
      </c>
      <c r="B128" s="136">
        <v>43907</v>
      </c>
      <c r="C128" s="137">
        <v>15.404999999999999</v>
      </c>
      <c r="D128" s="137">
        <v>15.404999999999999</v>
      </c>
      <c r="E128" s="133">
        <v>135781</v>
      </c>
      <c r="F128" s="137">
        <v>-626.41954829654003</v>
      </c>
      <c r="G128" s="137">
        <v>-803.27225905754199</v>
      </c>
      <c r="H128" s="137">
        <v>-616.768652108011</v>
      </c>
      <c r="I128" s="137">
        <v>-529.92352875983602</v>
      </c>
      <c r="J128" s="137">
        <v>-298.81415908055101</v>
      </c>
      <c r="K128" s="137">
        <v>-92.876794478031599</v>
      </c>
      <c r="L128" s="137">
        <v>-26.495124593716099</v>
      </c>
      <c r="M128" s="137">
        <v>-22.6624188844381</v>
      </c>
      <c r="N128" s="137">
        <v>-15.033128916623401</v>
      </c>
      <c r="O128" s="137">
        <v>4.6572340546189501</v>
      </c>
      <c r="P128" s="137"/>
      <c r="Q128" s="137">
        <v>12.8022388059702</v>
      </c>
      <c r="R128" s="137">
        <v>-2.91933787710445</v>
      </c>
    </row>
    <row r="129" spans="1:18" x14ac:dyDescent="0.25">
      <c r="A129" s="133" t="s">
        <v>294</v>
      </c>
      <c r="B129" s="136">
        <v>43907</v>
      </c>
      <c r="C129" s="137">
        <v>14.500999999999999</v>
      </c>
      <c r="D129" s="137">
        <v>14.500999999999999</v>
      </c>
      <c r="E129" s="133">
        <v>135784</v>
      </c>
      <c r="F129" s="137">
        <v>-625.89806154263397</v>
      </c>
      <c r="G129" s="137">
        <v>-804.45513425139995</v>
      </c>
      <c r="H129" s="137">
        <v>-618.01705121325995</v>
      </c>
      <c r="I129" s="137">
        <v>-531.02102455479803</v>
      </c>
      <c r="J129" s="137">
        <v>-299.844758751114</v>
      </c>
      <c r="K129" s="137">
        <v>-94.022444479125696</v>
      </c>
      <c r="L129" s="137">
        <v>-27.8451579894658</v>
      </c>
      <c r="M129" s="137">
        <v>-23.9524845592364</v>
      </c>
      <c r="N129" s="137">
        <v>-16.434737582017402</v>
      </c>
      <c r="O129" s="137">
        <v>3.1085738218005101</v>
      </c>
      <c r="P129" s="137"/>
      <c r="Q129" s="137">
        <v>10.6610317975341</v>
      </c>
      <c r="R129" s="137">
        <v>-4.2841526610065399</v>
      </c>
    </row>
    <row r="130" spans="1:18" x14ac:dyDescent="0.25">
      <c r="A130" s="133" t="s">
        <v>192</v>
      </c>
      <c r="B130" s="136">
        <v>43907</v>
      </c>
      <c r="C130" s="137">
        <v>16.088200000000001</v>
      </c>
      <c r="D130" s="137">
        <v>16.088200000000001</v>
      </c>
      <c r="E130" s="133">
        <v>133386</v>
      </c>
      <c r="F130" s="137">
        <v>-1040.1114727567999</v>
      </c>
      <c r="G130" s="137">
        <v>-835.01682788685798</v>
      </c>
      <c r="H130" s="137">
        <v>-657.61786079073897</v>
      </c>
      <c r="I130" s="137">
        <v>-498.19477535341298</v>
      </c>
      <c r="J130" s="137">
        <v>-282.24579130905198</v>
      </c>
      <c r="K130" s="137">
        <v>-75.254399505300796</v>
      </c>
      <c r="L130" s="137">
        <v>-14.865603083970701</v>
      </c>
      <c r="M130" s="137">
        <v>-14.8737092023005</v>
      </c>
      <c r="N130" s="137">
        <v>-10.9848356951477</v>
      </c>
      <c r="O130" s="137">
        <v>2.55082589856596</v>
      </c>
      <c r="P130" s="137">
        <v>9.5132704196273501</v>
      </c>
      <c r="Q130" s="137">
        <v>11.80761424017</v>
      </c>
      <c r="R130" s="137">
        <v>-6.49822453849964</v>
      </c>
    </row>
    <row r="131" spans="1:18" x14ac:dyDescent="0.25">
      <c r="A131" s="133" t="s">
        <v>295</v>
      </c>
      <c r="B131" s="136">
        <v>43907</v>
      </c>
      <c r="C131" s="137">
        <v>15.009399999999999</v>
      </c>
      <c r="D131" s="137">
        <v>15.009399999999999</v>
      </c>
      <c r="E131" s="133">
        <v>133385</v>
      </c>
      <c r="F131" s="137">
        <v>-1041.35868791343</v>
      </c>
      <c r="G131" s="137">
        <v>-836.15229824189703</v>
      </c>
      <c r="H131" s="137">
        <v>-658.70411013567502</v>
      </c>
      <c r="I131" s="137">
        <v>-499.21083818142603</v>
      </c>
      <c r="J131" s="137">
        <v>-283.22149825766598</v>
      </c>
      <c r="K131" s="137">
        <v>-76.290764720097698</v>
      </c>
      <c r="L131" s="137">
        <v>-16.0454803215626</v>
      </c>
      <c r="M131" s="137">
        <v>-16.025688194279901</v>
      </c>
      <c r="N131" s="137">
        <v>-12.161179496094499</v>
      </c>
      <c r="O131" s="137">
        <v>1.1873300774278599</v>
      </c>
      <c r="P131" s="137">
        <v>7.5776871023073902</v>
      </c>
      <c r="Q131" s="137">
        <v>9.7153613177470799</v>
      </c>
      <c r="R131" s="137">
        <v>-7.5750200541322696</v>
      </c>
    </row>
    <row r="132" spans="1:18" x14ac:dyDescent="0.25">
      <c r="A132" s="133" t="s">
        <v>296</v>
      </c>
      <c r="B132" s="136">
        <v>43907</v>
      </c>
      <c r="C132" s="137">
        <v>40.131799999999998</v>
      </c>
      <c r="D132" s="137">
        <v>40.131799999999998</v>
      </c>
      <c r="E132" s="133">
        <v>103196</v>
      </c>
      <c r="F132" s="137">
        <v>-471.943675828567</v>
      </c>
      <c r="G132" s="137">
        <v>-670.49458033684004</v>
      </c>
      <c r="H132" s="137">
        <v>-548.47540523595103</v>
      </c>
      <c r="I132" s="137">
        <v>-490.83658212676301</v>
      </c>
      <c r="J132" s="137">
        <v>-320.50266056475999</v>
      </c>
      <c r="K132" s="137">
        <v>-107.195570952507</v>
      </c>
      <c r="L132" s="137">
        <v>-30.998219331528102</v>
      </c>
      <c r="M132" s="137">
        <v>-35.260931515769101</v>
      </c>
      <c r="N132" s="137">
        <v>-26.6773212454655</v>
      </c>
      <c r="O132" s="137">
        <v>-8.5134647185609804</v>
      </c>
      <c r="P132" s="137">
        <v>-3.8139365470467199</v>
      </c>
      <c r="Q132" s="137">
        <v>20.786443016442998</v>
      </c>
      <c r="R132" s="137">
        <v>-16.386168099978502</v>
      </c>
    </row>
    <row r="133" spans="1:18" x14ac:dyDescent="0.25">
      <c r="A133" s="133" t="s">
        <v>193</v>
      </c>
      <c r="B133" s="136">
        <v>43907</v>
      </c>
      <c r="C133" s="137">
        <v>42.440399999999997</v>
      </c>
      <c r="D133" s="137">
        <v>42.440399999999997</v>
      </c>
      <c r="E133" s="133">
        <v>118803</v>
      </c>
      <c r="F133" s="137">
        <v>-470.819862774743</v>
      </c>
      <c r="G133" s="137">
        <v>-669.51877583191595</v>
      </c>
      <c r="H133" s="137">
        <v>-547.580978753316</v>
      </c>
      <c r="I133" s="137">
        <v>-490.04959417727702</v>
      </c>
      <c r="J133" s="137">
        <v>-319.81809560610702</v>
      </c>
      <c r="K133" s="137">
        <v>-106.64796007977399</v>
      </c>
      <c r="L133" s="137">
        <v>-30.408924757729501</v>
      </c>
      <c r="M133" s="137">
        <v>-34.7656780257755</v>
      </c>
      <c r="N133" s="137">
        <v>-26.1851789081813</v>
      </c>
      <c r="O133" s="137">
        <v>-7.8673363700173002</v>
      </c>
      <c r="P133" s="137">
        <v>-3.1450941196068598</v>
      </c>
      <c r="Q133" s="137">
        <v>9.8678791208055703</v>
      </c>
      <c r="R133" s="137">
        <v>-15.853537548763899</v>
      </c>
    </row>
    <row r="134" spans="1:18" x14ac:dyDescent="0.25">
      <c r="A134" s="133" t="s">
        <v>194</v>
      </c>
      <c r="B134" s="136">
        <v>43907</v>
      </c>
      <c r="C134" s="137">
        <v>9.0879999999999992</v>
      </c>
      <c r="D134" s="137">
        <v>9.0879999999999992</v>
      </c>
      <c r="E134" s="133">
        <v>147481</v>
      </c>
      <c r="F134" s="137">
        <v>-274.24427747685297</v>
      </c>
      <c r="G134" s="137">
        <v>-527.68303302992001</v>
      </c>
      <c r="H134" s="137">
        <v>-468.90734524632302</v>
      </c>
      <c r="I134" s="137">
        <v>-378.61442545415503</v>
      </c>
      <c r="J134" s="137">
        <v>-230.075803217366</v>
      </c>
      <c r="K134" s="137">
        <v>-60.411316334490301</v>
      </c>
      <c r="L134" s="137">
        <v>-21.193876631836101</v>
      </c>
      <c r="M134" s="137"/>
      <c r="N134" s="137"/>
      <c r="O134" s="137"/>
      <c r="P134" s="137"/>
      <c r="Q134" s="137">
        <v>-14.0455696202532</v>
      </c>
      <c r="R134" s="137"/>
    </row>
    <row r="135" spans="1:18" x14ac:dyDescent="0.25">
      <c r="A135" s="133" t="s">
        <v>297</v>
      </c>
      <c r="B135" s="136">
        <v>43907</v>
      </c>
      <c r="C135" s="137">
        <v>9.0138999999999996</v>
      </c>
      <c r="D135" s="137">
        <v>9.0138999999999996</v>
      </c>
      <c r="E135" s="133">
        <v>147482</v>
      </c>
      <c r="F135" s="137">
        <v>-275.28516691623298</v>
      </c>
      <c r="G135" s="137">
        <v>-529.70275043367496</v>
      </c>
      <c r="H135" s="137">
        <v>-471.22367465504698</v>
      </c>
      <c r="I135" s="137">
        <v>-380.38589039186002</v>
      </c>
      <c r="J135" s="137">
        <v>-231.451741309065</v>
      </c>
      <c r="K135" s="137">
        <v>-61.5930805099945</v>
      </c>
      <c r="L135" s="137">
        <v>-22.345876851407098</v>
      </c>
      <c r="M135" s="137"/>
      <c r="N135" s="137"/>
      <c r="O135" s="137"/>
      <c r="P135" s="137"/>
      <c r="Q135" s="137">
        <v>-15.186772151898699</v>
      </c>
      <c r="R135" s="137"/>
    </row>
    <row r="136" spans="1:18" x14ac:dyDescent="0.25">
      <c r="A136" s="133" t="s">
        <v>195</v>
      </c>
      <c r="B136" s="136">
        <v>43907</v>
      </c>
      <c r="C136" s="137">
        <v>11.83</v>
      </c>
      <c r="D136" s="137">
        <v>11.83</v>
      </c>
      <c r="E136" s="133">
        <v>135601</v>
      </c>
      <c r="F136" s="137">
        <v>-1019.72062448644</v>
      </c>
      <c r="G136" s="137">
        <v>-834.00537634408499</v>
      </c>
      <c r="H136" s="137">
        <v>-634.23398835516696</v>
      </c>
      <c r="I136" s="137">
        <v>-514.70730761775496</v>
      </c>
      <c r="J136" s="137">
        <v>-293.650971014817</v>
      </c>
      <c r="K136" s="137">
        <v>-94.574353295283501</v>
      </c>
      <c r="L136" s="137">
        <v>-33.471985760718198</v>
      </c>
      <c r="M136" s="137">
        <v>-29.1235572611827</v>
      </c>
      <c r="N136" s="137">
        <v>-19.527214498656999</v>
      </c>
      <c r="O136" s="137">
        <v>-0.77000970423188897</v>
      </c>
      <c r="P136" s="137"/>
      <c r="Q136" s="137">
        <v>4.2872272143774097</v>
      </c>
      <c r="R136" s="137">
        <v>-7.5778051981119097</v>
      </c>
    </row>
    <row r="137" spans="1:18" x14ac:dyDescent="0.25">
      <c r="A137" s="133" t="s">
        <v>298</v>
      </c>
      <c r="B137" s="136">
        <v>43907</v>
      </c>
      <c r="C137" s="137">
        <v>11.13</v>
      </c>
      <c r="D137" s="137">
        <v>11.13</v>
      </c>
      <c r="E137" s="133">
        <v>135598</v>
      </c>
      <c r="F137" s="137">
        <v>-1051.04712041885</v>
      </c>
      <c r="G137" s="137">
        <v>-841.04812398042304</v>
      </c>
      <c r="H137" s="137">
        <v>-638.18585780525405</v>
      </c>
      <c r="I137" s="137">
        <v>-516.54487443392304</v>
      </c>
      <c r="J137" s="137">
        <v>-295.17857989849603</v>
      </c>
      <c r="K137" s="137">
        <v>-95.747959291050904</v>
      </c>
      <c r="L137" s="137">
        <v>-34.839325485205201</v>
      </c>
      <c r="M137" s="137">
        <v>-30.321603509322902</v>
      </c>
      <c r="N137" s="137">
        <v>-20.7809026062253</v>
      </c>
      <c r="O137" s="137">
        <v>-2.3886998289328698</v>
      </c>
      <c r="P137" s="137"/>
      <c r="Q137" s="137">
        <v>2.6473042362002599</v>
      </c>
      <c r="R137" s="137">
        <v>-9.0260437399727298</v>
      </c>
    </row>
    <row r="138" spans="1:18" x14ac:dyDescent="0.25">
      <c r="A138" s="133" t="s">
        <v>299</v>
      </c>
      <c r="B138" s="136">
        <v>43907</v>
      </c>
      <c r="C138" s="137">
        <v>149.66999999999999</v>
      </c>
      <c r="D138" s="137">
        <v>443.371194104464</v>
      </c>
      <c r="E138" s="133">
        <v>101815</v>
      </c>
      <c r="F138" s="137">
        <v>-813.07159655082899</v>
      </c>
      <c r="G138" s="137">
        <v>-795.29305928275301</v>
      </c>
      <c r="H138" s="137">
        <v>-607.50535734970595</v>
      </c>
      <c r="I138" s="137">
        <v>-510.24849727090901</v>
      </c>
      <c r="J138" s="137">
        <v>-290.396190165608</v>
      </c>
      <c r="K138" s="137">
        <v>-91.397742785485804</v>
      </c>
      <c r="L138" s="137">
        <v>-31.7766855017348</v>
      </c>
      <c r="M138" s="137">
        <v>-29.756967485069801</v>
      </c>
      <c r="N138" s="137">
        <v>-22.395074285483101</v>
      </c>
      <c r="O138" s="137">
        <v>-4.5625172822624496</v>
      </c>
      <c r="P138" s="137">
        <v>-1.0328920133664301</v>
      </c>
      <c r="Q138" s="137">
        <v>180.736386937991</v>
      </c>
      <c r="R138" s="137">
        <v>-11.320531609353599</v>
      </c>
    </row>
    <row r="139" spans="1:18" x14ac:dyDescent="0.25">
      <c r="A139" s="133" t="s">
        <v>196</v>
      </c>
      <c r="B139" s="136">
        <v>43907</v>
      </c>
      <c r="C139" s="137">
        <v>155.63</v>
      </c>
      <c r="D139" s="137">
        <v>155.63</v>
      </c>
      <c r="E139" s="133">
        <v>119486</v>
      </c>
      <c r="F139" s="137">
        <v>-811.773575422504</v>
      </c>
      <c r="G139" s="137">
        <v>-794.85130220553697</v>
      </c>
      <c r="H139" s="137">
        <v>-606.94390284663803</v>
      </c>
      <c r="I139" s="137">
        <v>-509.920327256348</v>
      </c>
      <c r="J139" s="137">
        <v>-290.07273706896598</v>
      </c>
      <c r="K139" s="137">
        <v>-91.0764428022933</v>
      </c>
      <c r="L139" s="137">
        <v>-31.509638000647499</v>
      </c>
      <c r="M139" s="137">
        <v>-29.516717712513302</v>
      </c>
      <c r="N139" s="137">
        <v>-22.1351284338364</v>
      </c>
      <c r="O139" s="137">
        <v>-4.16894897075779</v>
      </c>
      <c r="P139" s="137">
        <v>-0.52011340966024999</v>
      </c>
      <c r="Q139" s="137">
        <v>7.3226241582397398</v>
      </c>
      <c r="R139" s="137">
        <v>-11.015575247674301</v>
      </c>
    </row>
    <row r="140" spans="1:18" x14ac:dyDescent="0.25">
      <c r="A140" s="133" t="s">
        <v>300</v>
      </c>
      <c r="B140" s="136">
        <v>43907</v>
      </c>
      <c r="C140" s="137">
        <v>161.02000000000001</v>
      </c>
      <c r="D140" s="137">
        <v>242.898228723865</v>
      </c>
      <c r="E140" s="133">
        <v>100156</v>
      </c>
      <c r="F140" s="137">
        <v>-796.03304781002896</v>
      </c>
      <c r="G140" s="137">
        <v>-777.13624225898798</v>
      </c>
      <c r="H140" s="137">
        <v>-593.115139399182</v>
      </c>
      <c r="I140" s="137">
        <v>-499.49076929697799</v>
      </c>
      <c r="J140" s="137">
        <v>-284.74705463222301</v>
      </c>
      <c r="K140" s="137">
        <v>-89.425582621220798</v>
      </c>
      <c r="L140" s="137">
        <v>-30.660600973100902</v>
      </c>
      <c r="M140" s="137">
        <v>-28.873978056032399</v>
      </c>
      <c r="N140" s="137">
        <v>-21.750922266139799</v>
      </c>
      <c r="O140" s="137">
        <v>-2.1495116362993198</v>
      </c>
      <c r="P140" s="137">
        <v>2.59170127945483</v>
      </c>
      <c r="Q140" s="137">
        <v>97.129631494756296</v>
      </c>
      <c r="R140" s="137">
        <v>-11.2289796813448</v>
      </c>
    </row>
    <row r="141" spans="1:18" x14ac:dyDescent="0.25">
      <c r="A141" s="133" t="s">
        <v>197</v>
      </c>
      <c r="B141" s="136">
        <v>43907</v>
      </c>
      <c r="C141" s="137">
        <v>167.17</v>
      </c>
      <c r="D141" s="137">
        <v>167.17</v>
      </c>
      <c r="E141" s="133">
        <v>119489</v>
      </c>
      <c r="F141" s="137">
        <v>-794.54619930949798</v>
      </c>
      <c r="G141" s="137">
        <v>-777.02074098396599</v>
      </c>
      <c r="H141" s="137">
        <v>-592.72367667724995</v>
      </c>
      <c r="I141" s="137">
        <v>-499.00668887077001</v>
      </c>
      <c r="J141" s="137">
        <v>-284.39454394208701</v>
      </c>
      <c r="K141" s="137">
        <v>-89.027304260479397</v>
      </c>
      <c r="L141" s="137">
        <v>-30.263735147420601</v>
      </c>
      <c r="M141" s="137">
        <v>-28.510017492303199</v>
      </c>
      <c r="N141" s="137">
        <v>-21.3848571737499</v>
      </c>
      <c r="O141" s="137">
        <v>-1.61500868525476</v>
      </c>
      <c r="P141" s="137">
        <v>3.2016551347287101</v>
      </c>
      <c r="Q141" s="137">
        <v>13.1864489264866</v>
      </c>
      <c r="R141" s="137">
        <v>-10.695722494136801</v>
      </c>
    </row>
    <row r="142" spans="1:18" x14ac:dyDescent="0.25">
      <c r="A142" s="133" t="s">
        <v>301</v>
      </c>
      <c r="B142" s="136">
        <v>43907</v>
      </c>
      <c r="C142" s="137">
        <v>70.792900000000003</v>
      </c>
      <c r="D142" s="137">
        <v>70.792900000000003</v>
      </c>
      <c r="E142" s="133">
        <v>100175</v>
      </c>
      <c r="F142" s="137">
        <v>-799.55829363456303</v>
      </c>
      <c r="G142" s="137">
        <v>-833.53934105765995</v>
      </c>
      <c r="H142" s="137">
        <v>-703.80314341659005</v>
      </c>
      <c r="I142" s="137">
        <v>-569.85807589816397</v>
      </c>
      <c r="J142" s="137">
        <v>-309.04331821973801</v>
      </c>
      <c r="K142" s="137">
        <v>-96.526452044966106</v>
      </c>
      <c r="L142" s="137">
        <v>-33.014944134780897</v>
      </c>
      <c r="M142" s="137">
        <v>-31.244980718421498</v>
      </c>
      <c r="N142" s="137">
        <v>-22.702332618944101</v>
      </c>
      <c r="O142" s="137">
        <v>-3.17479311577255</v>
      </c>
      <c r="P142" s="137">
        <v>4.0041920420550801</v>
      </c>
      <c r="Q142" s="137">
        <v>30.433971334521999</v>
      </c>
      <c r="R142" s="137">
        <v>-10.181633078332901</v>
      </c>
    </row>
    <row r="143" spans="1:18" x14ac:dyDescent="0.25">
      <c r="A143" s="133" t="s">
        <v>198</v>
      </c>
      <c r="B143" s="136">
        <v>43907</v>
      </c>
      <c r="C143" s="137">
        <v>72.981800000000007</v>
      </c>
      <c r="D143" s="137">
        <v>72.981800000000007</v>
      </c>
      <c r="E143" s="133">
        <v>120847</v>
      </c>
      <c r="F143" s="137">
        <v>-797.87248300558997</v>
      </c>
      <c r="G143" s="137">
        <v>-831.98542780149296</v>
      </c>
      <c r="H143" s="137">
        <v>-702.38323296024203</v>
      </c>
      <c r="I143" s="137">
        <v>-568.52512215624301</v>
      </c>
      <c r="J143" s="137">
        <v>-307.75774258638103</v>
      </c>
      <c r="K143" s="137">
        <v>-95.229875840633298</v>
      </c>
      <c r="L143" s="137">
        <v>-31.5701879562396</v>
      </c>
      <c r="M143" s="137">
        <v>-29.930661129387399</v>
      </c>
      <c r="N143" s="137">
        <v>-21.598913870645902</v>
      </c>
      <c r="O143" s="137">
        <v>-2.5099569591403599</v>
      </c>
      <c r="P143" s="137">
        <v>4.5732811505280297</v>
      </c>
      <c r="Q143" s="137">
        <v>12.010083144302699</v>
      </c>
      <c r="R143" s="137">
        <v>-9.3715850034648103</v>
      </c>
    </row>
    <row r="144" spans="1:18" x14ac:dyDescent="0.25">
      <c r="A144" s="133" t="s">
        <v>199</v>
      </c>
      <c r="B144" s="136">
        <v>43907</v>
      </c>
      <c r="C144" s="137">
        <v>38.99</v>
      </c>
      <c r="D144" s="137">
        <v>38.99</v>
      </c>
      <c r="E144" s="133">
        <v>111549</v>
      </c>
      <c r="F144" s="137">
        <v>-814.56870611835598</v>
      </c>
      <c r="G144" s="137">
        <v>-800.62587739822197</v>
      </c>
      <c r="H144" s="137">
        <v>-611.10339848956005</v>
      </c>
      <c r="I144" s="137">
        <v>-522.39101136763099</v>
      </c>
      <c r="J144" s="137">
        <v>-309.05372584605499</v>
      </c>
      <c r="K144" s="137">
        <v>-104.34660216443901</v>
      </c>
      <c r="L144" s="137">
        <v>-46.106964337262603</v>
      </c>
      <c r="M144" s="137">
        <v>-37.541696189563197</v>
      </c>
      <c r="N144" s="137">
        <v>-29.012133835096598</v>
      </c>
      <c r="O144" s="137">
        <v>-6.1721040077354496</v>
      </c>
      <c r="P144" s="137">
        <v>0.47204766517464802</v>
      </c>
      <c r="Q144" s="137">
        <v>25.795587518283799</v>
      </c>
      <c r="R144" s="137">
        <v>-11.6899440891226</v>
      </c>
    </row>
    <row r="145" spans="1:18" x14ac:dyDescent="0.25">
      <c r="A145" s="133" t="s">
        <v>302</v>
      </c>
      <c r="B145" s="136">
        <v>43907</v>
      </c>
      <c r="C145" s="137">
        <v>38.65</v>
      </c>
      <c r="D145" s="137">
        <v>38.65</v>
      </c>
      <c r="E145" s="133">
        <v>141070</v>
      </c>
      <c r="F145" s="137">
        <v>-812.54743232987698</v>
      </c>
      <c r="G145" s="137">
        <v>-799.19145420207803</v>
      </c>
      <c r="H145" s="137">
        <v>-610.44654863289998</v>
      </c>
      <c r="I145" s="137">
        <v>-522.61510727584403</v>
      </c>
      <c r="J145" s="137">
        <v>-309.43650126156399</v>
      </c>
      <c r="K145" s="137">
        <v>-104.68451242829801</v>
      </c>
      <c r="L145" s="137">
        <v>-46.4799561400635</v>
      </c>
      <c r="M145" s="137">
        <v>-37.8843063666231</v>
      </c>
      <c r="N145" s="137">
        <v>-29.3579729943771</v>
      </c>
      <c r="O145" s="137">
        <v>-6.4086897306926298</v>
      </c>
      <c r="P145" s="137">
        <v>0.193100817357653</v>
      </c>
      <c r="Q145" s="137">
        <v>24.785692557702198</v>
      </c>
      <c r="R145" s="137">
        <v>-11.955835945191801</v>
      </c>
    </row>
    <row r="146" spans="1:18" x14ac:dyDescent="0.25">
      <c r="A146" s="133" t="s">
        <v>303</v>
      </c>
      <c r="B146" s="136">
        <v>43907</v>
      </c>
      <c r="C146" s="137">
        <v>62.239400000000003</v>
      </c>
      <c r="D146" s="137">
        <v>497.91520000000003</v>
      </c>
      <c r="E146" s="133">
        <v>100338</v>
      </c>
      <c r="F146" s="137">
        <v>-920.48031624317196</v>
      </c>
      <c r="G146" s="137">
        <v>-814.63462368580895</v>
      </c>
      <c r="H146" s="137">
        <v>-620.05436759491397</v>
      </c>
      <c r="I146" s="137">
        <v>-533.761048054703</v>
      </c>
      <c r="J146" s="137">
        <v>-300.91065453410602</v>
      </c>
      <c r="K146" s="137">
        <v>-85.239276511310905</v>
      </c>
      <c r="L146" s="137">
        <v>-20.409757680850198</v>
      </c>
      <c r="M146" s="137">
        <v>-22.001704645987601</v>
      </c>
      <c r="N146" s="137">
        <v>-16.812278906582002</v>
      </c>
      <c r="O146" s="137">
        <v>-3.1120121271294701</v>
      </c>
      <c r="P146" s="137">
        <v>0.27470416647196</v>
      </c>
      <c r="Q146" s="137">
        <v>212.364712616265</v>
      </c>
      <c r="R146" s="137">
        <v>-7.7132628271921604</v>
      </c>
    </row>
    <row r="147" spans="1:18" x14ac:dyDescent="0.25">
      <c r="A147" s="133" t="s">
        <v>200</v>
      </c>
      <c r="B147" s="136">
        <v>43907</v>
      </c>
      <c r="C147" s="137">
        <v>65.557100000000005</v>
      </c>
      <c r="D147" s="137">
        <v>65.557100000000005</v>
      </c>
      <c r="E147" s="133">
        <v>120291</v>
      </c>
      <c r="F147" s="137">
        <v>-920.25152893489906</v>
      </c>
      <c r="G147" s="137">
        <v>-814.41273104894901</v>
      </c>
      <c r="H147" s="137">
        <v>-619.84148194918203</v>
      </c>
      <c r="I147" s="137">
        <v>-533.56755757148403</v>
      </c>
      <c r="J147" s="137">
        <v>-300.72258865465</v>
      </c>
      <c r="K147" s="137">
        <v>-85.0463039240867</v>
      </c>
      <c r="L147" s="137">
        <v>-20.190825264759301</v>
      </c>
      <c r="M147" s="137">
        <v>-21.799569402626201</v>
      </c>
      <c r="N147" s="137">
        <v>-16.577818957616099</v>
      </c>
      <c r="O147" s="137">
        <v>-2.3101419739094098</v>
      </c>
      <c r="P147" s="137">
        <v>1.20804540238695</v>
      </c>
      <c r="Q147" s="137">
        <v>8.0852889556385108</v>
      </c>
      <c r="R147" s="137">
        <v>-7.1286585392686401</v>
      </c>
    </row>
    <row r="148" spans="1:18" x14ac:dyDescent="0.25">
      <c r="A148" s="133" t="s">
        <v>372</v>
      </c>
      <c r="B148" s="136">
        <v>43907</v>
      </c>
      <c r="C148" s="137">
        <v>115.34229999999999</v>
      </c>
      <c r="D148" s="137">
        <v>115.34229999999999</v>
      </c>
      <c r="E148" s="133">
        <v>119723</v>
      </c>
      <c r="F148" s="137">
        <v>-953.78690141273603</v>
      </c>
      <c r="G148" s="137">
        <v>-815.42311005211604</v>
      </c>
      <c r="H148" s="137">
        <v>-612.868892322958</v>
      </c>
      <c r="I148" s="137">
        <v>-504.06346992812001</v>
      </c>
      <c r="J148" s="137">
        <v>-299.67179072597997</v>
      </c>
      <c r="K148" s="137">
        <v>-90.264641494140093</v>
      </c>
      <c r="L148" s="137">
        <v>-30.535935142068698</v>
      </c>
      <c r="M148" s="137">
        <v>-28.0615875509666</v>
      </c>
      <c r="N148" s="137">
        <v>-21.660836661134802</v>
      </c>
      <c r="O148" s="137">
        <v>-3.36808219771773</v>
      </c>
      <c r="P148" s="137">
        <v>-0.417756244189677</v>
      </c>
      <c r="Q148" s="137">
        <v>9.8080888022984407</v>
      </c>
      <c r="R148" s="137">
        <v>-9.7462746737658392</v>
      </c>
    </row>
    <row r="149" spans="1:18" x14ac:dyDescent="0.25">
      <c r="A149" s="133" t="s">
        <v>375</v>
      </c>
      <c r="B149" s="136">
        <v>43907</v>
      </c>
      <c r="C149" s="137">
        <v>110.47790000000001</v>
      </c>
      <c r="D149" s="137">
        <v>343.05451296099801</v>
      </c>
      <c r="E149" s="133">
        <v>105628</v>
      </c>
      <c r="F149" s="137">
        <v>-954.29547115362595</v>
      </c>
      <c r="G149" s="137">
        <v>-816.01527020189098</v>
      </c>
      <c r="H149" s="137">
        <v>-613.43252185262395</v>
      </c>
      <c r="I149" s="137">
        <v>-504.58840399770702</v>
      </c>
      <c r="J149" s="137">
        <v>-300.17893936977498</v>
      </c>
      <c r="K149" s="137">
        <v>-90.774004722130002</v>
      </c>
      <c r="L149" s="137">
        <v>-31.080658057679699</v>
      </c>
      <c r="M149" s="137">
        <v>-28.562673930322301</v>
      </c>
      <c r="N149" s="137">
        <v>-22.1321340805925</v>
      </c>
      <c r="O149" s="137">
        <v>-3.9725978747933</v>
      </c>
      <c r="P149" s="137">
        <v>-1.0390940466415799</v>
      </c>
      <c r="Q149" s="137">
        <v>123.441203524334</v>
      </c>
      <c r="R149" s="137">
        <v>-10.281691553768701</v>
      </c>
    </row>
    <row r="150" spans="1:18" x14ac:dyDescent="0.25">
      <c r="A150" s="133" t="s">
        <v>201</v>
      </c>
      <c r="B150" s="136">
        <v>43907</v>
      </c>
      <c r="C150" s="137">
        <v>11.015000000000001</v>
      </c>
      <c r="D150" s="137">
        <v>11.015000000000001</v>
      </c>
      <c r="E150" s="133">
        <v>132933</v>
      </c>
      <c r="F150" s="137">
        <v>-896.94487491697896</v>
      </c>
      <c r="G150" s="137">
        <v>-689.82359556219501</v>
      </c>
      <c r="H150" s="137">
        <v>-651.19728147934802</v>
      </c>
      <c r="I150" s="137">
        <v>-524.92948759779301</v>
      </c>
      <c r="J150" s="137">
        <v>-290.08568594891602</v>
      </c>
      <c r="K150" s="137">
        <v>-91.226101957070298</v>
      </c>
      <c r="L150" s="137">
        <v>-26.631612952735299</v>
      </c>
      <c r="M150" s="137">
        <v>-26.1263038368045</v>
      </c>
      <c r="N150" s="137">
        <v>-17.537642601612301</v>
      </c>
      <c r="O150" s="137">
        <v>-3.3765331962618599</v>
      </c>
      <c r="P150" s="137">
        <v>1.12478506134649</v>
      </c>
      <c r="Q150" s="137">
        <v>2.0718324793729099</v>
      </c>
      <c r="R150" s="137">
        <v>-10.274723114929801</v>
      </c>
    </row>
    <row r="151" spans="1:18" x14ac:dyDescent="0.25">
      <c r="A151" s="133" t="s">
        <v>202</v>
      </c>
      <c r="B151" s="136">
        <v>43907</v>
      </c>
      <c r="C151" s="137">
        <v>11.7043</v>
      </c>
      <c r="D151" s="137">
        <v>11.7043</v>
      </c>
      <c r="E151" s="133">
        <v>133364</v>
      </c>
      <c r="F151" s="137">
        <v>-870.32326399893304</v>
      </c>
      <c r="G151" s="137">
        <v>-668.53760214100203</v>
      </c>
      <c r="H151" s="137">
        <v>-622.11624311919797</v>
      </c>
      <c r="I151" s="137">
        <v>-502.471913544362</v>
      </c>
      <c r="J151" s="137">
        <v>-274.28489928579199</v>
      </c>
      <c r="K151" s="137">
        <v>-83.3865076464662</v>
      </c>
      <c r="L151" s="137">
        <v>-21.974907842488399</v>
      </c>
      <c r="M151" s="137">
        <v>-23.535999839802201</v>
      </c>
      <c r="N151" s="137">
        <v>-14.9036405231028</v>
      </c>
      <c r="O151" s="137">
        <v>-2.08596661196579</v>
      </c>
      <c r="P151" s="137"/>
      <c r="Q151" s="137">
        <v>3.37590251714823</v>
      </c>
      <c r="R151" s="137">
        <v>-8.5398788397398597</v>
      </c>
    </row>
    <row r="152" spans="1:18" x14ac:dyDescent="0.25">
      <c r="A152" s="133" t="s">
        <v>203</v>
      </c>
      <c r="B152" s="136">
        <v>43907</v>
      </c>
      <c r="C152" s="137">
        <v>11.589</v>
      </c>
      <c r="D152" s="137">
        <v>11.589</v>
      </c>
      <c r="E152" s="133">
        <v>136007</v>
      </c>
      <c r="F152" s="137">
        <v>-860.46609598274597</v>
      </c>
      <c r="G152" s="137">
        <v>-687.64211912075598</v>
      </c>
      <c r="H152" s="137">
        <v>-629.85446370796797</v>
      </c>
      <c r="I152" s="137">
        <v>-502.681083856383</v>
      </c>
      <c r="J152" s="137">
        <v>-274.20041750738301</v>
      </c>
      <c r="K152" s="137">
        <v>-82.164922476148803</v>
      </c>
      <c r="L152" s="137">
        <v>-22.0817066200967</v>
      </c>
      <c r="M152" s="137">
        <v>-23.8099166867711</v>
      </c>
      <c r="N152" s="137">
        <v>-14.9714936010415</v>
      </c>
      <c r="O152" s="137">
        <v>-1.00848694594849</v>
      </c>
      <c r="P152" s="137"/>
      <c r="Q152" s="137">
        <v>4.0081893572909504</v>
      </c>
      <c r="R152" s="137">
        <v>-7.9786625183412196</v>
      </c>
    </row>
    <row r="153" spans="1:18" x14ac:dyDescent="0.25">
      <c r="A153" s="133" t="s">
        <v>304</v>
      </c>
      <c r="B153" s="136">
        <v>43907</v>
      </c>
      <c r="C153" s="137">
        <v>11.1225</v>
      </c>
      <c r="D153" s="137">
        <v>11.1225</v>
      </c>
      <c r="E153" s="133">
        <v>136004</v>
      </c>
      <c r="F153" s="137">
        <v>-860.976016574195</v>
      </c>
      <c r="G153" s="137">
        <v>-688.14683657946603</v>
      </c>
      <c r="H153" s="137">
        <v>-630.28561908673203</v>
      </c>
      <c r="I153" s="137">
        <v>-503.08271822359097</v>
      </c>
      <c r="J153" s="137">
        <v>-274.59061692389798</v>
      </c>
      <c r="K153" s="137">
        <v>-82.560738583815507</v>
      </c>
      <c r="L153" s="137">
        <v>-22.526380633787699</v>
      </c>
      <c r="M153" s="137">
        <v>-24.2181671974704</v>
      </c>
      <c r="N153" s="137">
        <v>-15.415505231369799</v>
      </c>
      <c r="O153" s="137">
        <v>-1.8497223121293001</v>
      </c>
      <c r="P153" s="137"/>
      <c r="Q153" s="137">
        <v>2.8314616447823102</v>
      </c>
      <c r="R153" s="137">
        <v>-8.6618596301326605</v>
      </c>
    </row>
    <row r="154" spans="1:18" x14ac:dyDescent="0.25">
      <c r="A154" s="133" t="s">
        <v>305</v>
      </c>
      <c r="B154" s="136">
        <v>43907</v>
      </c>
      <c r="C154" s="137">
        <v>11.470800000000001</v>
      </c>
      <c r="D154" s="137">
        <v>11.470800000000001</v>
      </c>
      <c r="E154" s="133">
        <v>133361</v>
      </c>
      <c r="F154" s="137">
        <v>-870.33443962215597</v>
      </c>
      <c r="G154" s="137">
        <v>-668.851641205031</v>
      </c>
      <c r="H154" s="137">
        <v>-622.402656066492</v>
      </c>
      <c r="I154" s="137">
        <v>-502.74531958696502</v>
      </c>
      <c r="J154" s="137">
        <v>-274.55090573327499</v>
      </c>
      <c r="K154" s="137">
        <v>-83.660166546760195</v>
      </c>
      <c r="L154" s="137">
        <v>-22.285344374799401</v>
      </c>
      <c r="M154" s="137">
        <v>-23.822641359771399</v>
      </c>
      <c r="N154" s="137">
        <v>-15.228231673159399</v>
      </c>
      <c r="O154" s="137">
        <v>-2.5815407132113601</v>
      </c>
      <c r="P154" s="137"/>
      <c r="Q154" s="137">
        <v>2.9071521518350498</v>
      </c>
      <c r="R154" s="137">
        <v>-9.1576255046752202</v>
      </c>
    </row>
    <row r="155" spans="1:18" x14ac:dyDescent="0.25">
      <c r="A155" s="133" t="s">
        <v>306</v>
      </c>
      <c r="B155" s="136">
        <v>43907</v>
      </c>
      <c r="C155" s="137">
        <v>10.792999999999999</v>
      </c>
      <c r="D155" s="137">
        <v>10.792999999999999</v>
      </c>
      <c r="E155" s="133">
        <v>132924</v>
      </c>
      <c r="F155" s="137">
        <v>-897.56531798176104</v>
      </c>
      <c r="G155" s="137">
        <v>-690.15231969578997</v>
      </c>
      <c r="H155" s="137">
        <v>-651.55794569179898</v>
      </c>
      <c r="I155" s="137">
        <v>-525.21704756126701</v>
      </c>
      <c r="J155" s="137">
        <v>-290.36121658051098</v>
      </c>
      <c r="K155" s="137">
        <v>-91.495505481459503</v>
      </c>
      <c r="L155" s="137">
        <v>-26.938422069440598</v>
      </c>
      <c r="M155" s="137">
        <v>-26.409197021732101</v>
      </c>
      <c r="N155" s="137">
        <v>-17.8545268274056</v>
      </c>
      <c r="O155" s="137">
        <v>-3.8658486531285301</v>
      </c>
      <c r="P155" s="137">
        <v>0.70085845121164103</v>
      </c>
      <c r="Q155" s="137">
        <v>1.6350001382130801</v>
      </c>
      <c r="R155" s="137">
        <v>-10.8685508300617</v>
      </c>
    </row>
    <row r="156" spans="1:18" x14ac:dyDescent="0.25">
      <c r="A156" s="133" t="s">
        <v>204</v>
      </c>
      <c r="B156" s="136">
        <v>43907</v>
      </c>
      <c r="C156" s="137">
        <v>12.4305</v>
      </c>
      <c r="D156" s="137">
        <v>12.4305</v>
      </c>
      <c r="E156" s="133">
        <v>140487</v>
      </c>
      <c r="F156" s="137">
        <v>-674.97058753858903</v>
      </c>
      <c r="G156" s="137">
        <v>-636.69936914891196</v>
      </c>
      <c r="H156" s="137">
        <v>-589.86328644877403</v>
      </c>
      <c r="I156" s="137">
        <v>-475.27015305619</v>
      </c>
      <c r="J156" s="137">
        <v>-259.55399812083198</v>
      </c>
      <c r="K156" s="137">
        <v>-52.081030398053301</v>
      </c>
      <c r="L156" s="137">
        <v>-4.61984375145743</v>
      </c>
      <c r="M156" s="137">
        <v>-6.6621619292265901</v>
      </c>
      <c r="N156" s="137">
        <v>-2.1689159207261701</v>
      </c>
      <c r="O156" s="137"/>
      <c r="P156" s="137"/>
      <c r="Q156" s="137">
        <v>8.1990064695009206</v>
      </c>
      <c r="R156" s="137">
        <v>-2.4259659072802302</v>
      </c>
    </row>
    <row r="157" spans="1:18" x14ac:dyDescent="0.25">
      <c r="A157" s="133" t="s">
        <v>307</v>
      </c>
      <c r="B157" s="136">
        <v>43907</v>
      </c>
      <c r="C157" s="137">
        <v>12.132099999999999</v>
      </c>
      <c r="D157" s="137">
        <v>12.132099999999999</v>
      </c>
      <c r="E157" s="133">
        <v>140488</v>
      </c>
      <c r="F157" s="137">
        <v>-675.61423520941401</v>
      </c>
      <c r="G157" s="137">
        <v>-637.14367313767002</v>
      </c>
      <c r="H157" s="137">
        <v>-590.32138269549603</v>
      </c>
      <c r="I157" s="137">
        <v>-475.69020937080899</v>
      </c>
      <c r="J157" s="137">
        <v>-259.95409696019198</v>
      </c>
      <c r="K157" s="137">
        <v>-52.514252463392097</v>
      </c>
      <c r="L157" s="137">
        <v>-5.1067286650582</v>
      </c>
      <c r="M157" s="137">
        <v>-7.1351337254270302</v>
      </c>
      <c r="N157" s="137">
        <v>-2.67677841520509</v>
      </c>
      <c r="O157" s="137"/>
      <c r="P157" s="137"/>
      <c r="Q157" s="137">
        <v>7.1923890942698696</v>
      </c>
      <c r="R157" s="137">
        <v>-3.15325453081965</v>
      </c>
    </row>
    <row r="158" spans="1:18" x14ac:dyDescent="0.25">
      <c r="A158" s="133" t="s">
        <v>205</v>
      </c>
      <c r="B158" s="136">
        <v>43907</v>
      </c>
      <c r="C158" s="137">
        <v>8.8038000000000007</v>
      </c>
      <c r="D158" s="137">
        <v>8.8038000000000007</v>
      </c>
      <c r="E158" s="133">
        <v>142138</v>
      </c>
      <c r="F158" s="137">
        <v>-951.32420293382302</v>
      </c>
      <c r="G158" s="137">
        <v>-797.48805315697302</v>
      </c>
      <c r="H158" s="137">
        <v>-593.78766920264798</v>
      </c>
      <c r="I158" s="137">
        <v>-489.51428914109601</v>
      </c>
      <c r="J158" s="137">
        <v>-277.90246798095001</v>
      </c>
      <c r="K158" s="137">
        <v>-76.182218591125505</v>
      </c>
      <c r="L158" s="137">
        <v>-20.890610280078601</v>
      </c>
      <c r="M158" s="137">
        <v>-19.866717722780699</v>
      </c>
      <c r="N158" s="137">
        <v>-11.5516333528087</v>
      </c>
      <c r="O158" s="137"/>
      <c r="P158" s="137"/>
      <c r="Q158" s="137">
        <v>-6.0556588072122004</v>
      </c>
      <c r="R158" s="137"/>
    </row>
    <row r="159" spans="1:18" x14ac:dyDescent="0.25">
      <c r="A159" s="133" t="s">
        <v>206</v>
      </c>
      <c r="B159" s="136">
        <v>43907</v>
      </c>
      <c r="C159" s="137">
        <v>9.2677999999999994</v>
      </c>
      <c r="D159" s="137">
        <v>9.2677999999999994</v>
      </c>
      <c r="E159" s="133">
        <v>143178</v>
      </c>
      <c r="F159" s="137">
        <v>-780.08912166586197</v>
      </c>
      <c r="G159" s="137">
        <v>-669.56992311307101</v>
      </c>
      <c r="H159" s="137">
        <v>-582.31065918653599</v>
      </c>
      <c r="I159" s="137">
        <v>-475.266047621989</v>
      </c>
      <c r="J159" s="137">
        <v>-273.93009134467002</v>
      </c>
      <c r="K159" s="137">
        <v>-70.059789176021894</v>
      </c>
      <c r="L159" s="137">
        <v>-16.188615185798199</v>
      </c>
      <c r="M159" s="137">
        <v>-17.510374562333901</v>
      </c>
      <c r="N159" s="137">
        <v>-10.4273981137002</v>
      </c>
      <c r="O159" s="137"/>
      <c r="P159" s="137"/>
      <c r="Q159" s="137">
        <v>-4.3883908045977096</v>
      </c>
      <c r="R159" s="137"/>
    </row>
    <row r="160" spans="1:18" x14ac:dyDescent="0.25">
      <c r="A160" s="133" t="s">
        <v>308</v>
      </c>
      <c r="B160" s="136">
        <v>43907</v>
      </c>
      <c r="C160" s="137">
        <v>9.1196000000000002</v>
      </c>
      <c r="D160" s="137">
        <v>9.1196000000000002</v>
      </c>
      <c r="E160" s="133">
        <v>143176</v>
      </c>
      <c r="F160" s="137">
        <v>-780.99581500161298</v>
      </c>
      <c r="G160" s="137">
        <v>-670.28783045130206</v>
      </c>
      <c r="H160" s="137">
        <v>-582.87483381634195</v>
      </c>
      <c r="I160" s="137">
        <v>-475.827643259247</v>
      </c>
      <c r="J160" s="137">
        <v>-274.447450064056</v>
      </c>
      <c r="K160" s="137">
        <v>-70.597117653390001</v>
      </c>
      <c r="L160" s="137">
        <v>-16.783485291397898</v>
      </c>
      <c r="M160" s="137">
        <v>-18.104873234488199</v>
      </c>
      <c r="N160" s="137">
        <v>-11.1085256729948</v>
      </c>
      <c r="O160" s="137"/>
      <c r="P160" s="137"/>
      <c r="Q160" s="137">
        <v>-5.27661740558292</v>
      </c>
      <c r="R160" s="137"/>
    </row>
    <row r="161" spans="1:18" x14ac:dyDescent="0.25">
      <c r="A161" s="133" t="s">
        <v>309</v>
      </c>
      <c r="B161" s="136">
        <v>43907</v>
      </c>
      <c r="C161" s="137">
        <v>8.6575000000000006</v>
      </c>
      <c r="D161" s="137">
        <v>8.6575000000000006</v>
      </c>
      <c r="E161" s="133">
        <v>142139</v>
      </c>
      <c r="F161" s="137">
        <v>-951.78472995623702</v>
      </c>
      <c r="G161" s="137">
        <v>-798.02391643477495</v>
      </c>
      <c r="H161" s="137">
        <v>-594.26172895318405</v>
      </c>
      <c r="I161" s="137">
        <v>-489.99476070771999</v>
      </c>
      <c r="J161" s="137">
        <v>-278.36622575721799</v>
      </c>
      <c r="K161" s="137">
        <v>-76.664966119620203</v>
      </c>
      <c r="L161" s="137">
        <v>-21.426479762822101</v>
      </c>
      <c r="M161" s="137">
        <v>-20.373995553177899</v>
      </c>
      <c r="N161" s="137">
        <v>-12.075999075540601</v>
      </c>
      <c r="O161" s="137"/>
      <c r="P161" s="137"/>
      <c r="Q161" s="137">
        <v>-6.79628987517337</v>
      </c>
      <c r="R161" s="137"/>
    </row>
    <row r="162" spans="1:18" x14ac:dyDescent="0.25">
      <c r="A162" s="133" t="s">
        <v>310</v>
      </c>
      <c r="B162" s="136">
        <v>43907</v>
      </c>
      <c r="C162" s="137">
        <v>34.956200000000003</v>
      </c>
      <c r="D162" s="137">
        <v>34.956200000000003</v>
      </c>
      <c r="E162" s="133">
        <v>116352</v>
      </c>
      <c r="F162" s="137">
        <v>-678.79141796701504</v>
      </c>
      <c r="G162" s="137">
        <v>-660.97290771108601</v>
      </c>
      <c r="H162" s="137">
        <v>-565.98656992434803</v>
      </c>
      <c r="I162" s="137">
        <v>-445.928709648569</v>
      </c>
      <c r="J162" s="137">
        <v>-243.76115358048801</v>
      </c>
      <c r="K162" s="137">
        <v>-47.551080458939403</v>
      </c>
      <c r="L162" s="137">
        <v>-4.6207432807992701</v>
      </c>
      <c r="M162" s="137">
        <v>-7.0011835226534904</v>
      </c>
      <c r="N162" s="137">
        <v>1.1280683168893599</v>
      </c>
      <c r="O162" s="137">
        <v>5.9682752473174796</v>
      </c>
      <c r="P162" s="137">
        <v>9.61135704732866</v>
      </c>
      <c r="Q162" s="137">
        <v>31.302450171821299</v>
      </c>
      <c r="R162" s="137">
        <v>0.90451041938133703</v>
      </c>
    </row>
    <row r="163" spans="1:18" x14ac:dyDescent="0.25">
      <c r="A163" s="133" t="s">
        <v>207</v>
      </c>
      <c r="B163" s="136">
        <v>43907</v>
      </c>
      <c r="C163" s="137">
        <v>25.157</v>
      </c>
      <c r="D163" s="137">
        <v>25.157</v>
      </c>
      <c r="E163" s="133">
        <v>126279</v>
      </c>
      <c r="F163" s="137">
        <v>-665.21620355916298</v>
      </c>
      <c r="G163" s="137">
        <v>-670.92870164067301</v>
      </c>
      <c r="H163" s="137">
        <v>-542.66283695991001</v>
      </c>
      <c r="I163" s="137">
        <v>-422.87472679714398</v>
      </c>
      <c r="J163" s="137">
        <v>-236.72534486709401</v>
      </c>
      <c r="K163" s="137">
        <v>-44.559930707465597</v>
      </c>
      <c r="L163" s="137">
        <v>2.03901094929773</v>
      </c>
      <c r="M163" s="137">
        <v>-4.3221068845631896</v>
      </c>
      <c r="N163" s="137">
        <v>4.8513239497438398</v>
      </c>
      <c r="O163" s="137">
        <v>9.7321046703007994</v>
      </c>
      <c r="P163" s="137">
        <v>10.5186272872525</v>
      </c>
      <c r="Q163" s="137">
        <v>25.365910132966501</v>
      </c>
      <c r="R163" s="137">
        <v>4.21687152874809</v>
      </c>
    </row>
    <row r="164" spans="1:18" x14ac:dyDescent="0.25">
      <c r="A164" s="133" t="s">
        <v>311</v>
      </c>
      <c r="B164" s="136">
        <v>43907</v>
      </c>
      <c r="C164" s="137">
        <v>24.5685</v>
      </c>
      <c r="D164" s="137">
        <v>24.5685</v>
      </c>
      <c r="E164" s="133">
        <v>126379</v>
      </c>
      <c r="F164" s="137">
        <v>-665.68098174218403</v>
      </c>
      <c r="G164" s="137">
        <v>-671.40824968514096</v>
      </c>
      <c r="H164" s="137">
        <v>-543.11619926635899</v>
      </c>
      <c r="I164" s="137">
        <v>-423.294272875427</v>
      </c>
      <c r="J164" s="137">
        <v>-237.131374026054</v>
      </c>
      <c r="K164" s="137">
        <v>-45.003779352524603</v>
      </c>
      <c r="L164" s="137">
        <v>1.5356775306820201</v>
      </c>
      <c r="M164" s="137">
        <v>-4.8047103457483598</v>
      </c>
      <c r="N164" s="137">
        <v>4.3018880579542804</v>
      </c>
      <c r="O164" s="137">
        <v>8.9465268915120308</v>
      </c>
      <c r="P164" s="137">
        <v>9.8408594419710802</v>
      </c>
      <c r="Q164" s="137">
        <v>24.381029344337499</v>
      </c>
      <c r="R164" s="137">
        <v>3.3227682258809002</v>
      </c>
    </row>
    <row r="165" spans="1:18" x14ac:dyDescent="0.25">
      <c r="A165" s="133" t="s">
        <v>208</v>
      </c>
      <c r="B165" s="136">
        <v>43907</v>
      </c>
      <c r="C165" s="137">
        <v>9.4606999999999992</v>
      </c>
      <c r="D165" s="137">
        <v>9.4606999999999992</v>
      </c>
      <c r="E165" s="133">
        <v>145819</v>
      </c>
      <c r="F165" s="137">
        <v>-605.15893640465299</v>
      </c>
      <c r="G165" s="137">
        <v>-644.42242327792906</v>
      </c>
      <c r="H165" s="137">
        <v>-471.51007951777598</v>
      </c>
      <c r="I165" s="137">
        <v>-399.11868442725699</v>
      </c>
      <c r="J165" s="137">
        <v>-227.23657356950099</v>
      </c>
      <c r="K165" s="137">
        <v>-64.751057310000803</v>
      </c>
      <c r="L165" s="137">
        <v>-14.1118486693717</v>
      </c>
      <c r="M165" s="137">
        <v>-12.9506234452179</v>
      </c>
      <c r="N165" s="137">
        <v>-8.8747394124677008</v>
      </c>
      <c r="O165" s="137"/>
      <c r="P165" s="137"/>
      <c r="Q165" s="137">
        <v>-4.7204916067146296</v>
      </c>
      <c r="R165" s="137"/>
    </row>
    <row r="166" spans="1:18" x14ac:dyDescent="0.25">
      <c r="A166" s="133" t="s">
        <v>312</v>
      </c>
      <c r="B166" s="136">
        <v>43907</v>
      </c>
      <c r="C166" s="137">
        <v>9.2464999999999993</v>
      </c>
      <c r="D166" s="137">
        <v>9.2464999999999993</v>
      </c>
      <c r="E166" s="133">
        <v>145820</v>
      </c>
      <c r="F166" s="137">
        <v>-607.11057227026197</v>
      </c>
      <c r="G166" s="137">
        <v>-646.27737079577605</v>
      </c>
      <c r="H166" s="137">
        <v>-473.28966626925302</v>
      </c>
      <c r="I166" s="137">
        <v>-400.79971601680899</v>
      </c>
      <c r="J166" s="137">
        <v>-228.92415208757001</v>
      </c>
      <c r="K166" s="137">
        <v>-66.415468589381703</v>
      </c>
      <c r="L166" s="137">
        <v>-15.909047639472201</v>
      </c>
      <c r="M166" s="137">
        <v>-14.7020394077433</v>
      </c>
      <c r="N166" s="137">
        <v>-10.6783898513102</v>
      </c>
      <c r="O166" s="137"/>
      <c r="P166" s="137"/>
      <c r="Q166" s="137">
        <v>-6.5953836930455703</v>
      </c>
      <c r="R166" s="137"/>
    </row>
    <row r="167" spans="1:18" x14ac:dyDescent="0.25">
      <c r="A167" s="133" t="s">
        <v>313</v>
      </c>
      <c r="B167" s="136">
        <v>43907</v>
      </c>
      <c r="C167" s="137">
        <v>78.755700000000004</v>
      </c>
      <c r="D167" s="137">
        <v>78.755700000000004</v>
      </c>
      <c r="E167" s="133">
        <v>101853</v>
      </c>
      <c r="F167" s="137">
        <v>-1061.63409973494</v>
      </c>
      <c r="G167" s="137">
        <v>-840.55519883245802</v>
      </c>
      <c r="H167" s="137">
        <v>-651.55799156039097</v>
      </c>
      <c r="I167" s="137">
        <v>-529.18729381883702</v>
      </c>
      <c r="J167" s="137">
        <v>-311.34264553191002</v>
      </c>
      <c r="K167" s="137">
        <v>-92.359514346407806</v>
      </c>
      <c r="L167" s="137">
        <v>-30.4062280102379</v>
      </c>
      <c r="M167" s="137">
        <v>-29.729495055012102</v>
      </c>
      <c r="N167" s="137">
        <v>-20.900374477605201</v>
      </c>
      <c r="O167" s="137">
        <v>-3.84251797228334</v>
      </c>
      <c r="P167" s="137">
        <v>1.0629014105405701</v>
      </c>
      <c r="Q167" s="137">
        <v>33.3509257446633</v>
      </c>
      <c r="R167" s="137">
        <v>-10.6110268089336</v>
      </c>
    </row>
    <row r="168" spans="1:18" x14ac:dyDescent="0.25">
      <c r="A168" s="133" t="s">
        <v>209</v>
      </c>
      <c r="B168" s="136">
        <v>43907</v>
      </c>
      <c r="C168" s="137">
        <v>81.096500000000006</v>
      </c>
      <c r="D168" s="137">
        <v>81.096500000000006</v>
      </c>
      <c r="E168" s="133">
        <v>119549</v>
      </c>
      <c r="F168" s="137">
        <v>-1061.0724265665499</v>
      </c>
      <c r="G168" s="137">
        <v>-840.07271648408198</v>
      </c>
      <c r="H168" s="137">
        <v>-651.10013901221998</v>
      </c>
      <c r="I168" s="137">
        <v>-528.77008019509606</v>
      </c>
      <c r="J168" s="137">
        <v>-310.95080349636299</v>
      </c>
      <c r="K168" s="137">
        <v>-91.9996751558634</v>
      </c>
      <c r="L168" s="137">
        <v>-30.048021481728298</v>
      </c>
      <c r="M168" s="137">
        <v>-29.420002798847701</v>
      </c>
      <c r="N168" s="137">
        <v>-20.589699257112098</v>
      </c>
      <c r="O168" s="137">
        <v>-3.3764493624391299</v>
      </c>
      <c r="P168" s="137">
        <v>1.5270656904022699</v>
      </c>
      <c r="Q168" s="137">
        <v>9.2305633579690003</v>
      </c>
      <c r="R168" s="137">
        <v>-10.254736577016599</v>
      </c>
    </row>
    <row r="169" spans="1:18" x14ac:dyDescent="0.25">
      <c r="A169" s="133" t="s">
        <v>210</v>
      </c>
      <c r="B169" s="136">
        <v>43907</v>
      </c>
      <c r="C169" s="137">
        <v>7.4005000000000001</v>
      </c>
      <c r="D169" s="137">
        <v>7.4005000000000001</v>
      </c>
      <c r="E169" s="133">
        <v>139711</v>
      </c>
      <c r="F169" s="137">
        <v>-609.61042757301095</v>
      </c>
      <c r="G169" s="137">
        <v>-567.85537787014096</v>
      </c>
      <c r="H169" s="137">
        <v>-657.74797330897104</v>
      </c>
      <c r="I169" s="137">
        <v>-540.63462992034397</v>
      </c>
      <c r="J169" s="137">
        <v>-310.80975340685399</v>
      </c>
      <c r="K169" s="137">
        <v>-74.973033953675198</v>
      </c>
      <c r="L169" s="137">
        <v>-39.211253465908797</v>
      </c>
      <c r="M169" s="137">
        <v>-38.424598480491397</v>
      </c>
      <c r="N169" s="137">
        <v>-32.428049457045702</v>
      </c>
      <c r="O169" s="137">
        <v>-11.283366132996401</v>
      </c>
      <c r="P169" s="137"/>
      <c r="Q169" s="137">
        <v>-7.8091975308641999</v>
      </c>
      <c r="R169" s="137">
        <v>-21.772006701042098</v>
      </c>
    </row>
    <row r="170" spans="1:18" x14ac:dyDescent="0.25">
      <c r="A170" s="133" t="s">
        <v>314</v>
      </c>
      <c r="B170" s="136">
        <v>43907</v>
      </c>
      <c r="C170" s="137">
        <v>7.2526000000000002</v>
      </c>
      <c r="D170" s="137">
        <v>7.2526000000000002</v>
      </c>
      <c r="E170" s="133">
        <v>139709</v>
      </c>
      <c r="F170" s="137">
        <v>-609.66945958404301</v>
      </c>
      <c r="G170" s="137">
        <v>-568.09292613232196</v>
      </c>
      <c r="H170" s="137">
        <v>-657.89240790125803</v>
      </c>
      <c r="I170" s="137">
        <v>-540.74601700141295</v>
      </c>
      <c r="J170" s="137">
        <v>-310.91798888761599</v>
      </c>
      <c r="K170" s="137">
        <v>-75.090015161290793</v>
      </c>
      <c r="L170" s="137">
        <v>-39.326516395694</v>
      </c>
      <c r="M170" s="137">
        <v>-38.5282254228173</v>
      </c>
      <c r="N170" s="137">
        <v>-32.5519978566346</v>
      </c>
      <c r="O170" s="137">
        <v>-11.5770730119382</v>
      </c>
      <c r="P170" s="137"/>
      <c r="Q170" s="137">
        <v>-8.2535061728395007</v>
      </c>
      <c r="R170" s="137">
        <v>-21.963218431218198</v>
      </c>
    </row>
    <row r="171" spans="1:18" x14ac:dyDescent="0.25">
      <c r="A171" s="133" t="s">
        <v>211</v>
      </c>
      <c r="B171" s="136">
        <v>43907</v>
      </c>
      <c r="C171" s="137">
        <v>6.2958999999999996</v>
      </c>
      <c r="D171" s="137">
        <v>6.2958999999999996</v>
      </c>
      <c r="E171" s="133">
        <v>139990</v>
      </c>
      <c r="F171" s="137">
        <v>-752.325617572027</v>
      </c>
      <c r="G171" s="137">
        <v>-616.90102778271398</v>
      </c>
      <c r="H171" s="137">
        <v>-666.04664885175202</v>
      </c>
      <c r="I171" s="137">
        <v>-540.65613101757697</v>
      </c>
      <c r="J171" s="137">
        <v>-309.58659262174598</v>
      </c>
      <c r="K171" s="137">
        <v>-76.817241033336501</v>
      </c>
      <c r="L171" s="137">
        <v>-39.103142535655898</v>
      </c>
      <c r="M171" s="137">
        <v>-37.4284638438088</v>
      </c>
      <c r="N171" s="137">
        <v>-32.0113705880757</v>
      </c>
      <c r="O171" s="137"/>
      <c r="P171" s="137"/>
      <c r="Q171" s="137">
        <v>-12.4150275482094</v>
      </c>
      <c r="R171" s="137">
        <v>-21.475853560470799</v>
      </c>
    </row>
    <row r="172" spans="1:18" x14ac:dyDescent="0.25">
      <c r="A172" s="133" t="s">
        <v>315</v>
      </c>
      <c r="B172" s="136">
        <v>43907</v>
      </c>
      <c r="C172" s="137">
        <v>6.1928000000000001</v>
      </c>
      <c r="D172" s="137">
        <v>6.1928000000000001</v>
      </c>
      <c r="E172" s="133">
        <v>139992</v>
      </c>
      <c r="F172" s="137">
        <v>-752.72014170040495</v>
      </c>
      <c r="G172" s="137">
        <v>-617.12586570310202</v>
      </c>
      <c r="H172" s="137">
        <v>-666.16677698714795</v>
      </c>
      <c r="I172" s="137">
        <v>-540.75507644376501</v>
      </c>
      <c r="J172" s="137">
        <v>-309.69433227359298</v>
      </c>
      <c r="K172" s="137">
        <v>-76.936700967708802</v>
      </c>
      <c r="L172" s="137">
        <v>-39.222078970598098</v>
      </c>
      <c r="M172" s="137">
        <v>-37.533860563979502</v>
      </c>
      <c r="N172" s="137">
        <v>-32.1296716667703</v>
      </c>
      <c r="O172" s="137"/>
      <c r="P172" s="137"/>
      <c r="Q172" s="137">
        <v>-12.760587695133101</v>
      </c>
      <c r="R172" s="137">
        <v>-21.743403179344298</v>
      </c>
    </row>
    <row r="173" spans="1:18" x14ac:dyDescent="0.25">
      <c r="A173" s="133" t="s">
        <v>212</v>
      </c>
      <c r="B173" s="136">
        <v>43907</v>
      </c>
      <c r="C173" s="137">
        <v>6.1451000000000002</v>
      </c>
      <c r="D173" s="137">
        <v>6.1451000000000002</v>
      </c>
      <c r="E173" s="133">
        <v>141141</v>
      </c>
      <c r="F173" s="137">
        <v>-821.54900900327505</v>
      </c>
      <c r="G173" s="137">
        <v>-615.00827111030196</v>
      </c>
      <c r="H173" s="137">
        <v>-672.68358583756401</v>
      </c>
      <c r="I173" s="137">
        <v>-548.63592895046395</v>
      </c>
      <c r="J173" s="137">
        <v>-313.34380474787503</v>
      </c>
      <c r="K173" s="137">
        <v>-75.033595624398899</v>
      </c>
      <c r="L173" s="137">
        <v>-38.0542066777926</v>
      </c>
      <c r="M173" s="137">
        <v>-37.043932821538903</v>
      </c>
      <c r="N173" s="137">
        <v>-32.0924376685563</v>
      </c>
      <c r="O173" s="137"/>
      <c r="P173" s="137"/>
      <c r="Q173" s="137">
        <v>-14.2701673427992</v>
      </c>
      <c r="R173" s="137">
        <v>-20.679569180629699</v>
      </c>
    </row>
    <row r="174" spans="1:18" x14ac:dyDescent="0.25">
      <c r="A174" s="133" t="s">
        <v>213</v>
      </c>
      <c r="B174" s="136">
        <v>43907</v>
      </c>
      <c r="C174" s="137">
        <v>5.7638999999999996</v>
      </c>
      <c r="D174" s="137">
        <v>5.7638999999999996</v>
      </c>
      <c r="E174" s="133">
        <v>141564</v>
      </c>
      <c r="F174" s="137">
        <v>-768.69512050136905</v>
      </c>
      <c r="G174" s="137">
        <v>-639.24025104467603</v>
      </c>
      <c r="H174" s="137">
        <v>-682.96827516006294</v>
      </c>
      <c r="I174" s="137">
        <v>-559.32313101305499</v>
      </c>
      <c r="J174" s="137">
        <v>-321.846872720764</v>
      </c>
      <c r="K174" s="137">
        <v>-81.648574857180506</v>
      </c>
      <c r="L174" s="137">
        <v>-41.854899675357899</v>
      </c>
      <c r="M174" s="137">
        <v>-38.842150223235897</v>
      </c>
      <c r="N174" s="137">
        <v>-33.279225051024703</v>
      </c>
      <c r="O174" s="137"/>
      <c r="P174" s="137"/>
      <c r="Q174" s="137">
        <v>-17.160671476137601</v>
      </c>
      <c r="R174" s="137">
        <v>-21.479416305347801</v>
      </c>
    </row>
    <row r="175" spans="1:18" x14ac:dyDescent="0.25">
      <c r="A175" s="133" t="s">
        <v>316</v>
      </c>
      <c r="B175" s="136">
        <v>43907</v>
      </c>
      <c r="C175" s="137">
        <v>5.5701000000000001</v>
      </c>
      <c r="D175" s="137">
        <v>5.5701000000000001</v>
      </c>
      <c r="E175" s="133">
        <v>141565</v>
      </c>
      <c r="F175" s="137">
        <v>-768.50208263765398</v>
      </c>
      <c r="G175" s="137">
        <v>-639.38069718521501</v>
      </c>
      <c r="H175" s="137">
        <v>-683.15619752709495</v>
      </c>
      <c r="I175" s="137">
        <v>-559.53472023591303</v>
      </c>
      <c r="J175" s="137">
        <v>-322.04507533285499</v>
      </c>
      <c r="K175" s="137">
        <v>-81.864638183849493</v>
      </c>
      <c r="L175" s="137">
        <v>-42.073589847001301</v>
      </c>
      <c r="M175" s="137">
        <v>-39.040575782001497</v>
      </c>
      <c r="N175" s="137">
        <v>-33.513932868577101</v>
      </c>
      <c r="O175" s="137"/>
      <c r="P175" s="137"/>
      <c r="Q175" s="137">
        <v>-17.9457658157603</v>
      </c>
      <c r="R175" s="137">
        <v>-22.139716559133898</v>
      </c>
    </row>
    <row r="176" spans="1:18" x14ac:dyDescent="0.25">
      <c r="A176" s="133" t="s">
        <v>317</v>
      </c>
      <c r="B176" s="136">
        <v>43907</v>
      </c>
      <c r="C176" s="137">
        <v>6.0514999999999999</v>
      </c>
      <c r="D176" s="137">
        <v>6.0514999999999999</v>
      </c>
      <c r="E176" s="133">
        <v>141139</v>
      </c>
      <c r="F176" s="137">
        <v>-822.44387013406401</v>
      </c>
      <c r="G176" s="137">
        <v>-615.35497988935299</v>
      </c>
      <c r="H176" s="137">
        <v>-673.00506437889203</v>
      </c>
      <c r="I176" s="137">
        <v>-548.89008164809502</v>
      </c>
      <c r="J176" s="137">
        <v>-313.59325610409297</v>
      </c>
      <c r="K176" s="137">
        <v>-75.293531971384397</v>
      </c>
      <c r="L176" s="137">
        <v>-38.315301338815203</v>
      </c>
      <c r="M176" s="137">
        <v>-37.275743851806098</v>
      </c>
      <c r="N176" s="137">
        <v>-32.317209252874498</v>
      </c>
      <c r="O176" s="137"/>
      <c r="P176" s="137"/>
      <c r="Q176" s="137">
        <v>-14.6166582150101</v>
      </c>
      <c r="R176" s="137">
        <v>-20.957249175229201</v>
      </c>
    </row>
    <row r="177" spans="1:18" x14ac:dyDescent="0.25">
      <c r="A177" s="133" t="s">
        <v>214</v>
      </c>
      <c r="B177" s="136">
        <v>43907</v>
      </c>
      <c r="C177" s="137">
        <v>10.9346</v>
      </c>
      <c r="D177" s="137">
        <v>10.9346</v>
      </c>
      <c r="E177" s="133">
        <v>133324</v>
      </c>
      <c r="F177" s="137">
        <v>-951.25231580447496</v>
      </c>
      <c r="G177" s="137">
        <v>-829.43510504743199</v>
      </c>
      <c r="H177" s="137">
        <v>-612.45150435471101</v>
      </c>
      <c r="I177" s="137">
        <v>-521.61929843812902</v>
      </c>
      <c r="J177" s="137">
        <v>-307.60601290631303</v>
      </c>
      <c r="K177" s="137">
        <v>-92.826293420929105</v>
      </c>
      <c r="L177" s="137">
        <v>-28.398472249348298</v>
      </c>
      <c r="M177" s="137">
        <v>-27.1633348918119</v>
      </c>
      <c r="N177" s="137">
        <v>-20.502131676946501</v>
      </c>
      <c r="O177" s="137">
        <v>-2.5606817220248401</v>
      </c>
      <c r="P177" s="137"/>
      <c r="Q177" s="137">
        <v>1.87639713971397</v>
      </c>
      <c r="R177" s="137">
        <v>-8.4175784865422507</v>
      </c>
    </row>
    <row r="178" spans="1:18" x14ac:dyDescent="0.25">
      <c r="A178" s="133" t="s">
        <v>215</v>
      </c>
      <c r="B178" s="136">
        <v>43907</v>
      </c>
      <c r="C178" s="137">
        <v>11.9924</v>
      </c>
      <c r="D178" s="137">
        <v>11.9924</v>
      </c>
      <c r="E178" s="133">
        <v>135682</v>
      </c>
      <c r="F178" s="137">
        <v>-949.79208628418996</v>
      </c>
      <c r="G178" s="137">
        <v>-820.13990604627895</v>
      </c>
      <c r="H178" s="137">
        <v>-609.48043550507896</v>
      </c>
      <c r="I178" s="137">
        <v>-519.15819018235197</v>
      </c>
      <c r="J178" s="137">
        <v>-305.71201917822901</v>
      </c>
      <c r="K178" s="137">
        <v>-90.953474707093505</v>
      </c>
      <c r="L178" s="137">
        <v>-26.097147499399</v>
      </c>
      <c r="M178" s="137">
        <v>-25.870421047825101</v>
      </c>
      <c r="N178" s="137">
        <v>-18.880732719651501</v>
      </c>
      <c r="O178" s="137">
        <v>-1.8881748517719701</v>
      </c>
      <c r="P178" s="137"/>
      <c r="Q178" s="137">
        <v>4.9912560054907402</v>
      </c>
      <c r="R178" s="137">
        <v>-7.5783943784283903</v>
      </c>
    </row>
    <row r="179" spans="1:18" x14ac:dyDescent="0.25">
      <c r="A179" s="133" t="s">
        <v>216</v>
      </c>
      <c r="B179" s="136">
        <v>43907</v>
      </c>
      <c r="C179" s="137">
        <v>6.4489999999999998</v>
      </c>
      <c r="D179" s="137">
        <v>6.4489999999999998</v>
      </c>
      <c r="E179" s="133">
        <v>142153</v>
      </c>
      <c r="F179" s="137">
        <v>-684.21533124372297</v>
      </c>
      <c r="G179" s="137">
        <v>-623.66008870140695</v>
      </c>
      <c r="H179" s="137">
        <v>-610.80071986892005</v>
      </c>
      <c r="I179" s="137">
        <v>-533.94043963903005</v>
      </c>
      <c r="J179" s="137">
        <v>-297.967756561756</v>
      </c>
      <c r="K179" s="137">
        <v>-69.140428114787099</v>
      </c>
      <c r="L179" s="137">
        <v>-30.022657844238999</v>
      </c>
      <c r="M179" s="137">
        <v>-32.787093317087098</v>
      </c>
      <c r="N179" s="137">
        <v>-26.742608690728101</v>
      </c>
      <c r="O179" s="137"/>
      <c r="P179" s="137"/>
      <c r="Q179" s="137">
        <v>-18.001597222222198</v>
      </c>
      <c r="R179" s="137"/>
    </row>
    <row r="180" spans="1:18" x14ac:dyDescent="0.25">
      <c r="A180" s="133" t="s">
        <v>318</v>
      </c>
      <c r="B180" s="136">
        <v>43907</v>
      </c>
      <c r="C180" s="137">
        <v>6.3226000000000004</v>
      </c>
      <c r="D180" s="137">
        <v>6.3226000000000004</v>
      </c>
      <c r="E180" s="133">
        <v>142151</v>
      </c>
      <c r="F180" s="137">
        <v>-684.29711022130698</v>
      </c>
      <c r="G180" s="137">
        <v>-623.751197229794</v>
      </c>
      <c r="H180" s="137">
        <v>-610.98326073258295</v>
      </c>
      <c r="I180" s="137">
        <v>-534.11083483647496</v>
      </c>
      <c r="J180" s="137">
        <v>-298.13075321339198</v>
      </c>
      <c r="K180" s="137">
        <v>-69.315305614121598</v>
      </c>
      <c r="L180" s="137">
        <v>-30.202581286734102</v>
      </c>
      <c r="M180" s="137">
        <v>-32.945710500318199</v>
      </c>
      <c r="N180" s="137">
        <v>-26.944239511084898</v>
      </c>
      <c r="O180" s="137"/>
      <c r="P180" s="137"/>
      <c r="Q180" s="137">
        <v>-18.642375000000001</v>
      </c>
      <c r="R180" s="137"/>
    </row>
    <row r="181" spans="1:18" x14ac:dyDescent="0.25">
      <c r="A181" s="133" t="s">
        <v>319</v>
      </c>
      <c r="B181" s="136">
        <v>43907</v>
      </c>
      <c r="C181" s="137">
        <v>11.755699999999999</v>
      </c>
      <c r="D181" s="137">
        <v>11.755699999999999</v>
      </c>
      <c r="E181" s="133">
        <v>135684</v>
      </c>
      <c r="F181" s="137">
        <v>-950.15700212926799</v>
      </c>
      <c r="G181" s="137">
        <v>-820.445378606654</v>
      </c>
      <c r="H181" s="137">
        <v>-609.74106609871001</v>
      </c>
      <c r="I181" s="137">
        <v>-519.393336648434</v>
      </c>
      <c r="J181" s="137">
        <v>-305.916833283561</v>
      </c>
      <c r="K181" s="137">
        <v>-91.163754574541102</v>
      </c>
      <c r="L181" s="137">
        <v>-26.331887214946502</v>
      </c>
      <c r="M181" s="137">
        <v>-26.082252184692699</v>
      </c>
      <c r="N181" s="137">
        <v>-19.094487733363</v>
      </c>
      <c r="O181" s="137">
        <v>-2.4049319716232498</v>
      </c>
      <c r="P181" s="137"/>
      <c r="Q181" s="137">
        <v>4.3982875772134502</v>
      </c>
      <c r="R181" s="137">
        <v>-8.0185641542474997</v>
      </c>
    </row>
    <row r="182" spans="1:18" x14ac:dyDescent="0.25">
      <c r="A182" s="133" t="s">
        <v>320</v>
      </c>
      <c r="B182" s="136">
        <v>43907</v>
      </c>
      <c r="C182" s="137">
        <v>10.7089</v>
      </c>
      <c r="D182" s="137">
        <v>10.7089</v>
      </c>
      <c r="E182" s="133">
        <v>133322</v>
      </c>
      <c r="F182" s="137">
        <v>-951.70340863618196</v>
      </c>
      <c r="G182" s="137">
        <v>-829.83417089692898</v>
      </c>
      <c r="H182" s="137">
        <v>-612.80102098557904</v>
      </c>
      <c r="I182" s="137">
        <v>-521.95430321200502</v>
      </c>
      <c r="J182" s="137">
        <v>-307.92147093747599</v>
      </c>
      <c r="K182" s="137">
        <v>-93.148139204591303</v>
      </c>
      <c r="L182" s="137">
        <v>-28.758318935176298</v>
      </c>
      <c r="M182" s="137">
        <v>-27.496632668532499</v>
      </c>
      <c r="N182" s="137">
        <v>-20.8312920157286</v>
      </c>
      <c r="O182" s="137">
        <v>-2.9021391517933601</v>
      </c>
      <c r="P182" s="137"/>
      <c r="Q182" s="137">
        <v>1.42325907590759</v>
      </c>
      <c r="R182" s="137">
        <v>-8.7346958591632706</v>
      </c>
    </row>
    <row r="183" spans="1:18" x14ac:dyDescent="0.25">
      <c r="A183" s="133" t="s">
        <v>217</v>
      </c>
      <c r="B183" s="136">
        <v>43907</v>
      </c>
      <c r="C183" s="137">
        <v>7.4763999999999999</v>
      </c>
      <c r="D183" s="137">
        <v>7.4763999999999999</v>
      </c>
      <c r="E183" s="133">
        <v>143079</v>
      </c>
      <c r="F183" s="137">
        <v>-723.53033719649704</v>
      </c>
      <c r="G183" s="137">
        <v>-596.69823113944597</v>
      </c>
      <c r="H183" s="137">
        <v>-590.87740286655696</v>
      </c>
      <c r="I183" s="137">
        <v>-513.498013677926</v>
      </c>
      <c r="J183" s="137">
        <v>-282.65672851367998</v>
      </c>
      <c r="K183" s="137">
        <v>-66.346849997583405</v>
      </c>
      <c r="L183" s="137">
        <v>-28.3069821013096</v>
      </c>
      <c r="M183" s="137">
        <v>-31.5141953108533</v>
      </c>
      <c r="N183" s="137">
        <v>-25.743387683850699</v>
      </c>
      <c r="O183" s="137"/>
      <c r="P183" s="137"/>
      <c r="Q183" s="137">
        <v>-14.690813397129199</v>
      </c>
      <c r="R183" s="137"/>
    </row>
    <row r="184" spans="1:18" x14ac:dyDescent="0.25">
      <c r="A184" s="133" t="s">
        <v>321</v>
      </c>
      <c r="B184" s="136">
        <v>43907</v>
      </c>
      <c r="C184" s="137">
        <v>7.4230999999999998</v>
      </c>
      <c r="D184" s="137">
        <v>7.4230999999999998</v>
      </c>
      <c r="E184" s="133">
        <v>143077</v>
      </c>
      <c r="F184" s="137">
        <v>-723.42602862726403</v>
      </c>
      <c r="G184" s="137">
        <v>-596.94436400720201</v>
      </c>
      <c r="H184" s="137">
        <v>-591.077522015971</v>
      </c>
      <c r="I184" s="137">
        <v>-513.71828491691804</v>
      </c>
      <c r="J184" s="137">
        <v>-282.87451035894497</v>
      </c>
      <c r="K184" s="137">
        <v>-66.586193924493202</v>
      </c>
      <c r="L184" s="137">
        <v>-28.552936653659899</v>
      </c>
      <c r="M184" s="137">
        <v>-31.733536192376398</v>
      </c>
      <c r="N184" s="137">
        <v>-25.966022934224799</v>
      </c>
      <c r="O184" s="137"/>
      <c r="P184" s="137"/>
      <c r="Q184" s="137">
        <v>-15.0010925039872</v>
      </c>
      <c r="R184" s="137"/>
    </row>
    <row r="185" spans="1:18" x14ac:dyDescent="0.25">
      <c r="A185" s="133" t="s">
        <v>218</v>
      </c>
      <c r="B185" s="136">
        <v>43907</v>
      </c>
      <c r="C185" s="137">
        <v>15.857200000000001</v>
      </c>
      <c r="D185" s="137">
        <v>15.857200000000001</v>
      </c>
      <c r="E185" s="133">
        <v>132756</v>
      </c>
      <c r="F185" s="137">
        <v>-942.90040976304795</v>
      </c>
      <c r="G185" s="137">
        <v>-853.34146034722198</v>
      </c>
      <c r="H185" s="137">
        <v>-616.53522263673506</v>
      </c>
      <c r="I185" s="137">
        <v>-505.40696390806198</v>
      </c>
      <c r="J185" s="137">
        <v>-298.22841390726398</v>
      </c>
      <c r="K185" s="137">
        <v>-92.657643024263095</v>
      </c>
      <c r="L185" s="137">
        <v>-26.7003122502067</v>
      </c>
      <c r="M185" s="137">
        <v>-25.011818485412299</v>
      </c>
      <c r="N185" s="137">
        <v>-15.555388042790501</v>
      </c>
      <c r="O185" s="137">
        <v>2.13515209498525</v>
      </c>
      <c r="P185" s="137">
        <v>5.9306581800156204</v>
      </c>
      <c r="Q185" s="137">
        <v>10.7864682139253</v>
      </c>
      <c r="R185" s="137">
        <v>-5.5360280279809198</v>
      </c>
    </row>
    <row r="186" spans="1:18" x14ac:dyDescent="0.25">
      <c r="A186" s="133" t="s">
        <v>322</v>
      </c>
      <c r="B186" s="136">
        <v>43907</v>
      </c>
      <c r="C186" s="137">
        <v>14.7829</v>
      </c>
      <c r="D186" s="137">
        <v>14.7829</v>
      </c>
      <c r="E186" s="133">
        <v>132757</v>
      </c>
      <c r="F186" s="137">
        <v>-945.68433260192103</v>
      </c>
      <c r="G186" s="137">
        <v>-855.18204835822303</v>
      </c>
      <c r="H186" s="137">
        <v>-618.16289174663905</v>
      </c>
      <c r="I186" s="137">
        <v>-506.88879910381002</v>
      </c>
      <c r="J186" s="137">
        <v>-299.510629338385</v>
      </c>
      <c r="K186" s="137">
        <v>-93.888581057506698</v>
      </c>
      <c r="L186" s="137">
        <v>-28.052652240992298</v>
      </c>
      <c r="M186" s="137">
        <v>-26.2520603929439</v>
      </c>
      <c r="N186" s="137">
        <v>-16.913965879685801</v>
      </c>
      <c r="O186" s="137">
        <v>0.73119861318258605</v>
      </c>
      <c r="P186" s="137">
        <v>4.4186015860333203</v>
      </c>
      <c r="Q186" s="137">
        <v>8.8080650857719505</v>
      </c>
      <c r="R186" s="137">
        <v>-6.74856659975101</v>
      </c>
    </row>
    <row r="187" spans="1:18" x14ac:dyDescent="0.25">
      <c r="A187" s="133" t="s">
        <v>219</v>
      </c>
      <c r="B187" s="136">
        <v>43907</v>
      </c>
      <c r="C187" s="137">
        <v>67.83</v>
      </c>
      <c r="D187" s="137">
        <v>67.83</v>
      </c>
      <c r="E187" s="133">
        <v>118866</v>
      </c>
      <c r="F187" s="137">
        <v>-938.45159436943595</v>
      </c>
      <c r="G187" s="137">
        <v>-777.74780849629201</v>
      </c>
      <c r="H187" s="137">
        <v>-569.79744549090503</v>
      </c>
      <c r="I187" s="137">
        <v>-481.37653907578198</v>
      </c>
      <c r="J187" s="137">
        <v>-280.47860235784998</v>
      </c>
      <c r="K187" s="137">
        <v>-82.633040610332003</v>
      </c>
      <c r="L187" s="137">
        <v>-21.8881788030724</v>
      </c>
      <c r="M187" s="137">
        <v>-22.560831719913999</v>
      </c>
      <c r="N187" s="137">
        <v>-16.6261397770865</v>
      </c>
      <c r="O187" s="137">
        <v>2.1814824879434802</v>
      </c>
      <c r="P187" s="137">
        <v>3.92584411538067</v>
      </c>
      <c r="Q187" s="137">
        <v>10.444743935309999</v>
      </c>
      <c r="R187" s="137">
        <v>-6.1539849469017396</v>
      </c>
    </row>
    <row r="188" spans="1:18" x14ac:dyDescent="0.25">
      <c r="A188" s="133" t="s">
        <v>323</v>
      </c>
      <c r="B188" s="136">
        <v>43907</v>
      </c>
      <c r="C188" s="137">
        <v>64.55</v>
      </c>
      <c r="D188" s="137">
        <v>98.025865222300993</v>
      </c>
      <c r="E188" s="133">
        <v>100480</v>
      </c>
      <c r="F188" s="137">
        <v>-941.971023241902</v>
      </c>
      <c r="G188" s="137">
        <v>-778.41150630580103</v>
      </c>
      <c r="H188" s="137">
        <v>-571.31725166012598</v>
      </c>
      <c r="I188" s="137">
        <v>-482.52385160603501</v>
      </c>
      <c r="J188" s="137">
        <v>-281.30846161185201</v>
      </c>
      <c r="K188" s="137">
        <v>-83.184681232324294</v>
      </c>
      <c r="L188" s="137">
        <v>-22.4335034805597</v>
      </c>
      <c r="M188" s="137">
        <v>-23.055211132743</v>
      </c>
      <c r="N188" s="137">
        <v>-17.166108289053199</v>
      </c>
      <c r="O188" s="137">
        <v>1.55525229056467</v>
      </c>
      <c r="P188" s="137">
        <v>2.8828538263769401</v>
      </c>
      <c r="Q188" s="137">
        <v>36.710969842481603</v>
      </c>
      <c r="R188" s="137">
        <v>-6.7117363627906297</v>
      </c>
    </row>
    <row r="189" spans="1:18" x14ac:dyDescent="0.25">
      <c r="A189" s="133" t="s">
        <v>324</v>
      </c>
      <c r="B189" s="136">
        <v>43907</v>
      </c>
      <c r="C189" s="137">
        <v>20.43</v>
      </c>
      <c r="D189" s="137">
        <v>20.43</v>
      </c>
      <c r="E189" s="133">
        <v>116051</v>
      </c>
      <c r="F189" s="137">
        <v>-803.733843944471</v>
      </c>
      <c r="G189" s="137">
        <v>-776.42185400806</v>
      </c>
      <c r="H189" s="137">
        <v>-577.38349722103499</v>
      </c>
      <c r="I189" s="137">
        <v>-481.68680880173298</v>
      </c>
      <c r="J189" s="137">
        <v>-280.17241379310298</v>
      </c>
      <c r="K189" s="137">
        <v>-81.128165079746495</v>
      </c>
      <c r="L189" s="137">
        <v>-23.026691679204699</v>
      </c>
      <c r="M189" s="137">
        <v>-21.5826961192314</v>
      </c>
      <c r="N189" s="137">
        <v>-14.3649789797441</v>
      </c>
      <c r="O189" s="137">
        <v>-1.0421966338216799</v>
      </c>
      <c r="P189" s="137">
        <v>-1.0733952373600399</v>
      </c>
      <c r="Q189" s="137">
        <v>12.6602926504822</v>
      </c>
      <c r="R189" s="137">
        <v>-5.8776791528638999</v>
      </c>
    </row>
    <row r="190" spans="1:18" x14ac:dyDescent="0.25">
      <c r="A190" s="133" t="s">
        <v>220</v>
      </c>
      <c r="B190" s="136">
        <v>43907</v>
      </c>
      <c r="C190" s="137">
        <v>21.28</v>
      </c>
      <c r="D190" s="137">
        <v>21.28</v>
      </c>
      <c r="E190" s="133">
        <v>119307</v>
      </c>
      <c r="F190" s="137">
        <v>-805.14705882353098</v>
      </c>
      <c r="G190" s="137">
        <v>-776.76268271711103</v>
      </c>
      <c r="H190" s="137">
        <v>-578.50328272466095</v>
      </c>
      <c r="I190" s="137">
        <v>-481.47235905856598</v>
      </c>
      <c r="J190" s="137">
        <v>-280.05115089514101</v>
      </c>
      <c r="K190" s="137">
        <v>-80.821804836814195</v>
      </c>
      <c r="L190" s="137">
        <v>-22.6548149641105</v>
      </c>
      <c r="M190" s="137">
        <v>-21.299143279513299</v>
      </c>
      <c r="N190" s="137">
        <v>-14.077840112202001</v>
      </c>
      <c r="O190" s="137">
        <v>-0.49337658826710001</v>
      </c>
      <c r="P190" s="137">
        <v>-0.38667302293553601</v>
      </c>
      <c r="Q190" s="137">
        <v>8.6079525067306797</v>
      </c>
      <c r="R190" s="137">
        <v>-5.4661956695703804</v>
      </c>
    </row>
    <row r="191" spans="1:18" x14ac:dyDescent="0.25">
      <c r="A191" s="133" t="s">
        <v>325</v>
      </c>
      <c r="B191" s="136">
        <v>43907</v>
      </c>
      <c r="C191" s="137">
        <v>10.012499999999999</v>
      </c>
      <c r="D191" s="137">
        <v>10.012499999999999</v>
      </c>
      <c r="E191" s="133">
        <v>135964</v>
      </c>
      <c r="F191" s="137">
        <v>-826.93809421549099</v>
      </c>
      <c r="G191" s="137">
        <v>-853.39052102666301</v>
      </c>
      <c r="H191" s="137">
        <v>-670.82555970149303</v>
      </c>
      <c r="I191" s="137">
        <v>-569.69248935437201</v>
      </c>
      <c r="J191" s="137">
        <v>-345.145403681934</v>
      </c>
      <c r="K191" s="137">
        <v>-100.439130991713</v>
      </c>
      <c r="L191" s="137">
        <v>-34.657877007289997</v>
      </c>
      <c r="M191" s="137">
        <v>-33.7521638095916</v>
      </c>
      <c r="N191" s="137">
        <v>-27.828952075006502</v>
      </c>
      <c r="O191" s="137">
        <v>-6.11350993482331</v>
      </c>
      <c r="P191" s="137"/>
      <c r="Q191" s="137">
        <v>3.15089779005518E-2</v>
      </c>
      <c r="R191" s="137">
        <v>-14.755857309603901</v>
      </c>
    </row>
    <row r="192" spans="1:18" x14ac:dyDescent="0.25">
      <c r="A192" s="133" t="s">
        <v>221</v>
      </c>
      <c r="B192" s="136">
        <v>43907</v>
      </c>
      <c r="C192" s="137">
        <v>10.538</v>
      </c>
      <c r="D192" s="137">
        <v>10.538</v>
      </c>
      <c r="E192" s="133">
        <v>135962</v>
      </c>
      <c r="F192" s="137">
        <v>-826.66802693327497</v>
      </c>
      <c r="G192" s="137">
        <v>-853.16540357336498</v>
      </c>
      <c r="H192" s="137">
        <v>-670.67346608385901</v>
      </c>
      <c r="I192" s="137">
        <v>-569.56626996193302</v>
      </c>
      <c r="J192" s="137">
        <v>-345.02876611398801</v>
      </c>
      <c r="K192" s="137">
        <v>-100.32253324741001</v>
      </c>
      <c r="L192" s="137">
        <v>-34.527728744357702</v>
      </c>
      <c r="M192" s="137">
        <v>-33.639770962115897</v>
      </c>
      <c r="N192" s="137">
        <v>-27.7096647065365</v>
      </c>
      <c r="O192" s="137">
        <v>-5.3190134897681602</v>
      </c>
      <c r="P192" s="137"/>
      <c r="Q192" s="137">
        <v>1.3561464088397801</v>
      </c>
      <c r="R192" s="137">
        <v>-14.3242491984228</v>
      </c>
    </row>
    <row r="193" spans="1:18" x14ac:dyDescent="0.25">
      <c r="A193" s="133" t="s">
        <v>326</v>
      </c>
      <c r="B193" s="136">
        <v>43907</v>
      </c>
      <c r="C193" s="137">
        <v>7.6353999999999997</v>
      </c>
      <c r="D193" s="137">
        <v>7.6353999999999997</v>
      </c>
      <c r="E193" s="133">
        <v>140045</v>
      </c>
      <c r="F193" s="137">
        <v>-875.74618757270105</v>
      </c>
      <c r="G193" s="137">
        <v>-837.30135128705399</v>
      </c>
      <c r="H193" s="137">
        <v>-647.97722854606604</v>
      </c>
      <c r="I193" s="137">
        <v>-544.24221967590802</v>
      </c>
      <c r="J193" s="137">
        <v>-332.69670794293899</v>
      </c>
      <c r="K193" s="137">
        <v>-100.580737889513</v>
      </c>
      <c r="L193" s="137">
        <v>-35.674589206217703</v>
      </c>
      <c r="M193" s="137">
        <v>-36.0112762638608</v>
      </c>
      <c r="N193" s="137">
        <v>-27.47337519525</v>
      </c>
      <c r="O193" s="137">
        <v>-8.2607088632782002</v>
      </c>
      <c r="P193" s="137"/>
      <c r="Q193" s="137">
        <v>-7.5246643417611203</v>
      </c>
      <c r="R193" s="137">
        <v>-15.7000118514849</v>
      </c>
    </row>
    <row r="194" spans="1:18" x14ac:dyDescent="0.25">
      <c r="A194" s="133" t="s">
        <v>222</v>
      </c>
      <c r="B194" s="136">
        <v>43907</v>
      </c>
      <c r="C194" s="137">
        <v>7.9916</v>
      </c>
      <c r="D194" s="137">
        <v>7.9916</v>
      </c>
      <c r="E194" s="133">
        <v>140046</v>
      </c>
      <c r="F194" s="137">
        <v>-875.50073277967999</v>
      </c>
      <c r="G194" s="137">
        <v>-837.03132280905095</v>
      </c>
      <c r="H194" s="137">
        <v>-647.65681200811696</v>
      </c>
      <c r="I194" s="137">
        <v>-543.961539223258</v>
      </c>
      <c r="J194" s="137">
        <v>-332.43347939289998</v>
      </c>
      <c r="K194" s="137">
        <v>-100.31236311170299</v>
      </c>
      <c r="L194" s="137">
        <v>-35.3760037472627</v>
      </c>
      <c r="M194" s="137">
        <v>-35.748166495102097</v>
      </c>
      <c r="N194" s="137">
        <v>-27.189623004378401</v>
      </c>
      <c r="O194" s="137">
        <v>-7.1783932649679798</v>
      </c>
      <c r="P194" s="137"/>
      <c r="Q194" s="137">
        <v>-6.3911595466434203</v>
      </c>
      <c r="R194" s="137">
        <v>-15.0286718771123</v>
      </c>
    </row>
    <row r="195" spans="1:18" x14ac:dyDescent="0.25">
      <c r="A195" s="133" t="s">
        <v>327</v>
      </c>
      <c r="B195" s="136">
        <v>43907</v>
      </c>
      <c r="C195" s="137">
        <v>7.0698999999999996</v>
      </c>
      <c r="D195" s="137">
        <v>7.0698999999999996</v>
      </c>
      <c r="E195" s="133">
        <v>140455</v>
      </c>
      <c r="F195" s="137">
        <v>-795.90453130404705</v>
      </c>
      <c r="G195" s="137">
        <v>-792.16126323947299</v>
      </c>
      <c r="H195" s="137">
        <v>-634.25161969944202</v>
      </c>
      <c r="I195" s="137">
        <v>-531.37010741997403</v>
      </c>
      <c r="J195" s="137">
        <v>-323.932775264241</v>
      </c>
      <c r="K195" s="137">
        <v>-98.307840387645598</v>
      </c>
      <c r="L195" s="137">
        <v>-34.703760207602599</v>
      </c>
      <c r="M195" s="137">
        <v>-35.5335224531023</v>
      </c>
      <c r="N195" s="137">
        <v>-27.219830374991101</v>
      </c>
      <c r="O195" s="137"/>
      <c r="P195" s="137"/>
      <c r="Q195" s="137">
        <v>-9.8661116236162396</v>
      </c>
      <c r="R195" s="137">
        <v>-14.760011694444</v>
      </c>
    </row>
    <row r="196" spans="1:18" x14ac:dyDescent="0.25">
      <c r="A196" s="133" t="s">
        <v>223</v>
      </c>
      <c r="B196" s="136">
        <v>43907</v>
      </c>
      <c r="C196" s="137">
        <v>7.4043999999999999</v>
      </c>
      <c r="D196" s="137">
        <v>7.4043999999999999</v>
      </c>
      <c r="E196" s="133">
        <v>140454</v>
      </c>
      <c r="F196" s="137">
        <v>-795.63769915713101</v>
      </c>
      <c r="G196" s="137">
        <v>-791.85372471633002</v>
      </c>
      <c r="H196" s="137">
        <v>-633.97384089402601</v>
      </c>
      <c r="I196" s="137">
        <v>-531.14073090844295</v>
      </c>
      <c r="J196" s="137">
        <v>-323.71458479343602</v>
      </c>
      <c r="K196" s="137">
        <v>-98.091503860067505</v>
      </c>
      <c r="L196" s="137">
        <v>-34.462707568022502</v>
      </c>
      <c r="M196" s="137">
        <v>-35.266933810069702</v>
      </c>
      <c r="N196" s="137">
        <v>-26.809762470349501</v>
      </c>
      <c r="O196" s="137"/>
      <c r="P196" s="137"/>
      <c r="Q196" s="137">
        <v>-8.7397970479704803</v>
      </c>
      <c r="R196" s="137">
        <v>-13.908644929328201</v>
      </c>
    </row>
    <row r="197" spans="1:18" x14ac:dyDescent="0.25">
      <c r="A197" s="133" t="s">
        <v>328</v>
      </c>
      <c r="B197" s="136">
        <v>43907</v>
      </c>
      <c r="C197" s="137">
        <v>6.4678000000000004</v>
      </c>
      <c r="D197" s="137">
        <v>6.4678000000000004</v>
      </c>
      <c r="E197" s="133">
        <v>141893</v>
      </c>
      <c r="F197" s="137">
        <v>-750.60573020776201</v>
      </c>
      <c r="G197" s="137">
        <v>-727.94870882834095</v>
      </c>
      <c r="H197" s="137">
        <v>-641.87907715200504</v>
      </c>
      <c r="I197" s="137">
        <v>-505.95178758339802</v>
      </c>
      <c r="J197" s="137">
        <v>-298.25887799331599</v>
      </c>
      <c r="K197" s="137">
        <v>-76.487740593448905</v>
      </c>
      <c r="L197" s="137">
        <v>-27.265937589229299</v>
      </c>
      <c r="M197" s="137">
        <v>-30.255773191874798</v>
      </c>
      <c r="N197" s="137">
        <v>-27.497572515998201</v>
      </c>
      <c r="O197" s="137"/>
      <c r="P197" s="137"/>
      <c r="Q197" s="137">
        <v>-16.3403422053232</v>
      </c>
      <c r="R197" s="137">
        <v>-16.803099435223299</v>
      </c>
    </row>
    <row r="198" spans="1:18" x14ac:dyDescent="0.25">
      <c r="A198" s="133" t="s">
        <v>224</v>
      </c>
      <c r="B198" s="136">
        <v>43907</v>
      </c>
      <c r="C198" s="137">
        <v>6.6821999999999999</v>
      </c>
      <c r="D198" s="137">
        <v>6.6821999999999999</v>
      </c>
      <c r="E198" s="133">
        <v>141892</v>
      </c>
      <c r="F198" s="137">
        <v>-750.07328799249694</v>
      </c>
      <c r="G198" s="137">
        <v>-727.38603498140697</v>
      </c>
      <c r="H198" s="137">
        <v>-641.47503665406305</v>
      </c>
      <c r="I198" s="137">
        <v>-505.59034682897698</v>
      </c>
      <c r="J198" s="137">
        <v>-297.909362374431</v>
      </c>
      <c r="K198" s="137">
        <v>-76.124899653241599</v>
      </c>
      <c r="L198" s="137">
        <v>-26.878886755254001</v>
      </c>
      <c r="M198" s="137">
        <v>-29.807204099068699</v>
      </c>
      <c r="N198" s="137">
        <v>-26.966882729881799</v>
      </c>
      <c r="O198" s="137"/>
      <c r="P198" s="137"/>
      <c r="Q198" s="137">
        <v>-15.348504435994901</v>
      </c>
      <c r="R198" s="137">
        <v>-15.824779451301101</v>
      </c>
    </row>
    <row r="199" spans="1:18" x14ac:dyDescent="0.25">
      <c r="A199" s="133" t="s">
        <v>329</v>
      </c>
      <c r="B199" s="136">
        <v>43907</v>
      </c>
      <c r="C199" s="137">
        <v>6.7827000000000002</v>
      </c>
      <c r="D199" s="137">
        <v>6.7827000000000002</v>
      </c>
      <c r="E199" s="133">
        <v>142169</v>
      </c>
      <c r="F199" s="137">
        <v>-730.91760218455704</v>
      </c>
      <c r="G199" s="137">
        <v>-729.54449885378597</v>
      </c>
      <c r="H199" s="137">
        <v>-639.71469044721596</v>
      </c>
      <c r="I199" s="137">
        <v>-504.17122538293199</v>
      </c>
      <c r="J199" s="137">
        <v>-297.24244332933898</v>
      </c>
      <c r="K199" s="137">
        <v>-75.722936347009494</v>
      </c>
      <c r="L199" s="137">
        <v>-25.309282269203901</v>
      </c>
      <c r="M199" s="137">
        <v>-28.357974684016099</v>
      </c>
      <c r="N199" s="137">
        <v>-26.106872486815998</v>
      </c>
      <c r="O199" s="137"/>
      <c r="P199" s="137"/>
      <c r="Q199" s="137">
        <v>-16.2873023578363</v>
      </c>
      <c r="R199" s="137"/>
    </row>
    <row r="200" spans="1:18" x14ac:dyDescent="0.25">
      <c r="A200" s="133" t="s">
        <v>225</v>
      </c>
      <c r="B200" s="136">
        <v>43907</v>
      </c>
      <c r="C200" s="137">
        <v>6.9836</v>
      </c>
      <c r="D200" s="137">
        <v>6.9836</v>
      </c>
      <c r="E200" s="133">
        <v>142172</v>
      </c>
      <c r="F200" s="137">
        <v>-730.89120581507905</v>
      </c>
      <c r="G200" s="137">
        <v>-729.259439803958</v>
      </c>
      <c r="H200" s="137">
        <v>-639.44320294512397</v>
      </c>
      <c r="I200" s="137">
        <v>-503.88840023169502</v>
      </c>
      <c r="J200" s="137">
        <v>-296.96739451109897</v>
      </c>
      <c r="K200" s="137">
        <v>-75.429593020366298</v>
      </c>
      <c r="L200" s="137">
        <v>-24.994838075348</v>
      </c>
      <c r="M200" s="137">
        <v>-28.020860268816602</v>
      </c>
      <c r="N200" s="137">
        <v>-25.635312161974401</v>
      </c>
      <c r="O200" s="137"/>
      <c r="P200" s="137"/>
      <c r="Q200" s="137">
        <v>-15.2702635228849</v>
      </c>
      <c r="R200" s="137"/>
    </row>
    <row r="201" spans="1:18" x14ac:dyDescent="0.25">
      <c r="A201" s="133" t="s">
        <v>226</v>
      </c>
      <c r="B201" s="136">
        <v>43907</v>
      </c>
      <c r="C201" s="137">
        <v>77.971100000000007</v>
      </c>
      <c r="D201" s="137">
        <v>77.971100000000007</v>
      </c>
      <c r="E201" s="133">
        <v>120715</v>
      </c>
      <c r="F201" s="137">
        <v>-969.52135303069099</v>
      </c>
      <c r="G201" s="137">
        <v>-844.826974216336</v>
      </c>
      <c r="H201" s="137">
        <v>-624.04685105883505</v>
      </c>
      <c r="I201" s="137">
        <v>-496.95704005960198</v>
      </c>
      <c r="J201" s="137">
        <v>-281.64398756572399</v>
      </c>
      <c r="K201" s="137">
        <v>-76.740790077960796</v>
      </c>
      <c r="L201" s="137">
        <v>-18.4169199953297</v>
      </c>
      <c r="M201" s="137">
        <v>-17.9776960530215</v>
      </c>
      <c r="N201" s="137">
        <v>-14.2469564453354</v>
      </c>
      <c r="O201" s="137">
        <v>3.0053545733478799E-2</v>
      </c>
      <c r="P201" s="137">
        <v>2.77783788709139</v>
      </c>
      <c r="Q201" s="137">
        <v>11.590628021969</v>
      </c>
      <c r="R201" s="137">
        <v>-5.43823034509166</v>
      </c>
    </row>
    <row r="202" spans="1:18" x14ac:dyDescent="0.25">
      <c r="A202" s="133" t="s">
        <v>330</v>
      </c>
      <c r="B202" s="136">
        <v>43907</v>
      </c>
      <c r="C202" s="137">
        <v>73.425399999999996</v>
      </c>
      <c r="D202" s="137">
        <v>73.425399999999996</v>
      </c>
      <c r="E202" s="133">
        <v>100821</v>
      </c>
      <c r="F202" s="137">
        <v>-970.52873416932903</v>
      </c>
      <c r="G202" s="137">
        <v>-845.76811959538395</v>
      </c>
      <c r="H202" s="137">
        <v>-624.93403174468904</v>
      </c>
      <c r="I202" s="137">
        <v>-497.78783629114901</v>
      </c>
      <c r="J202" s="137">
        <v>-282.42149662134699</v>
      </c>
      <c r="K202" s="137">
        <v>-77.5140660482854</v>
      </c>
      <c r="L202" s="137">
        <v>-19.245631934564202</v>
      </c>
      <c r="M202" s="137">
        <v>-18.7919961884628</v>
      </c>
      <c r="N202" s="137">
        <v>-15.0286016961394</v>
      </c>
      <c r="O202" s="137">
        <v>-0.85166134426205897</v>
      </c>
      <c r="P202" s="137">
        <v>1.74242529896858</v>
      </c>
      <c r="Q202" s="137">
        <v>16.698771215817398</v>
      </c>
      <c r="R202" s="137">
        <v>-6.2295733537214497</v>
      </c>
    </row>
    <row r="203" spans="1:18" x14ac:dyDescent="0.25">
      <c r="A203" s="133" t="s">
        <v>331</v>
      </c>
      <c r="B203" s="136">
        <v>43907</v>
      </c>
      <c r="C203" s="137">
        <v>85.753600000000006</v>
      </c>
      <c r="D203" s="137">
        <v>121.726209624506</v>
      </c>
      <c r="E203" s="133">
        <v>101834</v>
      </c>
      <c r="F203" s="137">
        <v>-935.30192435306901</v>
      </c>
      <c r="G203" s="137">
        <v>-849.80512352491598</v>
      </c>
      <c r="H203" s="137">
        <v>-631.50452829660105</v>
      </c>
      <c r="I203" s="137">
        <v>-522.05103335074898</v>
      </c>
      <c r="J203" s="137">
        <v>-305.74771196030298</v>
      </c>
      <c r="K203" s="137">
        <v>-92.819070375897596</v>
      </c>
      <c r="L203" s="137">
        <v>-30.085140921195901</v>
      </c>
      <c r="M203" s="137">
        <v>-27.9291958787963</v>
      </c>
      <c r="N203" s="137">
        <v>-20.056978478489398</v>
      </c>
      <c r="O203" s="137">
        <v>-1.8635917957311201</v>
      </c>
      <c r="P203" s="137">
        <v>1.9390650028212</v>
      </c>
      <c r="Q203" s="137">
        <v>65.784911296894194</v>
      </c>
      <c r="R203" s="137">
        <v>-7.5609774784933901</v>
      </c>
    </row>
    <row r="204" spans="1:18" x14ac:dyDescent="0.25">
      <c r="A204" s="135" t="s">
        <v>388</v>
      </c>
      <c r="B204" s="135"/>
      <c r="C204" s="135"/>
      <c r="D204" s="135"/>
      <c r="E204" s="135"/>
      <c r="F204" s="135"/>
      <c r="G204" s="135"/>
      <c r="H204" s="135"/>
      <c r="I204" s="135"/>
      <c r="J204" s="135"/>
      <c r="K204" s="135"/>
      <c r="L204" s="135"/>
      <c r="M204" s="135"/>
      <c r="N204" s="135"/>
      <c r="O204" s="135"/>
      <c r="P204" s="135"/>
      <c r="Q204" s="135"/>
      <c r="R204" s="135"/>
    </row>
    <row r="205" spans="1:18" x14ac:dyDescent="0.25">
      <c r="A205" s="133" t="s">
        <v>227</v>
      </c>
      <c r="B205" s="136">
        <v>43907</v>
      </c>
      <c r="C205" s="137">
        <v>316.76769999999999</v>
      </c>
      <c r="D205" s="137">
        <v>316.76769999999999</v>
      </c>
      <c r="E205" s="133">
        <v>100047</v>
      </c>
      <c r="F205" s="137">
        <v>3.42254481621895</v>
      </c>
      <c r="G205" s="137">
        <v>4.2264354643302502</v>
      </c>
      <c r="H205" s="137">
        <v>3.72447097000753</v>
      </c>
      <c r="I205" s="137">
        <v>5.2880729707882903</v>
      </c>
      <c r="J205" s="137">
        <v>5.1321255972143103</v>
      </c>
      <c r="K205" s="137">
        <v>5.1464271058982201</v>
      </c>
      <c r="L205" s="137">
        <v>5.3078650729785597</v>
      </c>
      <c r="M205" s="137">
        <v>5.77814332069181</v>
      </c>
      <c r="N205" s="137">
        <v>6.2605836486478799</v>
      </c>
      <c r="O205" s="137">
        <v>7.2952539791840199</v>
      </c>
      <c r="P205" s="137">
        <v>8.3435812363059103</v>
      </c>
      <c r="Q205" s="137">
        <v>13.566513074853599</v>
      </c>
      <c r="R205" s="137">
        <v>7.10693789095808</v>
      </c>
    </row>
    <row r="206" spans="1:18" x14ac:dyDescent="0.25">
      <c r="A206" s="133" t="s">
        <v>118</v>
      </c>
      <c r="B206" s="136">
        <v>43907</v>
      </c>
      <c r="C206" s="137">
        <v>318.56490000000002</v>
      </c>
      <c r="D206" s="137">
        <v>318.56490000000002</v>
      </c>
      <c r="E206" s="133">
        <v>119568</v>
      </c>
      <c r="F206" s="137">
        <v>3.5063727830918499</v>
      </c>
      <c r="G206" s="137">
        <v>4.3134182440893403</v>
      </c>
      <c r="H206" s="137">
        <v>3.8132683266488399</v>
      </c>
      <c r="I206" s="137">
        <v>5.3773328089549501</v>
      </c>
      <c r="J206" s="137">
        <v>5.2416790472828296</v>
      </c>
      <c r="K206" s="137">
        <v>5.2434913796238902</v>
      </c>
      <c r="L206" s="137">
        <v>5.4032000146743604</v>
      </c>
      <c r="M206" s="137">
        <v>5.8739822747768002</v>
      </c>
      <c r="N206" s="137">
        <v>6.35795976505801</v>
      </c>
      <c r="O206" s="137">
        <v>7.4023212818840198</v>
      </c>
      <c r="P206" s="137">
        <v>8.4655303172458591</v>
      </c>
      <c r="Q206" s="137">
        <v>10.1419085453945</v>
      </c>
      <c r="R206" s="137">
        <v>7.2106137352091597</v>
      </c>
    </row>
    <row r="207" spans="1:18" x14ac:dyDescent="0.25">
      <c r="A207" s="133" t="s">
        <v>119</v>
      </c>
      <c r="B207" s="136">
        <v>43907</v>
      </c>
      <c r="C207" s="137">
        <v>2196.9746</v>
      </c>
      <c r="D207" s="137">
        <v>2196.9746</v>
      </c>
      <c r="E207" s="133">
        <v>120389</v>
      </c>
      <c r="F207" s="137">
        <v>3.0372473167501499</v>
      </c>
      <c r="G207" s="137">
        <v>4.5499935424959999</v>
      </c>
      <c r="H207" s="137">
        <v>4.1981133131435904</v>
      </c>
      <c r="I207" s="137">
        <v>5.7961055812570699</v>
      </c>
      <c r="J207" s="137">
        <v>5.4390871373537903</v>
      </c>
      <c r="K207" s="137">
        <v>5.3182622268144897</v>
      </c>
      <c r="L207" s="137">
        <v>5.4406293870915796</v>
      </c>
      <c r="M207" s="137">
        <v>5.8003948719745297</v>
      </c>
      <c r="N207" s="137">
        <v>6.2942572775725001</v>
      </c>
      <c r="O207" s="137">
        <v>7.3822784411599001</v>
      </c>
      <c r="P207" s="137">
        <v>8.4233372307199392</v>
      </c>
      <c r="Q207" s="137">
        <v>10.062389714278099</v>
      </c>
      <c r="R207" s="137">
        <v>7.1724356402682101</v>
      </c>
    </row>
    <row r="208" spans="1:18" x14ac:dyDescent="0.25">
      <c r="A208" s="133" t="s">
        <v>228</v>
      </c>
      <c r="B208" s="136">
        <v>43907</v>
      </c>
      <c r="C208" s="137">
        <v>2186.9137000000001</v>
      </c>
      <c r="D208" s="137">
        <v>2186.9137000000001</v>
      </c>
      <c r="E208" s="133">
        <v>112210</v>
      </c>
      <c r="F208" s="137">
        <v>2.9861188471475</v>
      </c>
      <c r="G208" s="137">
        <v>4.4968853366354997</v>
      </c>
      <c r="H208" s="137">
        <v>4.1450817816222196</v>
      </c>
      <c r="I208" s="137">
        <v>5.7430799039742801</v>
      </c>
      <c r="J208" s="137">
        <v>5.3860835557988</v>
      </c>
      <c r="K208" s="137">
        <v>5.2637843706319396</v>
      </c>
      <c r="L208" s="137">
        <v>5.3852205340288997</v>
      </c>
      <c r="M208" s="137">
        <v>5.7441603874037499</v>
      </c>
      <c r="N208" s="137">
        <v>6.2371974129352896</v>
      </c>
      <c r="O208" s="137">
        <v>7.3119854408129203</v>
      </c>
      <c r="P208" s="137">
        <v>8.3339365736612905</v>
      </c>
      <c r="Q208" s="137">
        <v>11.3647298137461</v>
      </c>
      <c r="R208" s="137">
        <v>7.1107341073642001</v>
      </c>
    </row>
    <row r="209" spans="1:18" x14ac:dyDescent="0.25">
      <c r="A209" s="133" t="s">
        <v>229</v>
      </c>
      <c r="B209" s="136">
        <v>43907</v>
      </c>
      <c r="C209" s="137">
        <v>2264.04</v>
      </c>
      <c r="D209" s="137">
        <v>2264.04</v>
      </c>
      <c r="E209" s="133">
        <v>111704</v>
      </c>
      <c r="F209" s="137">
        <v>1.9798427257009501</v>
      </c>
      <c r="G209" s="137">
        <v>4.3307342211958604</v>
      </c>
      <c r="H209" s="137">
        <v>4.1126429695810103</v>
      </c>
      <c r="I209" s="137">
        <v>5.1556214961318396</v>
      </c>
      <c r="J209" s="137">
        <v>5.0821837968211003</v>
      </c>
      <c r="K209" s="137">
        <v>5.1342549798660801</v>
      </c>
      <c r="L209" s="137">
        <v>5.3727462664034</v>
      </c>
      <c r="M209" s="137">
        <v>5.7017238167219002</v>
      </c>
      <c r="N209" s="137">
        <v>6.1887341424439102</v>
      </c>
      <c r="O209" s="137">
        <v>7.2850059550210897</v>
      </c>
      <c r="P209" s="137">
        <v>8.3542795418103406</v>
      </c>
      <c r="Q209" s="137">
        <v>11.369507146377501</v>
      </c>
      <c r="R209" s="137">
        <v>7.0961844685117796</v>
      </c>
    </row>
    <row r="210" spans="1:18" x14ac:dyDescent="0.25">
      <c r="A210" s="133" t="s">
        <v>120</v>
      </c>
      <c r="B210" s="136">
        <v>43907</v>
      </c>
      <c r="C210" s="137">
        <v>2279.6284000000001</v>
      </c>
      <c r="D210" s="137">
        <v>2279.6284000000001</v>
      </c>
      <c r="E210" s="133">
        <v>119415</v>
      </c>
      <c r="F210" s="137">
        <v>2.07999698179162</v>
      </c>
      <c r="G210" s="137">
        <v>4.4303608050301202</v>
      </c>
      <c r="H210" s="137">
        <v>4.2125640002123701</v>
      </c>
      <c r="I210" s="137">
        <v>5.2555584822061396</v>
      </c>
      <c r="J210" s="137">
        <v>5.1823261330596404</v>
      </c>
      <c r="K210" s="137">
        <v>5.2352750656850802</v>
      </c>
      <c r="L210" s="137">
        <v>5.4751651917975304</v>
      </c>
      <c r="M210" s="137">
        <v>5.8057596162638001</v>
      </c>
      <c r="N210" s="137">
        <v>6.2906286897828503</v>
      </c>
      <c r="O210" s="137">
        <v>7.4062234332354597</v>
      </c>
      <c r="P210" s="137">
        <v>8.4993078900398693</v>
      </c>
      <c r="Q210" s="137">
        <v>10.147453076822</v>
      </c>
      <c r="R210" s="137">
        <v>7.2093490391358799</v>
      </c>
    </row>
    <row r="211" spans="1:18" x14ac:dyDescent="0.25">
      <c r="A211" s="133" t="s">
        <v>230</v>
      </c>
      <c r="B211" s="136">
        <v>43907</v>
      </c>
      <c r="C211" s="137">
        <v>3025.5052999999998</v>
      </c>
      <c r="D211" s="137">
        <v>3025.5052999999998</v>
      </c>
      <c r="E211" s="133">
        <v>130472</v>
      </c>
      <c r="F211" s="137">
        <v>2.4322847322706398</v>
      </c>
      <c r="G211" s="137">
        <v>4.4345045265160303</v>
      </c>
      <c r="H211" s="137">
        <v>4.0228595592391203</v>
      </c>
      <c r="I211" s="137">
        <v>5.2592471005538304</v>
      </c>
      <c r="J211" s="137">
        <v>5.1906610794894599</v>
      </c>
      <c r="K211" s="137">
        <v>5.2262958092321403</v>
      </c>
      <c r="L211" s="137">
        <v>5.4393055308857301</v>
      </c>
      <c r="M211" s="137">
        <v>5.7769892078399696</v>
      </c>
      <c r="N211" s="137">
        <v>6.2612077100196801</v>
      </c>
      <c r="O211" s="137">
        <v>7.25376193895507</v>
      </c>
      <c r="P211" s="137">
        <v>8.2450186213964205</v>
      </c>
      <c r="Q211" s="137">
        <v>13.0274790220264</v>
      </c>
      <c r="R211" s="137">
        <v>7.0994944212734898</v>
      </c>
    </row>
    <row r="212" spans="1:18" x14ac:dyDescent="0.25">
      <c r="A212" s="133" t="s">
        <v>121</v>
      </c>
      <c r="B212" s="136">
        <v>43907</v>
      </c>
      <c r="C212" s="137">
        <v>3046.9569000000001</v>
      </c>
      <c r="D212" s="137">
        <v>3046.9569000000001</v>
      </c>
      <c r="E212" s="133">
        <v>130479</v>
      </c>
      <c r="F212" s="137">
        <v>2.53257123051598</v>
      </c>
      <c r="G212" s="137">
        <v>4.5345694313493903</v>
      </c>
      <c r="H212" s="137">
        <v>4.1266631055158598</v>
      </c>
      <c r="I212" s="137">
        <v>5.3612394764568601</v>
      </c>
      <c r="J212" s="137">
        <v>5.2918739176348399</v>
      </c>
      <c r="K212" s="137">
        <v>5.3385047868301596</v>
      </c>
      <c r="L212" s="137">
        <v>5.5610161667753104</v>
      </c>
      <c r="M212" s="137">
        <v>5.90336915707997</v>
      </c>
      <c r="N212" s="137">
        <v>6.3900174052571099</v>
      </c>
      <c r="O212" s="137">
        <v>7.4131763683477097</v>
      </c>
      <c r="P212" s="137">
        <v>8.3878816773023903</v>
      </c>
      <c r="Q212" s="137">
        <v>10.0367081516103</v>
      </c>
      <c r="R212" s="137">
        <v>7.2468929702090703</v>
      </c>
    </row>
    <row r="213" spans="1:18" x14ac:dyDescent="0.25">
      <c r="A213" s="133" t="s">
        <v>122</v>
      </c>
      <c r="B213" s="136">
        <v>43907</v>
      </c>
      <c r="C213" s="137">
        <v>2277.4951999999998</v>
      </c>
      <c r="D213" s="137">
        <v>2277.4951999999998</v>
      </c>
      <c r="E213" s="133">
        <v>119369</v>
      </c>
      <c r="F213" s="137">
        <v>3.9589448352593801</v>
      </c>
      <c r="G213" s="137">
        <v>4.3906747692455603</v>
      </c>
      <c r="H213" s="137">
        <v>3.6109524781804598</v>
      </c>
      <c r="I213" s="137">
        <v>4.83736315721002</v>
      </c>
      <c r="J213" s="137">
        <v>4.8520228234107599</v>
      </c>
      <c r="K213" s="137">
        <v>4.9219457207148896</v>
      </c>
      <c r="L213" s="137">
        <v>5.1507159286045603</v>
      </c>
      <c r="M213" s="137">
        <v>5.5154235608470898</v>
      </c>
      <c r="N213" s="137">
        <v>6.0461856423121496</v>
      </c>
      <c r="O213" s="137">
        <v>7.2835457093432199</v>
      </c>
      <c r="P213" s="137">
        <v>8.3546801754156608</v>
      </c>
      <c r="Q213" s="137">
        <v>10.017611859608699</v>
      </c>
      <c r="R213" s="137">
        <v>7.0363624384029499</v>
      </c>
    </row>
    <row r="214" spans="1:18" x14ac:dyDescent="0.25">
      <c r="A214" s="133" t="s">
        <v>231</v>
      </c>
      <c r="B214" s="136">
        <v>43907</v>
      </c>
      <c r="C214" s="137">
        <v>2261.8793999999998</v>
      </c>
      <c r="D214" s="137">
        <v>2261.8793999999998</v>
      </c>
      <c r="E214" s="133">
        <v>109254</v>
      </c>
      <c r="F214" s="137">
        <v>3.8765246021498201</v>
      </c>
      <c r="G214" s="137">
        <v>4.3079583663050096</v>
      </c>
      <c r="H214" s="137">
        <v>3.5280945744808401</v>
      </c>
      <c r="I214" s="137">
        <v>4.7543220324213404</v>
      </c>
      <c r="J214" s="137">
        <v>4.7687955457749398</v>
      </c>
      <c r="K214" s="137">
        <v>4.8380864707038196</v>
      </c>
      <c r="L214" s="137">
        <v>5.0657393632734999</v>
      </c>
      <c r="M214" s="137">
        <v>5.4291824213916504</v>
      </c>
      <c r="N214" s="137">
        <v>5.9578764391483103</v>
      </c>
      <c r="O214" s="137">
        <v>7.1760232536758197</v>
      </c>
      <c r="P214" s="137">
        <v>8.2218888417945006</v>
      </c>
      <c r="Q214" s="137">
        <v>10.8068038714219</v>
      </c>
      <c r="R214" s="137">
        <v>6.93821887193105</v>
      </c>
    </row>
    <row r="215" spans="1:18" x14ac:dyDescent="0.25">
      <c r="A215" s="133" t="s">
        <v>123</v>
      </c>
      <c r="B215" s="136">
        <v>43907</v>
      </c>
      <c r="C215" s="137">
        <v>2386.2692000000002</v>
      </c>
      <c r="D215" s="137">
        <v>2386.2692000000002</v>
      </c>
      <c r="E215" s="133">
        <v>118305</v>
      </c>
      <c r="F215" s="137">
        <v>5.0223163532667803</v>
      </c>
      <c r="G215" s="137">
        <v>5.0961594104866199</v>
      </c>
      <c r="H215" s="137">
        <v>5.2013998913090802</v>
      </c>
      <c r="I215" s="137">
        <v>5.5681912618107399</v>
      </c>
      <c r="J215" s="137">
        <v>5.27886009362512</v>
      </c>
      <c r="K215" s="137">
        <v>5.1252003663263599</v>
      </c>
      <c r="L215" s="137">
        <v>5.20310728177295</v>
      </c>
      <c r="M215" s="137">
        <v>5.4795935958326103</v>
      </c>
      <c r="N215" s="137">
        <v>5.9680780763088404</v>
      </c>
      <c r="O215" s="137">
        <v>7.1333948248440899</v>
      </c>
      <c r="P215" s="137">
        <v>8.1511298279383002</v>
      </c>
      <c r="Q215" s="137">
        <v>9.8186792188983993</v>
      </c>
      <c r="R215" s="137">
        <v>6.9458723492878098</v>
      </c>
    </row>
    <row r="216" spans="1:18" x14ac:dyDescent="0.25">
      <c r="A216" s="133" t="s">
        <v>232</v>
      </c>
      <c r="B216" s="136">
        <v>43907</v>
      </c>
      <c r="C216" s="137">
        <v>2379.4493000000002</v>
      </c>
      <c r="D216" s="137">
        <v>2379.4493000000002</v>
      </c>
      <c r="E216" s="133">
        <v>109353</v>
      </c>
      <c r="F216" s="137">
        <v>5.0136972770469201</v>
      </c>
      <c r="G216" s="137">
        <v>5.0836491720518797</v>
      </c>
      <c r="H216" s="137">
        <v>5.1844844160512498</v>
      </c>
      <c r="I216" s="137">
        <v>5.5496330111913696</v>
      </c>
      <c r="J216" s="137">
        <v>5.2592228705573199</v>
      </c>
      <c r="K216" s="137">
        <v>5.1049447980097202</v>
      </c>
      <c r="L216" s="137">
        <v>5.1816019404978997</v>
      </c>
      <c r="M216" s="137">
        <v>5.4563339652494598</v>
      </c>
      <c r="N216" s="137">
        <v>5.9427931203903599</v>
      </c>
      <c r="O216" s="137">
        <v>7.09169731412522</v>
      </c>
      <c r="P216" s="137">
        <v>8.1040969797096505</v>
      </c>
      <c r="Q216" s="137">
        <v>11.7226691735193</v>
      </c>
      <c r="R216" s="137">
        <v>6.9061309812045097</v>
      </c>
    </row>
    <row r="217" spans="1:18" x14ac:dyDescent="0.25">
      <c r="A217" s="133" t="s">
        <v>124</v>
      </c>
      <c r="B217" s="136">
        <v>43907</v>
      </c>
      <c r="C217" s="137">
        <v>2830.3208</v>
      </c>
      <c r="D217" s="137">
        <v>2830.3208</v>
      </c>
      <c r="E217" s="133">
        <v>119125</v>
      </c>
      <c r="F217" s="137">
        <v>4.2923150204153799</v>
      </c>
      <c r="G217" s="137">
        <v>5.06940502338567</v>
      </c>
      <c r="H217" s="137">
        <v>4.9320627776656396</v>
      </c>
      <c r="I217" s="137">
        <v>5.7744466434522996</v>
      </c>
      <c r="J217" s="137">
        <v>5.4414162095064098</v>
      </c>
      <c r="K217" s="137">
        <v>5.2768733406240296</v>
      </c>
      <c r="L217" s="137">
        <v>5.3387151746936103</v>
      </c>
      <c r="M217" s="137">
        <v>5.7181912659413099</v>
      </c>
      <c r="N217" s="137">
        <v>6.1835528470837202</v>
      </c>
      <c r="O217" s="137">
        <v>7.3333541991702802</v>
      </c>
      <c r="P217" s="137">
        <v>8.3767730279138597</v>
      </c>
      <c r="Q217" s="137">
        <v>10.0084137063035</v>
      </c>
      <c r="R217" s="137">
        <v>7.1180961790995001</v>
      </c>
    </row>
    <row r="218" spans="1:18" x14ac:dyDescent="0.25">
      <c r="A218" s="133" t="s">
        <v>233</v>
      </c>
      <c r="B218" s="136">
        <v>43907</v>
      </c>
      <c r="C218" s="137">
        <v>2811.9317000000001</v>
      </c>
      <c r="D218" s="137">
        <v>2811.9317000000001</v>
      </c>
      <c r="E218" s="133">
        <v>103347</v>
      </c>
      <c r="F218" s="137">
        <v>4.1931510597444897</v>
      </c>
      <c r="G218" s="137">
        <v>4.9696283982854101</v>
      </c>
      <c r="H218" s="137">
        <v>4.8322559312022904</v>
      </c>
      <c r="I218" s="137">
        <v>5.6744671706824601</v>
      </c>
      <c r="J218" s="137">
        <v>5.3412228403054103</v>
      </c>
      <c r="K218" s="137">
        <v>5.1758229744429602</v>
      </c>
      <c r="L218" s="137">
        <v>5.2363588129081604</v>
      </c>
      <c r="M218" s="137">
        <v>5.6142119402942097</v>
      </c>
      <c r="N218" s="137">
        <v>6.0789020861649998</v>
      </c>
      <c r="O218" s="137">
        <v>7.2006651185925099</v>
      </c>
      <c r="P218" s="137">
        <v>8.2264468775801696</v>
      </c>
      <c r="Q218" s="137">
        <v>12.647830761139801</v>
      </c>
      <c r="R218" s="137">
        <v>7.0048036621088903</v>
      </c>
    </row>
    <row r="219" spans="1:18" x14ac:dyDescent="0.25">
      <c r="A219" s="133" t="s">
        <v>125</v>
      </c>
      <c r="B219" s="136">
        <v>43907</v>
      </c>
      <c r="C219" s="137">
        <v>2549.3305</v>
      </c>
      <c r="D219" s="137">
        <v>2549.3305</v>
      </c>
      <c r="E219" s="133">
        <v>140196</v>
      </c>
      <c r="F219" s="137">
        <v>2.5572818944261702</v>
      </c>
      <c r="G219" s="137">
        <v>4.6029029943801198</v>
      </c>
      <c r="H219" s="137">
        <v>4.2143802047393297</v>
      </c>
      <c r="I219" s="137">
        <v>5.8056514198731399</v>
      </c>
      <c r="J219" s="137">
        <v>5.4816948452357002</v>
      </c>
      <c r="K219" s="137">
        <v>5.2809298383123897</v>
      </c>
      <c r="L219" s="137">
        <v>5.5376151926204704</v>
      </c>
      <c r="M219" s="137">
        <v>5.9325104343454003</v>
      </c>
      <c r="N219" s="137">
        <v>6.3969268967861597</v>
      </c>
      <c r="O219" s="137">
        <v>7.4167714898805999</v>
      </c>
      <c r="P219" s="137">
        <v>8.1648084259128293</v>
      </c>
      <c r="Q219" s="137">
        <v>9.8711448274228992</v>
      </c>
      <c r="R219" s="137">
        <v>7.2387500689842401</v>
      </c>
    </row>
    <row r="220" spans="1:18" x14ac:dyDescent="0.25">
      <c r="A220" s="133" t="s">
        <v>234</v>
      </c>
      <c r="B220" s="136">
        <v>43907</v>
      </c>
      <c r="C220" s="137">
        <v>2526.9198999999999</v>
      </c>
      <c r="D220" s="137">
        <v>2526.9198999999999</v>
      </c>
      <c r="E220" s="133">
        <v>140182</v>
      </c>
      <c r="F220" s="137">
        <v>2.28959093644165</v>
      </c>
      <c r="G220" s="137">
        <v>4.3348827141079802</v>
      </c>
      <c r="H220" s="137">
        <v>3.9440494436505702</v>
      </c>
      <c r="I220" s="137">
        <v>5.5315596389829098</v>
      </c>
      <c r="J220" s="137">
        <v>5.2058098488747699</v>
      </c>
      <c r="K220" s="137">
        <v>5.0133714421767204</v>
      </c>
      <c r="L220" s="137">
        <v>5.2688884359261499</v>
      </c>
      <c r="M220" s="137">
        <v>5.6615009805336598</v>
      </c>
      <c r="N220" s="137">
        <v>6.1636020203255404</v>
      </c>
      <c r="O220" s="137">
        <v>7.2380894299394498</v>
      </c>
      <c r="P220" s="137">
        <v>7.99795051914215</v>
      </c>
      <c r="Q220" s="137">
        <v>11.5763663421162</v>
      </c>
      <c r="R220" s="137">
        <v>7.0532926940306702</v>
      </c>
    </row>
    <row r="221" spans="1:18" x14ac:dyDescent="0.25">
      <c r="A221" s="133" t="s">
        <v>126</v>
      </c>
      <c r="B221" s="136">
        <v>43907</v>
      </c>
      <c r="C221" s="137">
        <v>2173.384</v>
      </c>
      <c r="D221" s="137">
        <v>2173.384</v>
      </c>
      <c r="E221" s="133">
        <v>119164</v>
      </c>
      <c r="F221" s="137">
        <v>4.3350686676752996</v>
      </c>
      <c r="G221" s="137">
        <v>4.6383642659660298</v>
      </c>
      <c r="H221" s="137">
        <v>3.68074135686371</v>
      </c>
      <c r="I221" s="137">
        <v>4.4387842107794899</v>
      </c>
      <c r="J221" s="137">
        <v>4.6842137538059401</v>
      </c>
      <c r="K221" s="137">
        <v>4.8160877427845099</v>
      </c>
      <c r="L221" s="137">
        <v>4.8638337432647596</v>
      </c>
      <c r="M221" s="137">
        <v>5.2336397566412201</v>
      </c>
      <c r="N221" s="137">
        <v>5.7780045081970801</v>
      </c>
      <c r="O221" s="137">
        <v>7.2277217043198503</v>
      </c>
      <c r="P221" s="137">
        <v>8.3791121627338292</v>
      </c>
      <c r="Q221" s="137">
        <v>10.117587043147701</v>
      </c>
      <c r="R221" s="137">
        <v>6.9272195230937799</v>
      </c>
    </row>
    <row r="222" spans="1:18" x14ac:dyDescent="0.25">
      <c r="A222" s="133" t="s">
        <v>235</v>
      </c>
      <c r="B222" s="136">
        <v>43907</v>
      </c>
      <c r="C222" s="137">
        <v>2159.5216</v>
      </c>
      <c r="D222" s="137">
        <v>2159.5216</v>
      </c>
      <c r="E222" s="133">
        <v>112636</v>
      </c>
      <c r="F222" s="137">
        <v>4.2851325409789496</v>
      </c>
      <c r="G222" s="137">
        <v>4.5865197251315797</v>
      </c>
      <c r="H222" s="137">
        <v>3.6267692982842998</v>
      </c>
      <c r="I222" s="137">
        <v>4.3868907416471004</v>
      </c>
      <c r="J222" s="137">
        <v>4.6324864508039099</v>
      </c>
      <c r="K222" s="137">
        <v>4.7649195158829496</v>
      </c>
      <c r="L222" s="137">
        <v>4.8009579977400296</v>
      </c>
      <c r="M222" s="137">
        <v>5.1518715382353104</v>
      </c>
      <c r="N222" s="137">
        <v>5.6858756865634801</v>
      </c>
      <c r="O222" s="137">
        <v>7.1037237238549098</v>
      </c>
      <c r="P222" s="137">
        <v>8.2333893973546903</v>
      </c>
      <c r="Q222" s="137">
        <v>11.5038158195162</v>
      </c>
      <c r="R222" s="137">
        <v>6.8150232650309803</v>
      </c>
    </row>
    <row r="223" spans="1:18" x14ac:dyDescent="0.25">
      <c r="A223" s="133" t="s">
        <v>127</v>
      </c>
      <c r="B223" s="136">
        <v>43907</v>
      </c>
      <c r="C223" s="137">
        <v>2971.9481999999998</v>
      </c>
      <c r="D223" s="137">
        <v>2971.9481999999998</v>
      </c>
      <c r="E223" s="133">
        <v>118577</v>
      </c>
      <c r="F223" s="137">
        <v>4.0152660098373696</v>
      </c>
      <c r="G223" s="137">
        <v>5.0731483505872204</v>
      </c>
      <c r="H223" s="137">
        <v>4.81493255956509</v>
      </c>
      <c r="I223" s="137">
        <v>5.5861682829332704</v>
      </c>
      <c r="J223" s="137">
        <v>5.4730427983137</v>
      </c>
      <c r="K223" s="137">
        <v>5.4786042506501804</v>
      </c>
      <c r="L223" s="137">
        <v>5.7377365670280804</v>
      </c>
      <c r="M223" s="137">
        <v>6.08177930462214</v>
      </c>
      <c r="N223" s="137">
        <v>6.5331850748392499</v>
      </c>
      <c r="O223" s="137">
        <v>7.4990426375861103</v>
      </c>
      <c r="P223" s="137">
        <v>8.5508243534738408</v>
      </c>
      <c r="Q223" s="137">
        <v>10.237066469933</v>
      </c>
      <c r="R223" s="137">
        <v>7.3416010600365</v>
      </c>
    </row>
    <row r="224" spans="1:18" x14ac:dyDescent="0.25">
      <c r="A224" s="133" t="s">
        <v>236</v>
      </c>
      <c r="B224" s="136">
        <v>43907</v>
      </c>
      <c r="C224" s="137">
        <v>3871.7968000000001</v>
      </c>
      <c r="D224" s="137">
        <v>3871.7968000000001</v>
      </c>
      <c r="E224" s="133">
        <v>100868</v>
      </c>
      <c r="F224" s="137">
        <v>4.0531808028827498</v>
      </c>
      <c r="G224" s="137">
        <v>4.3635055905078399</v>
      </c>
      <c r="H224" s="137">
        <v>4.0767901102911601</v>
      </c>
      <c r="I224" s="137">
        <v>5.4952628344698402</v>
      </c>
      <c r="J224" s="137">
        <v>5.1739635269742896</v>
      </c>
      <c r="K224" s="137">
        <v>5.0682607989446797</v>
      </c>
      <c r="L224" s="137">
        <v>5.1978360781198996</v>
      </c>
      <c r="M224" s="137">
        <v>5.5881514613743599</v>
      </c>
      <c r="N224" s="137">
        <v>6.0870638167564604</v>
      </c>
      <c r="O224" s="137">
        <v>7.1032353115295397</v>
      </c>
      <c r="P224" s="137">
        <v>8.1696527985469203</v>
      </c>
      <c r="Q224" s="137">
        <v>14.782200423071499</v>
      </c>
      <c r="R224" s="137">
        <v>6.9246496837245299</v>
      </c>
    </row>
    <row r="225" spans="1:18" x14ac:dyDescent="0.25">
      <c r="A225" s="133" t="s">
        <v>128</v>
      </c>
      <c r="B225" s="136">
        <v>43907</v>
      </c>
      <c r="C225" s="137">
        <v>3894.5675999999999</v>
      </c>
      <c r="D225" s="137">
        <v>3894.5675999999999</v>
      </c>
      <c r="E225" s="133">
        <v>119091</v>
      </c>
      <c r="F225" s="137">
        <v>4.1532185219022004</v>
      </c>
      <c r="G225" s="137">
        <v>4.4633473266664199</v>
      </c>
      <c r="H225" s="137">
        <v>4.1769755756975302</v>
      </c>
      <c r="I225" s="137">
        <v>5.5953690920428798</v>
      </c>
      <c r="J225" s="137">
        <v>5.2742235439208498</v>
      </c>
      <c r="K225" s="137">
        <v>5.1692117041544696</v>
      </c>
      <c r="L225" s="137">
        <v>5.3002537819458402</v>
      </c>
      <c r="M225" s="137">
        <v>5.6922182061908497</v>
      </c>
      <c r="N225" s="137">
        <v>6.1929996149484596</v>
      </c>
      <c r="O225" s="137">
        <v>7.2249113679273602</v>
      </c>
      <c r="P225" s="137">
        <v>8.2983582459402196</v>
      </c>
      <c r="Q225" s="137">
        <v>9.9705211216981304</v>
      </c>
      <c r="R225" s="137">
        <v>7.0388172161080904</v>
      </c>
    </row>
    <row r="226" spans="1:18" x14ac:dyDescent="0.25">
      <c r="A226" s="133" t="s">
        <v>237</v>
      </c>
      <c r="B226" s="136">
        <v>43907</v>
      </c>
      <c r="C226" s="137">
        <v>1965.4896000000001</v>
      </c>
      <c r="D226" s="137">
        <v>1965.4896000000001</v>
      </c>
      <c r="E226" s="133">
        <v>118902</v>
      </c>
      <c r="F226" s="137">
        <v>1.1086887403129999</v>
      </c>
      <c r="G226" s="137">
        <v>3.7950536285317198</v>
      </c>
      <c r="H226" s="137">
        <v>2.6526765788180402</v>
      </c>
      <c r="I226" s="137">
        <v>4.5554478125343696</v>
      </c>
      <c r="J226" s="137">
        <v>4.7837998694780604</v>
      </c>
      <c r="K226" s="137">
        <v>5.0326066013236002</v>
      </c>
      <c r="L226" s="137">
        <v>5.2994081815037202</v>
      </c>
      <c r="M226" s="137">
        <v>5.6966423734538596</v>
      </c>
      <c r="N226" s="137">
        <v>6.2038372249542899</v>
      </c>
      <c r="O226" s="137">
        <v>7.2851097102145497</v>
      </c>
      <c r="P226" s="137">
        <v>8.2821104415073297</v>
      </c>
      <c r="Q226" s="137">
        <v>6.1096342579750402</v>
      </c>
      <c r="R226" s="137">
        <v>7.0887652439204603</v>
      </c>
    </row>
    <row r="227" spans="1:18" x14ac:dyDescent="0.25">
      <c r="A227" s="133" t="s">
        <v>129</v>
      </c>
      <c r="B227" s="136">
        <v>43907</v>
      </c>
      <c r="C227" s="137">
        <v>1973.4674</v>
      </c>
      <c r="D227" s="137">
        <v>1973.4674</v>
      </c>
      <c r="E227" s="133">
        <v>120038</v>
      </c>
      <c r="F227" s="137">
        <v>1.2188852597891899</v>
      </c>
      <c r="G227" s="137">
        <v>3.9032661882385802</v>
      </c>
      <c r="H227" s="137">
        <v>2.76044063102505</v>
      </c>
      <c r="I227" s="137">
        <v>4.6629477600765501</v>
      </c>
      <c r="J227" s="137">
        <v>4.89150882166253</v>
      </c>
      <c r="K227" s="137">
        <v>5.1378528024583199</v>
      </c>
      <c r="L227" s="137">
        <v>5.4034008514236698</v>
      </c>
      <c r="M227" s="137">
        <v>5.80129347867907</v>
      </c>
      <c r="N227" s="137">
        <v>6.2984311401455804</v>
      </c>
      <c r="O227" s="137">
        <v>7.3701348844220602</v>
      </c>
      <c r="P227" s="137">
        <v>8.3728624407433596</v>
      </c>
      <c r="Q227" s="137">
        <v>10.0202422783047</v>
      </c>
      <c r="R227" s="137">
        <v>7.1739305199601704</v>
      </c>
    </row>
    <row r="228" spans="1:18" x14ac:dyDescent="0.25">
      <c r="A228" s="133" t="s">
        <v>238</v>
      </c>
      <c r="B228" s="136">
        <v>43907</v>
      </c>
      <c r="C228" s="137">
        <v>291.52460000000002</v>
      </c>
      <c r="D228" s="137">
        <v>291.52460000000002</v>
      </c>
      <c r="E228" s="133">
        <v>103340</v>
      </c>
      <c r="F228" s="137">
        <v>2.87991558194101</v>
      </c>
      <c r="G228" s="137">
        <v>4.3210666626409804</v>
      </c>
      <c r="H228" s="137">
        <v>3.8340546715800898</v>
      </c>
      <c r="I228" s="137">
        <v>5.4559723859226299</v>
      </c>
      <c r="J228" s="137">
        <v>5.1744031990123496</v>
      </c>
      <c r="K228" s="137">
        <v>5.1146540481412401</v>
      </c>
      <c r="L228" s="137">
        <v>5.2810303063872501</v>
      </c>
      <c r="M228" s="137">
        <v>5.6703883402134201</v>
      </c>
      <c r="N228" s="137">
        <v>6.1672334328256699</v>
      </c>
      <c r="O228" s="137">
        <v>7.2315785351511002</v>
      </c>
      <c r="P228" s="137">
        <v>8.2766858053239094</v>
      </c>
      <c r="Q228" s="137">
        <v>13.3562244936951</v>
      </c>
      <c r="R228" s="137">
        <v>7.0414954142413899</v>
      </c>
    </row>
    <row r="229" spans="1:18" x14ac:dyDescent="0.25">
      <c r="A229" s="133" t="s">
        <v>130</v>
      </c>
      <c r="B229" s="136">
        <v>43907</v>
      </c>
      <c r="C229" s="137">
        <v>292.78910000000002</v>
      </c>
      <c r="D229" s="137">
        <v>292.78910000000002</v>
      </c>
      <c r="E229" s="133">
        <v>120197</v>
      </c>
      <c r="F229" s="137">
        <v>3.0046282854855302</v>
      </c>
      <c r="G229" s="137">
        <v>4.4437846465100002</v>
      </c>
      <c r="H229" s="137">
        <v>3.9494670948950299</v>
      </c>
      <c r="I229" s="137">
        <v>5.55933765074092</v>
      </c>
      <c r="J229" s="137">
        <v>5.27072701735535</v>
      </c>
      <c r="K229" s="137">
        <v>5.2009145112481896</v>
      </c>
      <c r="L229" s="137">
        <v>5.3606123431247097</v>
      </c>
      <c r="M229" s="137">
        <v>5.7486041508177799</v>
      </c>
      <c r="N229" s="137">
        <v>6.2455031972201498</v>
      </c>
      <c r="O229" s="137">
        <v>7.3131819249326497</v>
      </c>
      <c r="P229" s="137">
        <v>8.3667345949148704</v>
      </c>
      <c r="Q229" s="137">
        <v>10.031657665229901</v>
      </c>
      <c r="R229" s="137">
        <v>7.12363469298203</v>
      </c>
    </row>
    <row r="230" spans="1:18" x14ac:dyDescent="0.25">
      <c r="A230" s="133" t="s">
        <v>239</v>
      </c>
      <c r="B230" s="136">
        <v>43907</v>
      </c>
      <c r="C230" s="137">
        <v>2107.6120999999998</v>
      </c>
      <c r="D230" s="137">
        <v>2107.6120999999998</v>
      </c>
      <c r="E230" s="133">
        <v>113096</v>
      </c>
      <c r="F230" s="137">
        <v>3.6025364095966199</v>
      </c>
      <c r="G230" s="137">
        <v>4.64939756386614</v>
      </c>
      <c r="H230" s="137">
        <v>4.3715536680457703</v>
      </c>
      <c r="I230" s="137">
        <v>5.27537871499751</v>
      </c>
      <c r="J230" s="137">
        <v>5.2608858497952697</v>
      </c>
      <c r="K230" s="137">
        <v>5.2698060310975698</v>
      </c>
      <c r="L230" s="137">
        <v>5.48661226797386</v>
      </c>
      <c r="M230" s="137">
        <v>5.8176128778563703</v>
      </c>
      <c r="N230" s="137">
        <v>6.2272785705292497</v>
      </c>
      <c r="O230" s="137">
        <v>7.2819592105992301</v>
      </c>
      <c r="P230" s="137">
        <v>8.2566719788454996</v>
      </c>
      <c r="Q230" s="137">
        <v>11.4235212348121</v>
      </c>
      <c r="R230" s="137">
        <v>7.1012036282171298</v>
      </c>
    </row>
    <row r="231" spans="1:18" x14ac:dyDescent="0.25">
      <c r="A231" s="133" t="s">
        <v>131</v>
      </c>
      <c r="B231" s="136">
        <v>43907</v>
      </c>
      <c r="C231" s="137">
        <v>2123.0549999999998</v>
      </c>
      <c r="D231" s="137">
        <v>2123.0549999999998</v>
      </c>
      <c r="E231" s="133">
        <v>118345</v>
      </c>
      <c r="F231" s="137">
        <v>3.6399530761368499</v>
      </c>
      <c r="G231" s="137">
        <v>4.6889749814792099</v>
      </c>
      <c r="H231" s="137">
        <v>4.4113193942886699</v>
      </c>
      <c r="I231" s="137">
        <v>5.3153472046174102</v>
      </c>
      <c r="J231" s="137">
        <v>5.3010110428248698</v>
      </c>
      <c r="K231" s="137">
        <v>5.3119566730420003</v>
      </c>
      <c r="L231" s="137">
        <v>5.5406514658248804</v>
      </c>
      <c r="M231" s="137">
        <v>5.8937433969628996</v>
      </c>
      <c r="N231" s="137">
        <v>6.3149907307012496</v>
      </c>
      <c r="O231" s="137">
        <v>7.4123333535674396</v>
      </c>
      <c r="P231" s="137">
        <v>8.4043940755384394</v>
      </c>
      <c r="Q231" s="137">
        <v>10.0127670421196</v>
      </c>
      <c r="R231" s="137">
        <v>7.2141660016224298</v>
      </c>
    </row>
    <row r="232" spans="1:18" x14ac:dyDescent="0.25">
      <c r="A232" s="133" t="s">
        <v>132</v>
      </c>
      <c r="B232" s="136">
        <v>43907</v>
      </c>
      <c r="C232" s="137">
        <v>2395.3193999999999</v>
      </c>
      <c r="D232" s="137">
        <v>2395.3193999999999</v>
      </c>
      <c r="E232" s="133">
        <v>118364</v>
      </c>
      <c r="F232" s="137">
        <v>3.8983098402886101</v>
      </c>
      <c r="G232" s="137">
        <v>4.3321962116971502</v>
      </c>
      <c r="H232" s="137">
        <v>3.6732146643961099</v>
      </c>
      <c r="I232" s="137">
        <v>5.21726177179678</v>
      </c>
      <c r="J232" s="137">
        <v>5.1273365958283401</v>
      </c>
      <c r="K232" s="137">
        <v>5.0824056658547798</v>
      </c>
      <c r="L232" s="137">
        <v>5.1629944501282896</v>
      </c>
      <c r="M232" s="137">
        <v>5.5093514717642202</v>
      </c>
      <c r="N232" s="137">
        <v>6.0024708186990203</v>
      </c>
      <c r="O232" s="137">
        <v>7.1774864712346398</v>
      </c>
      <c r="P232" s="137">
        <v>8.2669393844569292</v>
      </c>
      <c r="Q232" s="137">
        <v>9.9147415255412401</v>
      </c>
      <c r="R232" s="137">
        <v>6.9302315919408404</v>
      </c>
    </row>
    <row r="233" spans="1:18" x14ac:dyDescent="0.25">
      <c r="A233" s="133" t="s">
        <v>240</v>
      </c>
      <c r="B233" s="136">
        <v>43907</v>
      </c>
      <c r="C233" s="137">
        <v>2384.5187000000001</v>
      </c>
      <c r="D233" s="137">
        <v>2384.5187000000001</v>
      </c>
      <c r="E233" s="133">
        <v>108690</v>
      </c>
      <c r="F233" s="137">
        <v>3.8470726899170198</v>
      </c>
      <c r="G233" s="137">
        <v>4.2798316653399597</v>
      </c>
      <c r="H233" s="137">
        <v>3.6206668869022298</v>
      </c>
      <c r="I233" s="137">
        <v>5.1646486456742</v>
      </c>
      <c r="J233" s="137">
        <v>5.07456180184362</v>
      </c>
      <c r="K233" s="137">
        <v>5.0291354127390901</v>
      </c>
      <c r="L233" s="137">
        <v>5.1090359512990799</v>
      </c>
      <c r="M233" s="137">
        <v>5.4545801755602001</v>
      </c>
      <c r="N233" s="137">
        <v>5.9473104412908198</v>
      </c>
      <c r="O233" s="137">
        <v>7.0917900633839999</v>
      </c>
      <c r="P233" s="137">
        <v>8.1653274546560599</v>
      </c>
      <c r="Q233" s="137">
        <v>8.6691179614735194</v>
      </c>
      <c r="R233" s="137">
        <v>6.8550269095476697</v>
      </c>
    </row>
    <row r="234" spans="1:18" x14ac:dyDescent="0.25">
      <c r="A234" s="133" t="s">
        <v>133</v>
      </c>
      <c r="B234" s="136">
        <v>43907</v>
      </c>
      <c r="C234" s="137">
        <v>1541.1858</v>
      </c>
      <c r="D234" s="137">
        <v>1541.1858</v>
      </c>
      <c r="E234" s="133">
        <v>125345</v>
      </c>
      <c r="F234" s="137">
        <v>4.2018589905193897</v>
      </c>
      <c r="G234" s="137">
        <v>4.6175723249115297</v>
      </c>
      <c r="H234" s="137">
        <v>4.0892093576797404</v>
      </c>
      <c r="I234" s="137">
        <v>4.6591574349298703</v>
      </c>
      <c r="J234" s="137">
        <v>4.7410932177041802</v>
      </c>
      <c r="K234" s="137">
        <v>4.72785149906694</v>
      </c>
      <c r="L234" s="137">
        <v>4.8474215043306099</v>
      </c>
      <c r="M234" s="137">
        <v>5.2037383736060798</v>
      </c>
      <c r="N234" s="137">
        <v>5.6045791325482499</v>
      </c>
      <c r="O234" s="137">
        <v>6.6674992093822096</v>
      </c>
      <c r="P234" s="137">
        <v>7.6547252037114699</v>
      </c>
      <c r="Q234" s="137">
        <v>8.5234073725618504</v>
      </c>
      <c r="R234" s="137">
        <v>6.4427128759759</v>
      </c>
    </row>
    <row r="235" spans="1:18" x14ac:dyDescent="0.25">
      <c r="A235" s="133" t="s">
        <v>241</v>
      </c>
      <c r="B235" s="136">
        <v>43907</v>
      </c>
      <c r="C235" s="137">
        <v>1536.2967000000001</v>
      </c>
      <c r="D235" s="137">
        <v>1536.2967000000001</v>
      </c>
      <c r="E235" s="133">
        <v>125259</v>
      </c>
      <c r="F235" s="137">
        <v>4.1510700321996099</v>
      </c>
      <c r="G235" s="137">
        <v>4.5680622561103101</v>
      </c>
      <c r="H235" s="137">
        <v>4.0396847803617799</v>
      </c>
      <c r="I235" s="137">
        <v>4.6091239870785996</v>
      </c>
      <c r="J235" s="137">
        <v>4.6909477621158002</v>
      </c>
      <c r="K235" s="137">
        <v>4.6773586301986798</v>
      </c>
      <c r="L235" s="137">
        <v>4.7963169598512696</v>
      </c>
      <c r="M235" s="137">
        <v>5.1519229958416402</v>
      </c>
      <c r="N235" s="137">
        <v>5.5519050636921401</v>
      </c>
      <c r="O235" s="137">
        <v>6.6075927053225101</v>
      </c>
      <c r="P235" s="137">
        <v>7.5856855222215698</v>
      </c>
      <c r="Q235" s="137">
        <v>8.4464072780189507</v>
      </c>
      <c r="R235" s="137">
        <v>6.3863488008785101</v>
      </c>
    </row>
    <row r="236" spans="1:18" x14ac:dyDescent="0.25">
      <c r="A236" s="133" t="s">
        <v>242</v>
      </c>
      <c r="B236" s="136">
        <v>43907</v>
      </c>
      <c r="C236" s="137">
        <v>1920.4677999999999</v>
      </c>
      <c r="D236" s="137">
        <v>1920.4677999999999</v>
      </c>
      <c r="E236" s="133">
        <v>115991</v>
      </c>
      <c r="F236" s="137">
        <v>5.0372283594198901</v>
      </c>
      <c r="G236" s="137">
        <v>5.0436914917405904</v>
      </c>
      <c r="H236" s="137">
        <v>5.0547326527734402</v>
      </c>
      <c r="I236" s="137">
        <v>5.4945890691343697</v>
      </c>
      <c r="J236" s="137">
        <v>5.2871788023873103</v>
      </c>
      <c r="K236" s="137">
        <v>5.2546489252777002</v>
      </c>
      <c r="L236" s="137">
        <v>5.3561550931949</v>
      </c>
      <c r="M236" s="137">
        <v>5.67761168350627</v>
      </c>
      <c r="N236" s="137">
        <v>6.1520985343508698</v>
      </c>
      <c r="O236" s="137">
        <v>7.2206178593145101</v>
      </c>
      <c r="P236" s="137">
        <v>8.3545061433898695</v>
      </c>
      <c r="Q236" s="137">
        <v>10.95795</v>
      </c>
      <c r="R236" s="137">
        <v>6.9876425891334204</v>
      </c>
    </row>
    <row r="237" spans="1:18" x14ac:dyDescent="0.25">
      <c r="A237" s="133" t="s">
        <v>134</v>
      </c>
      <c r="B237" s="136">
        <v>43907</v>
      </c>
      <c r="C237" s="137">
        <v>1934.0265999999999</v>
      </c>
      <c r="D237" s="137">
        <v>1934.0265999999999</v>
      </c>
      <c r="E237" s="133">
        <v>119135</v>
      </c>
      <c r="F237" s="137">
        <v>5.1227270132229199</v>
      </c>
      <c r="G237" s="137">
        <v>5.1392761262358402</v>
      </c>
      <c r="H237" s="137">
        <v>5.15297785396079</v>
      </c>
      <c r="I237" s="137">
        <v>5.59339420413197</v>
      </c>
      <c r="J237" s="137">
        <v>5.38502162176382</v>
      </c>
      <c r="K237" s="137">
        <v>5.3549878595226597</v>
      </c>
      <c r="L237" s="137">
        <v>5.4586167627092896</v>
      </c>
      <c r="M237" s="137">
        <v>5.78167007900546</v>
      </c>
      <c r="N237" s="137">
        <v>6.2580551608940702</v>
      </c>
      <c r="O237" s="137">
        <v>7.3430750290235203</v>
      </c>
      <c r="P237" s="137">
        <v>8.4988623404430506</v>
      </c>
      <c r="Q237" s="137">
        <v>10.1370425547228</v>
      </c>
      <c r="R237" s="137">
        <v>7.1017856871998504</v>
      </c>
    </row>
    <row r="238" spans="1:18" x14ac:dyDescent="0.25">
      <c r="A238" s="133" t="s">
        <v>135</v>
      </c>
      <c r="B238" s="136">
        <v>43907</v>
      </c>
      <c r="C238" s="137">
        <v>1933.3834999999999</v>
      </c>
      <c r="D238" s="137">
        <v>1933.3834999999999</v>
      </c>
      <c r="E238" s="133">
        <v>147938</v>
      </c>
      <c r="F238" s="137">
        <v>4.2595589320446603</v>
      </c>
      <c r="G238" s="137">
        <v>4.7335025809716402</v>
      </c>
      <c r="H238" s="137">
        <v>4.4651553551380596</v>
      </c>
      <c r="I238" s="137">
        <v>4.4688469725350597</v>
      </c>
      <c r="J238" s="137">
        <v>4.9086186375625198</v>
      </c>
      <c r="K238" s="137"/>
      <c r="L238" s="137"/>
      <c r="M238" s="137"/>
      <c r="N238" s="137"/>
      <c r="O238" s="137"/>
      <c r="P238" s="137"/>
      <c r="Q238" s="137">
        <v>5.1385187120790103</v>
      </c>
      <c r="R238" s="137"/>
    </row>
    <row r="239" spans="1:18" x14ac:dyDescent="0.25">
      <c r="A239" s="133" t="s">
        <v>136</v>
      </c>
      <c r="B239" s="136">
        <v>43907</v>
      </c>
      <c r="C239" s="137">
        <v>1934.5693000000001</v>
      </c>
      <c r="D239" s="137">
        <v>1934.5693000000001</v>
      </c>
      <c r="E239" s="133">
        <v>147940</v>
      </c>
      <c r="F239" s="137">
        <v>5.2062163888908497</v>
      </c>
      <c r="G239" s="137">
        <v>5.2077020011357398</v>
      </c>
      <c r="H239" s="137">
        <v>5.2290406689379596</v>
      </c>
      <c r="I239" s="137">
        <v>5.6531343600017498</v>
      </c>
      <c r="J239" s="137">
        <v>5.42353228920215</v>
      </c>
      <c r="K239" s="137"/>
      <c r="L239" s="137"/>
      <c r="M239" s="137"/>
      <c r="N239" s="137"/>
      <c r="O239" s="137"/>
      <c r="P239" s="137"/>
      <c r="Q239" s="137">
        <v>5.4280876614229996</v>
      </c>
      <c r="R239" s="137"/>
    </row>
    <row r="240" spans="1:18" x14ac:dyDescent="0.25">
      <c r="A240" s="133" t="s">
        <v>137</v>
      </c>
      <c r="B240" s="136">
        <v>43907</v>
      </c>
      <c r="C240" s="137">
        <v>1934.3811000000001</v>
      </c>
      <c r="D240" s="137">
        <v>1934.3811000000001</v>
      </c>
      <c r="E240" s="133">
        <v>147937</v>
      </c>
      <c r="F240" s="137">
        <v>5.0481781421736196</v>
      </c>
      <c r="G240" s="137">
        <v>5.1131539086052697</v>
      </c>
      <c r="H240" s="137">
        <v>5.1417691231494702</v>
      </c>
      <c r="I240" s="137">
        <v>5.59412659975197</v>
      </c>
      <c r="J240" s="137">
        <v>5.3533850175536699</v>
      </c>
      <c r="K240" s="137"/>
      <c r="L240" s="137"/>
      <c r="M240" s="137"/>
      <c r="N240" s="137"/>
      <c r="O240" s="137"/>
      <c r="P240" s="137"/>
      <c r="Q240" s="137">
        <v>5.3771133681770902</v>
      </c>
      <c r="R240" s="137"/>
    </row>
    <row r="241" spans="1:18" x14ac:dyDescent="0.25">
      <c r="A241" s="133" t="s">
        <v>138</v>
      </c>
      <c r="B241" s="136">
        <v>43907</v>
      </c>
      <c r="C241" s="137">
        <v>1934.5673999999999</v>
      </c>
      <c r="D241" s="137">
        <v>1934.5673999999999</v>
      </c>
      <c r="E241" s="133">
        <v>147939</v>
      </c>
      <c r="F241" s="137">
        <v>5.0231577171089299</v>
      </c>
      <c r="G241" s="137">
        <v>4.9200564516281098</v>
      </c>
      <c r="H241" s="137">
        <v>4.9379230847564601</v>
      </c>
      <c r="I241" s="137">
        <v>5.4265815579914802</v>
      </c>
      <c r="J241" s="137">
        <v>5.2995252702841302</v>
      </c>
      <c r="K241" s="137"/>
      <c r="L241" s="137"/>
      <c r="M241" s="137"/>
      <c r="N241" s="137"/>
      <c r="O241" s="137"/>
      <c r="P241" s="137"/>
      <c r="Q241" s="137">
        <v>5.4180949798017304</v>
      </c>
      <c r="R241" s="137"/>
    </row>
    <row r="242" spans="1:18" x14ac:dyDescent="0.25">
      <c r="A242" s="133" t="s">
        <v>243</v>
      </c>
      <c r="B242" s="136">
        <v>43907</v>
      </c>
      <c r="C242" s="137">
        <v>2708.0554999999999</v>
      </c>
      <c r="D242" s="137">
        <v>2708.0554999999999</v>
      </c>
      <c r="E242" s="133">
        <v>104486</v>
      </c>
      <c r="F242" s="137">
        <v>4.63712622264645</v>
      </c>
      <c r="G242" s="137">
        <v>4.74081887012479</v>
      </c>
      <c r="H242" s="137">
        <v>3.8481985459001802</v>
      </c>
      <c r="I242" s="137">
        <v>5.3750392899124799</v>
      </c>
      <c r="J242" s="137">
        <v>5.0810220535616102</v>
      </c>
      <c r="K242" s="137">
        <v>5.0502137583921298</v>
      </c>
      <c r="L242" s="137">
        <v>5.1917671461352404</v>
      </c>
      <c r="M242" s="137">
        <v>5.5294854547739201</v>
      </c>
      <c r="N242" s="137">
        <v>6.0109327914287096</v>
      </c>
      <c r="O242" s="137">
        <v>7.2035894932048299</v>
      </c>
      <c r="P242" s="137">
        <v>8.2686059424851006</v>
      </c>
      <c r="Q242" s="137">
        <v>12.8042772129801</v>
      </c>
      <c r="R242" s="137">
        <v>6.97228278435876</v>
      </c>
    </row>
    <row r="243" spans="1:18" x14ac:dyDescent="0.25">
      <c r="A243" s="133" t="s">
        <v>139</v>
      </c>
      <c r="B243" s="136">
        <v>43907</v>
      </c>
      <c r="C243" s="137">
        <v>2721.3191999999999</v>
      </c>
      <c r="D243" s="137">
        <v>2721.3191999999999</v>
      </c>
      <c r="E243" s="133">
        <v>120537</v>
      </c>
      <c r="F243" s="137">
        <v>4.7070926919663396</v>
      </c>
      <c r="G243" s="137">
        <v>4.8107701334793402</v>
      </c>
      <c r="H243" s="137">
        <v>3.9180834868574701</v>
      </c>
      <c r="I243" s="137">
        <v>5.4450852486772101</v>
      </c>
      <c r="J243" s="137">
        <v>5.1512285837993899</v>
      </c>
      <c r="K243" s="137">
        <v>5.12128186176498</v>
      </c>
      <c r="L243" s="137">
        <v>5.2633571222599302</v>
      </c>
      <c r="M243" s="137">
        <v>5.6022047925701601</v>
      </c>
      <c r="N243" s="137">
        <v>6.0849951609329898</v>
      </c>
      <c r="O243" s="137">
        <v>7.2888729780738402</v>
      </c>
      <c r="P243" s="137">
        <v>8.3677375788118198</v>
      </c>
      <c r="Q243" s="137">
        <v>10.027054494587</v>
      </c>
      <c r="R243" s="137">
        <v>7.0520956931646497</v>
      </c>
    </row>
    <row r="244" spans="1:18" x14ac:dyDescent="0.25">
      <c r="A244" s="133" t="s">
        <v>140</v>
      </c>
      <c r="B244" s="136">
        <v>43907</v>
      </c>
      <c r="C244" s="137">
        <v>1048.2091</v>
      </c>
      <c r="D244" s="137">
        <v>1048.2091</v>
      </c>
      <c r="E244" s="133">
        <v>147157</v>
      </c>
      <c r="F244" s="137">
        <v>4.5517110170361104</v>
      </c>
      <c r="G244" s="137">
        <v>4.7479948944491799</v>
      </c>
      <c r="H244" s="137">
        <v>4.80528620155214</v>
      </c>
      <c r="I244" s="137">
        <v>5.3785271921365299</v>
      </c>
      <c r="J244" s="137">
        <v>5.1357593839020996</v>
      </c>
      <c r="K244" s="137">
        <v>4.8201402753413696</v>
      </c>
      <c r="L244" s="137">
        <v>4.8842105045892499</v>
      </c>
      <c r="M244" s="137">
        <v>5.0887711480862396</v>
      </c>
      <c r="N244" s="137"/>
      <c r="O244" s="137"/>
      <c r="P244" s="137"/>
      <c r="Q244" s="137">
        <v>5.3545615883270603</v>
      </c>
      <c r="R244" s="137"/>
    </row>
    <row r="245" spans="1:18" x14ac:dyDescent="0.25">
      <c r="A245" s="133" t="s">
        <v>244</v>
      </c>
      <c r="B245" s="136">
        <v>43907</v>
      </c>
      <c r="C245" s="137">
        <v>1047.1737000000001</v>
      </c>
      <c r="D245" s="137">
        <v>1047.1737000000001</v>
      </c>
      <c r="E245" s="133">
        <v>147153</v>
      </c>
      <c r="F245" s="137">
        <v>4.4411598608447003</v>
      </c>
      <c r="G245" s="137">
        <v>4.63757864992564</v>
      </c>
      <c r="H245" s="137">
        <v>4.6997965444634602</v>
      </c>
      <c r="I245" s="137">
        <v>5.2708616584656598</v>
      </c>
      <c r="J245" s="137">
        <v>5.0269629491449503</v>
      </c>
      <c r="K245" s="137">
        <v>4.7095815225789304</v>
      </c>
      <c r="L245" s="137">
        <v>4.77218121829452</v>
      </c>
      <c r="M245" s="137">
        <v>4.9750175614471299</v>
      </c>
      <c r="N245" s="137"/>
      <c r="O245" s="137"/>
      <c r="P245" s="137"/>
      <c r="Q245" s="137">
        <v>5.2397013476343499</v>
      </c>
      <c r="R245" s="137"/>
    </row>
    <row r="246" spans="1:18" x14ac:dyDescent="0.25">
      <c r="A246" s="133" t="s">
        <v>245</v>
      </c>
      <c r="B246" s="136">
        <v>43907</v>
      </c>
      <c r="C246" s="137">
        <v>53.9024</v>
      </c>
      <c r="D246" s="137">
        <v>53.9024</v>
      </c>
      <c r="E246" s="133">
        <v>100234</v>
      </c>
      <c r="F246" s="137">
        <v>4.2665424771037896</v>
      </c>
      <c r="G246" s="137">
        <v>5.0129732257862401</v>
      </c>
      <c r="H246" s="137">
        <v>4.8025092739575799</v>
      </c>
      <c r="I246" s="137">
        <v>5.3070599067375399</v>
      </c>
      <c r="J246" s="137">
        <v>5.2145536769617999</v>
      </c>
      <c r="K246" s="137">
        <v>5.07735389547046</v>
      </c>
      <c r="L246" s="137">
        <v>5.2376008453906104</v>
      </c>
      <c r="M246" s="137">
        <v>5.6197167862606898</v>
      </c>
      <c r="N246" s="137">
        <v>6.15584771870415</v>
      </c>
      <c r="O246" s="137">
        <v>7.2688778941982299</v>
      </c>
      <c r="P246" s="137">
        <v>8.3503088555350597</v>
      </c>
      <c r="Q246" s="137">
        <v>19.753915187376698</v>
      </c>
      <c r="R246" s="137">
        <v>7.0611871466970602</v>
      </c>
    </row>
    <row r="247" spans="1:18" x14ac:dyDescent="0.25">
      <c r="A247" s="133" t="s">
        <v>141</v>
      </c>
      <c r="B247" s="136">
        <v>43907</v>
      </c>
      <c r="C247" s="137">
        <v>54.211100000000002</v>
      </c>
      <c r="D247" s="137">
        <v>54.211100000000002</v>
      </c>
      <c r="E247" s="133">
        <v>120406</v>
      </c>
      <c r="F247" s="137">
        <v>4.3095893898525999</v>
      </c>
      <c r="G247" s="137">
        <v>5.0742623742444604</v>
      </c>
      <c r="H247" s="137">
        <v>4.8811361384751502</v>
      </c>
      <c r="I247" s="137">
        <v>5.3878436768787603</v>
      </c>
      <c r="J247" s="137">
        <v>5.2947680538806399</v>
      </c>
      <c r="K247" s="137">
        <v>5.15810782743758</v>
      </c>
      <c r="L247" s="137">
        <v>5.3195999706434396</v>
      </c>
      <c r="M247" s="137">
        <v>5.7027829098996001</v>
      </c>
      <c r="N247" s="137">
        <v>6.2406324160458002</v>
      </c>
      <c r="O247" s="137">
        <v>7.3651986205423299</v>
      </c>
      <c r="P247" s="137">
        <v>8.4592080385971506</v>
      </c>
      <c r="Q247" s="137">
        <v>10.136941127812999</v>
      </c>
      <c r="R247" s="137">
        <v>7.1524759633735799</v>
      </c>
    </row>
    <row r="248" spans="1:18" x14ac:dyDescent="0.25">
      <c r="A248" s="133" t="s">
        <v>142</v>
      </c>
      <c r="B248" s="136">
        <v>43907</v>
      </c>
      <c r="C248" s="137">
        <v>4003.6945000000001</v>
      </c>
      <c r="D248" s="137">
        <v>4003.6945000000001</v>
      </c>
      <c r="E248" s="133">
        <v>119766</v>
      </c>
      <c r="F248" s="137">
        <v>2.8965672179588302</v>
      </c>
      <c r="G248" s="137">
        <v>3.9373256310884499</v>
      </c>
      <c r="H248" s="137">
        <v>3.4230468463541199</v>
      </c>
      <c r="I248" s="137">
        <v>5.3948060048221897</v>
      </c>
      <c r="J248" s="137">
        <v>5.1776123348624798</v>
      </c>
      <c r="K248" s="137">
        <v>5.1353284326837798</v>
      </c>
      <c r="L248" s="137">
        <v>5.2818364202674699</v>
      </c>
      <c r="M248" s="137">
        <v>5.6308297028113703</v>
      </c>
      <c r="N248" s="137">
        <v>6.0947572483241297</v>
      </c>
      <c r="O248" s="137">
        <v>7.2398052629850103</v>
      </c>
      <c r="P248" s="137">
        <v>8.2961650574939902</v>
      </c>
      <c r="Q248" s="137">
        <v>9.9581831207806903</v>
      </c>
      <c r="R248" s="137">
        <v>7.0206349922307902</v>
      </c>
    </row>
    <row r="249" spans="1:18" x14ac:dyDescent="0.25">
      <c r="A249" s="133" t="s">
        <v>246</v>
      </c>
      <c r="B249" s="136">
        <v>43907</v>
      </c>
      <c r="C249" s="137">
        <v>3989.424</v>
      </c>
      <c r="D249" s="137">
        <v>3989.424</v>
      </c>
      <c r="E249" s="133">
        <v>100835</v>
      </c>
      <c r="F249" s="137">
        <v>2.8447050047275502</v>
      </c>
      <c r="G249" s="137">
        <v>3.8852561864762798</v>
      </c>
      <c r="H249" s="137">
        <v>3.3710406027843098</v>
      </c>
      <c r="I249" s="137">
        <v>5.3427478014518899</v>
      </c>
      <c r="J249" s="137">
        <v>5.1255317461272201</v>
      </c>
      <c r="K249" s="137">
        <v>5.0831503519580501</v>
      </c>
      <c r="L249" s="137">
        <v>5.2291348911703697</v>
      </c>
      <c r="M249" s="137">
        <v>5.5775258642490604</v>
      </c>
      <c r="N249" s="137">
        <v>6.0406619327691802</v>
      </c>
      <c r="O249" s="137">
        <v>7.1784760218960697</v>
      </c>
      <c r="P249" s="137">
        <v>8.2259286928758293</v>
      </c>
      <c r="Q249" s="137">
        <v>13.4143452184988</v>
      </c>
      <c r="R249" s="137">
        <v>6.9629639106543602</v>
      </c>
    </row>
    <row r="250" spans="1:18" x14ac:dyDescent="0.25">
      <c r="A250" s="133" t="s">
        <v>247</v>
      </c>
      <c r="B250" s="136">
        <v>43907</v>
      </c>
      <c r="C250" s="137">
        <v>2701.6959999999999</v>
      </c>
      <c r="D250" s="137">
        <v>2701.6959999999999</v>
      </c>
      <c r="E250" s="133">
        <v>112457</v>
      </c>
      <c r="F250" s="137">
        <v>3.1967535769662501</v>
      </c>
      <c r="G250" s="137">
        <v>4.3801778019719002</v>
      </c>
      <c r="H250" s="137">
        <v>3.9361254142297302</v>
      </c>
      <c r="I250" s="137">
        <v>5.7447441724801003</v>
      </c>
      <c r="J250" s="137">
        <v>5.3317003142791499</v>
      </c>
      <c r="K250" s="137">
        <v>5.1896342934671003</v>
      </c>
      <c r="L250" s="137">
        <v>5.3319216442076103</v>
      </c>
      <c r="M250" s="137">
        <v>5.6377783795776004</v>
      </c>
      <c r="N250" s="137">
        <v>6.1209058212988801</v>
      </c>
      <c r="O250" s="137">
        <v>7.2465948609446302</v>
      </c>
      <c r="P250" s="137">
        <v>8.2828678730125098</v>
      </c>
      <c r="Q250" s="137">
        <v>12.639785103785099</v>
      </c>
      <c r="R250" s="137">
        <v>7.0286768201435601</v>
      </c>
    </row>
    <row r="251" spans="1:18" x14ac:dyDescent="0.25">
      <c r="A251" s="133" t="s">
        <v>143</v>
      </c>
      <c r="B251" s="136">
        <v>43907</v>
      </c>
      <c r="C251" s="137">
        <v>2712.5158999999999</v>
      </c>
      <c r="D251" s="137">
        <v>2712.5158999999999</v>
      </c>
      <c r="E251" s="133">
        <v>119790</v>
      </c>
      <c r="F251" s="137">
        <v>3.2472560116076901</v>
      </c>
      <c r="G251" s="137">
        <v>4.4300288774368601</v>
      </c>
      <c r="H251" s="137">
        <v>3.9862554717317802</v>
      </c>
      <c r="I251" s="137">
        <v>5.7946667427584098</v>
      </c>
      <c r="J251" s="137">
        <v>5.3817530104020701</v>
      </c>
      <c r="K251" s="137">
        <v>5.2401476162723899</v>
      </c>
      <c r="L251" s="137">
        <v>5.3831101131303001</v>
      </c>
      <c r="M251" s="137">
        <v>5.6897426913979396</v>
      </c>
      <c r="N251" s="137">
        <v>6.17379740644905</v>
      </c>
      <c r="O251" s="137">
        <v>7.3136919342059201</v>
      </c>
      <c r="P251" s="137">
        <v>8.3698171828151509</v>
      </c>
      <c r="Q251" s="137">
        <v>10.002829376597701</v>
      </c>
      <c r="R251" s="137">
        <v>7.0887423422303</v>
      </c>
    </row>
    <row r="252" spans="1:18" x14ac:dyDescent="0.25">
      <c r="A252" s="133" t="s">
        <v>248</v>
      </c>
      <c r="B252" s="136">
        <v>43907</v>
      </c>
      <c r="C252" s="137">
        <v>3562.3121999999998</v>
      </c>
      <c r="D252" s="137">
        <v>3562.3121999999998</v>
      </c>
      <c r="E252" s="133">
        <v>101185</v>
      </c>
      <c r="F252" s="137">
        <v>3.3753952994917098</v>
      </c>
      <c r="G252" s="137">
        <v>4.4252152311172699</v>
      </c>
      <c r="H252" s="137">
        <v>4.3978425129355898</v>
      </c>
      <c r="I252" s="137">
        <v>5.45193854490973</v>
      </c>
      <c r="J252" s="137">
        <v>5.2140855427132804</v>
      </c>
      <c r="K252" s="137">
        <v>5.1940029594821997</v>
      </c>
      <c r="L252" s="137">
        <v>5.33194757932384</v>
      </c>
      <c r="M252" s="137">
        <v>5.6581087429830497</v>
      </c>
      <c r="N252" s="137">
        <v>6.1118089907736604</v>
      </c>
      <c r="O252" s="137">
        <v>7.1780365870951197</v>
      </c>
      <c r="P252" s="137">
        <v>8.2189314073741304</v>
      </c>
      <c r="Q252" s="137">
        <v>14.215594360845101</v>
      </c>
      <c r="R252" s="137">
        <v>6.9813132167192098</v>
      </c>
    </row>
    <row r="253" spans="1:18" x14ac:dyDescent="0.25">
      <c r="A253" s="133" t="s">
        <v>144</v>
      </c>
      <c r="B253" s="136">
        <v>43907</v>
      </c>
      <c r="C253" s="137">
        <v>3589.8434999999999</v>
      </c>
      <c r="D253" s="137">
        <v>3589.8434999999999</v>
      </c>
      <c r="E253" s="133">
        <v>120249</v>
      </c>
      <c r="F253" s="137">
        <v>3.5152689047490702</v>
      </c>
      <c r="G253" s="137">
        <v>4.5649193920211601</v>
      </c>
      <c r="H253" s="137">
        <v>4.5376667309224104</v>
      </c>
      <c r="I253" s="137">
        <v>5.5919328903285299</v>
      </c>
      <c r="J253" s="137">
        <v>5.3543118104697198</v>
      </c>
      <c r="K253" s="137">
        <v>5.33550496566171</v>
      </c>
      <c r="L253" s="137">
        <v>5.46433200757793</v>
      </c>
      <c r="M253" s="137">
        <v>5.7963411503462403</v>
      </c>
      <c r="N253" s="137">
        <v>6.2544710662043199</v>
      </c>
      <c r="O253" s="137">
        <v>7.34629866361698</v>
      </c>
      <c r="P253" s="137">
        <v>8.4037782617548107</v>
      </c>
      <c r="Q253" s="137">
        <v>10.0068374870208</v>
      </c>
      <c r="R253" s="137">
        <v>7.1379197665753598</v>
      </c>
    </row>
    <row r="254" spans="1:18" x14ac:dyDescent="0.25">
      <c r="A254" s="133" t="s">
        <v>145</v>
      </c>
      <c r="B254" s="136">
        <v>43907</v>
      </c>
      <c r="C254" s="137">
        <v>1284.8531</v>
      </c>
      <c r="D254" s="137">
        <v>1284.8531</v>
      </c>
      <c r="E254" s="133">
        <v>139538</v>
      </c>
      <c r="F254" s="137">
        <v>2.8182829411957901</v>
      </c>
      <c r="G254" s="137">
        <v>4.48252628888664</v>
      </c>
      <c r="H254" s="137">
        <v>4.3866229721030301</v>
      </c>
      <c r="I254" s="137">
        <v>5.2844161587895302</v>
      </c>
      <c r="J254" s="137">
        <v>5.2491515439318999</v>
      </c>
      <c r="K254" s="137">
        <v>5.3212650434089497</v>
      </c>
      <c r="L254" s="137">
        <v>5.5661587729076096</v>
      </c>
      <c r="M254" s="137">
        <v>5.9321353162874297</v>
      </c>
      <c r="N254" s="137">
        <v>6.4084859218368502</v>
      </c>
      <c r="O254" s="137">
        <v>7.4575119855167502</v>
      </c>
      <c r="P254" s="137"/>
      <c r="Q254" s="137">
        <v>7.68466267571623</v>
      </c>
      <c r="R254" s="137">
        <v>7.2624436761752298</v>
      </c>
    </row>
    <row r="255" spans="1:18" x14ac:dyDescent="0.25">
      <c r="A255" s="133" t="s">
        <v>249</v>
      </c>
      <c r="B255" s="136">
        <v>43907</v>
      </c>
      <c r="C255" s="137">
        <v>1278.6785</v>
      </c>
      <c r="D255" s="137">
        <v>1278.6785</v>
      </c>
      <c r="E255" s="133">
        <v>139537</v>
      </c>
      <c r="F255" s="137">
        <v>2.7976337821520301</v>
      </c>
      <c r="G255" s="137">
        <v>4.4032467441551901</v>
      </c>
      <c r="H255" s="137">
        <v>4.2897762792850802</v>
      </c>
      <c r="I255" s="137">
        <v>5.1810156669135301</v>
      </c>
      <c r="J255" s="137">
        <v>5.1421096799397796</v>
      </c>
      <c r="K255" s="137">
        <v>5.2111321590377599</v>
      </c>
      <c r="L255" s="137">
        <v>5.4539541082593903</v>
      </c>
      <c r="M255" s="137">
        <v>5.8179331168640402</v>
      </c>
      <c r="N255" s="137">
        <v>6.29203669507109</v>
      </c>
      <c r="O255" s="137">
        <v>7.3009043433716299</v>
      </c>
      <c r="P255" s="137"/>
      <c r="Q255" s="137">
        <v>7.5179933108603301</v>
      </c>
      <c r="R255" s="137">
        <v>7.1280318730641703</v>
      </c>
    </row>
    <row r="256" spans="1:18" x14ac:dyDescent="0.25">
      <c r="A256" s="133" t="s">
        <v>146</v>
      </c>
      <c r="B256" s="136">
        <v>43907</v>
      </c>
      <c r="C256" s="137">
        <v>2088.2781</v>
      </c>
      <c r="D256" s="137">
        <v>2088.2781</v>
      </c>
      <c r="E256" s="133">
        <v>118859</v>
      </c>
      <c r="F256" s="137">
        <v>4.4802932613025002</v>
      </c>
      <c r="G256" s="137">
        <v>5.2093849387947504</v>
      </c>
      <c r="H256" s="137">
        <v>4.3827978834057904</v>
      </c>
      <c r="I256" s="137">
        <v>5.4440411398642503</v>
      </c>
      <c r="J256" s="137">
        <v>5.3105277956202004</v>
      </c>
      <c r="K256" s="137">
        <v>5.3055378277744403</v>
      </c>
      <c r="L256" s="137">
        <v>5.4164379242940202</v>
      </c>
      <c r="M256" s="137">
        <v>5.7567734396454799</v>
      </c>
      <c r="N256" s="137">
        <v>6.2424781087559298</v>
      </c>
      <c r="O256" s="137">
        <v>7.3274864328912397</v>
      </c>
      <c r="P256" s="137">
        <v>8.2323473191084595</v>
      </c>
      <c r="Q256" s="137">
        <v>9.6321086329331802</v>
      </c>
      <c r="R256" s="137">
        <v>7.1140624890717499</v>
      </c>
    </row>
    <row r="257" spans="1:18" x14ac:dyDescent="0.25">
      <c r="A257" s="133" t="s">
        <v>250</v>
      </c>
      <c r="B257" s="136">
        <v>43907</v>
      </c>
      <c r="C257" s="137">
        <v>2063.8267999999998</v>
      </c>
      <c r="D257" s="137">
        <v>2063.8267999999998</v>
      </c>
      <c r="E257" s="133">
        <v>111646</v>
      </c>
      <c r="F257" s="137">
        <v>4.3387915621450102</v>
      </c>
      <c r="G257" s="137">
        <v>5.0622126769380396</v>
      </c>
      <c r="H257" s="137">
        <v>4.2467348754094303</v>
      </c>
      <c r="I257" s="137">
        <v>5.3210634422284002</v>
      </c>
      <c r="J257" s="137">
        <v>5.1930324324790096</v>
      </c>
      <c r="K257" s="137">
        <v>5.1974268011523197</v>
      </c>
      <c r="L257" s="137">
        <v>5.3153382777637299</v>
      </c>
      <c r="M257" s="137">
        <v>5.65641606993574</v>
      </c>
      <c r="N257" s="137">
        <v>6.1446216372672096</v>
      </c>
      <c r="O257" s="137">
        <v>7.2246613182472599</v>
      </c>
      <c r="P257" s="137">
        <v>8.0194154452120294</v>
      </c>
      <c r="Q257" s="137">
        <v>9.5124150416462498</v>
      </c>
      <c r="R257" s="137">
        <v>7.0222221047200399</v>
      </c>
    </row>
    <row r="258" spans="1:18" x14ac:dyDescent="0.25">
      <c r="A258" s="133" t="s">
        <v>147</v>
      </c>
      <c r="B258" s="136">
        <v>43907</v>
      </c>
      <c r="C258" s="137">
        <v>10.6892</v>
      </c>
      <c r="D258" s="137">
        <v>10.6892</v>
      </c>
      <c r="E258" s="133">
        <v>145834</v>
      </c>
      <c r="F258" s="137">
        <v>4.4395999214041897</v>
      </c>
      <c r="G258" s="137">
        <v>4.6975766822362202</v>
      </c>
      <c r="H258" s="137">
        <v>4.6871739444491602</v>
      </c>
      <c r="I258" s="137">
        <v>4.7403485940289602</v>
      </c>
      <c r="J258" s="137">
        <v>4.7038427937981702</v>
      </c>
      <c r="K258" s="137">
        <v>4.6653090433788904</v>
      </c>
      <c r="L258" s="137">
        <v>4.8047645469836899</v>
      </c>
      <c r="M258" s="137">
        <v>5.0537265543242</v>
      </c>
      <c r="N258" s="137">
        <v>5.3184993247478403</v>
      </c>
      <c r="O258" s="137"/>
      <c r="P258" s="137"/>
      <c r="Q258" s="137">
        <v>5.5409251101321502</v>
      </c>
      <c r="R258" s="137"/>
    </row>
    <row r="259" spans="1:18" x14ac:dyDescent="0.25">
      <c r="A259" s="133" t="s">
        <v>251</v>
      </c>
      <c r="B259" s="136">
        <v>43907</v>
      </c>
      <c r="C259" s="137">
        <v>10.6693</v>
      </c>
      <c r="D259" s="137">
        <v>10.6693</v>
      </c>
      <c r="E259" s="133">
        <v>145946</v>
      </c>
      <c r="F259" s="137">
        <v>4.4478815148161202</v>
      </c>
      <c r="G259" s="137">
        <v>4.53511815453908</v>
      </c>
      <c r="H259" s="137">
        <v>4.5000917975848003</v>
      </c>
      <c r="I259" s="137">
        <v>4.6020642894028398</v>
      </c>
      <c r="J259" s="137">
        <v>4.54627872360357</v>
      </c>
      <c r="K259" s="137">
        <v>4.51642570973413</v>
      </c>
      <c r="L259" s="137">
        <v>4.6504777888139204</v>
      </c>
      <c r="M259" s="137">
        <v>4.8982401218623002</v>
      </c>
      <c r="N259" s="137">
        <v>5.1611799115808097</v>
      </c>
      <c r="O259" s="137"/>
      <c r="P259" s="137"/>
      <c r="Q259" s="137">
        <v>5.3809361233480102</v>
      </c>
      <c r="R259" s="137"/>
    </row>
    <row r="260" spans="1:18" x14ac:dyDescent="0.25">
      <c r="A260" s="133" t="s">
        <v>252</v>
      </c>
      <c r="B260" s="136">
        <v>43907</v>
      </c>
      <c r="C260" s="137">
        <v>4809.2321000000002</v>
      </c>
      <c r="D260" s="137">
        <v>4809.2321000000002</v>
      </c>
      <c r="E260" s="133">
        <v>100851</v>
      </c>
      <c r="F260" s="137">
        <v>3.2843021066802902</v>
      </c>
      <c r="G260" s="137">
        <v>4.5587378328288199</v>
      </c>
      <c r="H260" s="137">
        <v>4.0344815448058204</v>
      </c>
      <c r="I260" s="137">
        <v>5.5575741795421401</v>
      </c>
      <c r="J260" s="137">
        <v>5.2209461419802299</v>
      </c>
      <c r="K260" s="137">
        <v>5.1721750758177896</v>
      </c>
      <c r="L260" s="137">
        <v>5.3543844852324902</v>
      </c>
      <c r="M260" s="137">
        <v>5.7556724555507497</v>
      </c>
      <c r="N260" s="137">
        <v>6.2714812851562201</v>
      </c>
      <c r="O260" s="137">
        <v>7.3127794452966102</v>
      </c>
      <c r="P260" s="137">
        <v>8.3363087677157903</v>
      </c>
      <c r="Q260" s="137">
        <v>13.2850325251861</v>
      </c>
      <c r="R260" s="137">
        <v>7.1345705634801497</v>
      </c>
    </row>
    <row r="261" spans="1:18" x14ac:dyDescent="0.25">
      <c r="A261" s="133" t="s">
        <v>148</v>
      </c>
      <c r="B261" s="136">
        <v>43907</v>
      </c>
      <c r="C261" s="137">
        <v>4836.9841999999999</v>
      </c>
      <c r="D261" s="137">
        <v>4836.9841999999999</v>
      </c>
      <c r="E261" s="133">
        <v>118701</v>
      </c>
      <c r="F261" s="137">
        <v>3.4730107821169298</v>
      </c>
      <c r="G261" s="137">
        <v>4.6747967815953997</v>
      </c>
      <c r="H261" s="137">
        <v>4.1297576669964302</v>
      </c>
      <c r="I261" s="137">
        <v>5.6449797812014904</v>
      </c>
      <c r="J261" s="137">
        <v>5.3045314419915801</v>
      </c>
      <c r="K261" s="137">
        <v>5.2540422668817897</v>
      </c>
      <c r="L261" s="137">
        <v>5.4368290778069399</v>
      </c>
      <c r="M261" s="137">
        <v>5.8392436525025904</v>
      </c>
      <c r="N261" s="137">
        <v>6.3564010341126602</v>
      </c>
      <c r="O261" s="137">
        <v>7.41063323050831</v>
      </c>
      <c r="P261" s="137">
        <v>8.4536288743143793</v>
      </c>
      <c r="Q261" s="137">
        <v>10.105435427972401</v>
      </c>
      <c r="R261" s="137">
        <v>7.2260803042969197</v>
      </c>
    </row>
    <row r="262" spans="1:18" x14ac:dyDescent="0.25">
      <c r="A262" s="133" t="s">
        <v>149</v>
      </c>
      <c r="B262" s="136">
        <v>43907</v>
      </c>
      <c r="C262" s="137">
        <v>1114.7289000000001</v>
      </c>
      <c r="D262" s="137">
        <v>1114.7289000000001</v>
      </c>
      <c r="E262" s="133">
        <v>143269</v>
      </c>
      <c r="F262" s="137">
        <v>4.2145605213398403</v>
      </c>
      <c r="G262" s="137">
        <v>5.0911613271012497</v>
      </c>
      <c r="H262" s="137">
        <v>4.6926046046035097</v>
      </c>
      <c r="I262" s="137">
        <v>5.2504298760332304</v>
      </c>
      <c r="J262" s="137">
        <v>5.0388634524173099</v>
      </c>
      <c r="K262" s="137">
        <v>4.9065766515201998</v>
      </c>
      <c r="L262" s="137">
        <v>5.0075537628052604</v>
      </c>
      <c r="M262" s="137">
        <v>5.38549256085573</v>
      </c>
      <c r="N262" s="137">
        <v>5.6237201824912697</v>
      </c>
      <c r="O262" s="137"/>
      <c r="P262" s="137"/>
      <c r="Q262" s="137">
        <v>6.1946817307692301</v>
      </c>
      <c r="R262" s="137"/>
    </row>
    <row r="263" spans="1:18" x14ac:dyDescent="0.25">
      <c r="A263" s="133" t="s">
        <v>253</v>
      </c>
      <c r="B263" s="136">
        <v>43907</v>
      </c>
      <c r="C263" s="137">
        <v>1112.5404000000001</v>
      </c>
      <c r="D263" s="137">
        <v>1112.5404000000001</v>
      </c>
      <c r="E263" s="133">
        <v>143260</v>
      </c>
      <c r="F263" s="137">
        <v>4.1178430817545602</v>
      </c>
      <c r="G263" s="137">
        <v>4.99361741488039</v>
      </c>
      <c r="H263" s="137">
        <v>4.5952630622767696</v>
      </c>
      <c r="I263" s="137">
        <v>5.1527861723092103</v>
      </c>
      <c r="J263" s="137">
        <v>4.94117088283424</v>
      </c>
      <c r="K263" s="137">
        <v>4.8067701974646004</v>
      </c>
      <c r="L263" s="137">
        <v>4.9058166085955204</v>
      </c>
      <c r="M263" s="137">
        <v>5.2820912885557902</v>
      </c>
      <c r="N263" s="137">
        <v>5.5181231439552896</v>
      </c>
      <c r="O263" s="137"/>
      <c r="P263" s="137"/>
      <c r="Q263" s="137">
        <v>6.0765156804733804</v>
      </c>
      <c r="R263" s="137"/>
    </row>
    <row r="264" spans="1:18" x14ac:dyDescent="0.25">
      <c r="A264" s="133" t="s">
        <v>254</v>
      </c>
      <c r="B264" s="136">
        <v>43907</v>
      </c>
      <c r="C264" s="137">
        <v>256.34339999999997</v>
      </c>
      <c r="D264" s="137">
        <v>256.34339999999997</v>
      </c>
      <c r="E264" s="133">
        <v>138288</v>
      </c>
      <c r="F264" s="137">
        <v>2.8194828724248402</v>
      </c>
      <c r="G264" s="137">
        <v>3.93115445760824</v>
      </c>
      <c r="H264" s="137">
        <v>3.4154585481875102</v>
      </c>
      <c r="I264" s="137">
        <v>4.9930937013144199</v>
      </c>
      <c r="J264" s="137">
        <v>4.8806367294264197</v>
      </c>
      <c r="K264" s="137">
        <v>5.1089860276673704</v>
      </c>
      <c r="L264" s="137">
        <v>5.3320134288838901</v>
      </c>
      <c r="M264" s="137">
        <v>5.7128245449204398</v>
      </c>
      <c r="N264" s="137">
        <v>6.2372173506709503</v>
      </c>
      <c r="O264" s="137">
        <v>7.3176993894709996</v>
      </c>
      <c r="P264" s="137">
        <v>8.3620789495919201</v>
      </c>
      <c r="Q264" s="137">
        <v>12.465124726955001</v>
      </c>
      <c r="R264" s="137">
        <v>7.1293313337267001</v>
      </c>
    </row>
    <row r="265" spans="1:18" x14ac:dyDescent="0.25">
      <c r="A265" s="133" t="s">
        <v>150</v>
      </c>
      <c r="B265" s="136">
        <v>43907</v>
      </c>
      <c r="C265" s="137">
        <v>257.65199999999999</v>
      </c>
      <c r="D265" s="137">
        <v>257.65199999999999</v>
      </c>
      <c r="E265" s="133">
        <v>138299</v>
      </c>
      <c r="F265" s="137">
        <v>3.0176916027457898</v>
      </c>
      <c r="G265" s="137">
        <v>4.1332688834577</v>
      </c>
      <c r="H265" s="137">
        <v>3.6149351292462799</v>
      </c>
      <c r="I265" s="137">
        <v>5.1932006302741698</v>
      </c>
      <c r="J265" s="137">
        <v>5.0812538364045503</v>
      </c>
      <c r="K265" s="137">
        <v>5.3111297992531403</v>
      </c>
      <c r="L265" s="137">
        <v>5.5063208979255904</v>
      </c>
      <c r="M265" s="137">
        <v>5.8408630225105398</v>
      </c>
      <c r="N265" s="137">
        <v>6.3504195991671502</v>
      </c>
      <c r="O265" s="137">
        <v>7.4045073845088201</v>
      </c>
      <c r="P265" s="137">
        <v>8.4511069428869092</v>
      </c>
      <c r="Q265" s="137">
        <v>10.066275770275499</v>
      </c>
      <c r="R265" s="137">
        <v>7.2204958233038496</v>
      </c>
    </row>
    <row r="266" spans="1:18" x14ac:dyDescent="0.25">
      <c r="A266" s="133" t="s">
        <v>255</v>
      </c>
      <c r="B266" s="136">
        <v>43907</v>
      </c>
      <c r="C266" s="137">
        <v>1746.3871999999999</v>
      </c>
      <c r="D266" s="137">
        <v>2794.2195200000001</v>
      </c>
      <c r="E266" s="133">
        <v>100898</v>
      </c>
      <c r="F266" s="137">
        <v>4.97912835617353</v>
      </c>
      <c r="G266" s="137">
        <v>4.6730090856102304</v>
      </c>
      <c r="H266" s="137">
        <v>4.1370586827340503</v>
      </c>
      <c r="I266" s="137">
        <v>5.227021858724</v>
      </c>
      <c r="J266" s="137">
        <v>5.1544224375983099</v>
      </c>
      <c r="K266" s="137">
        <v>5.0499905623448704</v>
      </c>
      <c r="L266" s="137">
        <v>5.2188521451089001</v>
      </c>
      <c r="M266" s="137">
        <v>5.4261004924612504</v>
      </c>
      <c r="N266" s="137">
        <v>5.8244850519676401</v>
      </c>
      <c r="O266" s="137">
        <v>3.6403074460064602</v>
      </c>
      <c r="P266" s="137">
        <v>5.8038704903890501</v>
      </c>
      <c r="Q266" s="137">
        <v>11.5338169214512</v>
      </c>
      <c r="R266" s="137">
        <v>1.9459867176330199</v>
      </c>
    </row>
    <row r="267" spans="1:18" x14ac:dyDescent="0.25">
      <c r="A267" s="133" t="s">
        <v>151</v>
      </c>
      <c r="B267" s="136">
        <v>43907</v>
      </c>
      <c r="C267" s="137">
        <v>1755.2881</v>
      </c>
      <c r="D267" s="137">
        <v>2808.4609599999999</v>
      </c>
      <c r="E267" s="133">
        <v>119468</v>
      </c>
      <c r="F267" s="137">
        <v>5.0703563437084496</v>
      </c>
      <c r="G267" s="137">
        <v>4.7630671478697399</v>
      </c>
      <c r="H267" s="137">
        <v>4.2267472596545499</v>
      </c>
      <c r="I267" s="137">
        <v>5.3152937082714899</v>
      </c>
      <c r="J267" s="137">
        <v>5.2301877900693601</v>
      </c>
      <c r="K267" s="137">
        <v>5.1061428680068301</v>
      </c>
      <c r="L267" s="137">
        <v>5.2454308873829802</v>
      </c>
      <c r="M267" s="137">
        <v>5.4333863111085501</v>
      </c>
      <c r="N267" s="137">
        <v>5.8486398063924003</v>
      </c>
      <c r="O267" s="137">
        <v>3.7024675377949698</v>
      </c>
      <c r="P267" s="137">
        <v>5.8834333028804302</v>
      </c>
      <c r="Q267" s="137">
        <v>7.9254990776926197</v>
      </c>
      <c r="R267" s="137">
        <v>1.9971909358578299</v>
      </c>
    </row>
    <row r="268" spans="1:18" x14ac:dyDescent="0.25">
      <c r="A268" s="133" t="s">
        <v>256</v>
      </c>
      <c r="B268" s="136">
        <v>43907</v>
      </c>
      <c r="C268" s="137">
        <v>30.985499999999998</v>
      </c>
      <c r="D268" s="137">
        <v>30.985499999999998</v>
      </c>
      <c r="E268" s="133">
        <v>103225</v>
      </c>
      <c r="F268" s="137">
        <v>5.5373005216147204</v>
      </c>
      <c r="G268" s="137">
        <v>6.0705831441406604</v>
      </c>
      <c r="H268" s="137">
        <v>5.5760734916469801</v>
      </c>
      <c r="I268" s="137">
        <v>6.1905948063796403</v>
      </c>
      <c r="J268" s="137">
        <v>6.0692710187738301</v>
      </c>
      <c r="K268" s="137">
        <v>5.9136384864313101</v>
      </c>
      <c r="L268" s="137">
        <v>6.1443467656463699</v>
      </c>
      <c r="M268" s="137">
        <v>6.4854299928926702</v>
      </c>
      <c r="N268" s="137">
        <v>6.7485395464256301</v>
      </c>
      <c r="O268" s="137">
        <v>7.3996417304594102</v>
      </c>
      <c r="P268" s="137">
        <v>8.6073159569659197</v>
      </c>
      <c r="Q268" s="137">
        <v>14.4987838349423</v>
      </c>
      <c r="R268" s="137">
        <v>7.3298870232172497</v>
      </c>
    </row>
    <row r="269" spans="1:18" x14ac:dyDescent="0.25">
      <c r="A269" s="133" t="s">
        <v>152</v>
      </c>
      <c r="B269" s="136">
        <v>43907</v>
      </c>
      <c r="C269" s="137">
        <v>31.325600000000001</v>
      </c>
      <c r="D269" s="137">
        <v>31.325600000000001</v>
      </c>
      <c r="E269" s="133">
        <v>120837</v>
      </c>
      <c r="F269" s="137">
        <v>5.8268360120804497</v>
      </c>
      <c r="G269" s="137">
        <v>6.4130004216782197</v>
      </c>
      <c r="H269" s="137">
        <v>5.91583736891769</v>
      </c>
      <c r="I269" s="137">
        <v>6.5330215959234996</v>
      </c>
      <c r="J269" s="137">
        <v>6.4169394766275003</v>
      </c>
      <c r="K269" s="137">
        <v>6.2693851287883202</v>
      </c>
      <c r="L269" s="137">
        <v>6.5039635134818097</v>
      </c>
      <c r="M269" s="137">
        <v>6.8479226454746103</v>
      </c>
      <c r="N269" s="137">
        <v>7.09201829438347</v>
      </c>
      <c r="O269" s="137">
        <v>7.6578500720509499</v>
      </c>
      <c r="P269" s="137">
        <v>8.7956428027591294</v>
      </c>
      <c r="Q269" s="137">
        <v>10.6629246735788</v>
      </c>
      <c r="R269" s="137">
        <v>7.6591145241259504</v>
      </c>
    </row>
    <row r="270" spans="1:18" x14ac:dyDescent="0.25">
      <c r="A270" s="133" t="s">
        <v>153</v>
      </c>
      <c r="B270" s="136">
        <v>43907</v>
      </c>
      <c r="C270" s="137">
        <v>26.876200000000001</v>
      </c>
      <c r="D270" s="137">
        <v>26.876200000000001</v>
      </c>
      <c r="E270" s="133">
        <v>103734</v>
      </c>
      <c r="F270" s="137">
        <v>3.6671814240788501</v>
      </c>
      <c r="G270" s="137">
        <v>4.4380093102661702</v>
      </c>
      <c r="H270" s="137">
        <v>4.09685417560988</v>
      </c>
      <c r="I270" s="137">
        <v>5.13197964676894</v>
      </c>
      <c r="J270" s="137">
        <v>4.9647876710862899</v>
      </c>
      <c r="K270" s="137">
        <v>4.8989478578321597</v>
      </c>
      <c r="L270" s="137">
        <v>4.9963564687337003</v>
      </c>
      <c r="M270" s="137">
        <v>5.3080985684294202</v>
      </c>
      <c r="N270" s="137">
        <v>5.7257684514242699</v>
      </c>
      <c r="O270" s="137">
        <v>6.5467708932376496</v>
      </c>
      <c r="P270" s="137">
        <v>7.4623468897378</v>
      </c>
      <c r="Q270" s="137">
        <v>12.094665226781901</v>
      </c>
      <c r="R270" s="137">
        <v>6.3872701402087104</v>
      </c>
    </row>
    <row r="271" spans="1:18" x14ac:dyDescent="0.25">
      <c r="A271" s="133" t="s">
        <v>257</v>
      </c>
      <c r="B271" s="136">
        <v>43907</v>
      </c>
      <c r="C271" s="137">
        <v>26.83</v>
      </c>
      <c r="D271" s="137">
        <v>26.83</v>
      </c>
      <c r="E271" s="133">
        <v>141066</v>
      </c>
      <c r="F271" s="137">
        <v>3.5374281518119099</v>
      </c>
      <c r="G271" s="137">
        <v>4.35489403588263</v>
      </c>
      <c r="H271" s="137">
        <v>3.9871260986905601</v>
      </c>
      <c r="I271" s="137">
        <v>5.0335266134995598</v>
      </c>
      <c r="J271" s="137">
        <v>4.8646303973695497</v>
      </c>
      <c r="K271" s="137">
        <v>4.8186635988155198</v>
      </c>
      <c r="L271" s="137">
        <v>4.9243249208880604</v>
      </c>
      <c r="M271" s="137">
        <v>5.2392558316869202</v>
      </c>
      <c r="N271" s="137">
        <v>5.6572734380412397</v>
      </c>
      <c r="O271" s="137">
        <v>6.4775611107348601</v>
      </c>
      <c r="P271" s="137">
        <v>7.38720648921083</v>
      </c>
      <c r="Q271" s="137">
        <v>11.956187966253699</v>
      </c>
      <c r="R271" s="137">
        <v>6.3190226759005599</v>
      </c>
    </row>
    <row r="272" spans="1:18" x14ac:dyDescent="0.25">
      <c r="A272" s="133" t="s">
        <v>258</v>
      </c>
      <c r="B272" s="136">
        <v>43907</v>
      </c>
      <c r="C272" s="137">
        <v>3264.6876000000002</v>
      </c>
      <c r="D272" s="137">
        <v>3264.6876000000002</v>
      </c>
      <c r="E272" s="133">
        <v>101394</v>
      </c>
      <c r="F272" s="137">
        <v>-0.49975001012975101</v>
      </c>
      <c r="G272" s="137">
        <v>2.1179065937373802</v>
      </c>
      <c r="H272" s="137">
        <v>3.5331130303762301</v>
      </c>
      <c r="I272" s="137">
        <v>3.4118777376395899</v>
      </c>
      <c r="J272" s="137">
        <v>3.7464765306101699</v>
      </c>
      <c r="K272" s="137">
        <v>3.9927369247598099</v>
      </c>
      <c r="L272" s="137">
        <v>4.0895101942545802</v>
      </c>
      <c r="M272" s="137">
        <v>4.35858832435793</v>
      </c>
      <c r="N272" s="137">
        <v>4.65376830605486</v>
      </c>
      <c r="O272" s="137">
        <v>5.5003273838492897</v>
      </c>
      <c r="P272" s="137">
        <v>6.3487886268027598</v>
      </c>
      <c r="Q272" s="137">
        <v>12.513033212231299</v>
      </c>
      <c r="R272" s="137">
        <v>5.2441779283012897</v>
      </c>
    </row>
    <row r="273" spans="1:18" x14ac:dyDescent="0.25">
      <c r="A273" s="133" t="s">
        <v>154</v>
      </c>
      <c r="B273" s="136">
        <v>43907</v>
      </c>
      <c r="C273" s="137">
        <v>3024.2869999999998</v>
      </c>
      <c r="D273" s="137">
        <v>3024.2869999999998</v>
      </c>
      <c r="E273" s="133">
        <v>120262</v>
      </c>
      <c r="F273" s="137">
        <v>0</v>
      </c>
      <c r="G273" s="137">
        <v>0</v>
      </c>
      <c r="H273" s="137">
        <v>0</v>
      </c>
      <c r="I273" s="137">
        <v>0</v>
      </c>
      <c r="J273" s="137">
        <v>0</v>
      </c>
      <c r="K273" s="137">
        <v>0</v>
      </c>
      <c r="L273" s="137">
        <v>0</v>
      </c>
      <c r="M273" s="137">
        <v>0</v>
      </c>
      <c r="N273" s="137">
        <v>0</v>
      </c>
      <c r="O273" s="137">
        <v>2.6152566173657799</v>
      </c>
      <c r="P273" s="137">
        <v>4.4007454353656899</v>
      </c>
      <c r="Q273" s="137">
        <v>6.3235399616453298</v>
      </c>
      <c r="R273" s="137">
        <v>1.1308568736717599</v>
      </c>
    </row>
    <row r="274" spans="1:18" x14ac:dyDescent="0.25">
      <c r="A274" s="133" t="s">
        <v>259</v>
      </c>
      <c r="B274" s="136">
        <v>43907</v>
      </c>
      <c r="C274" s="137">
        <v>3341.1864999999998</v>
      </c>
      <c r="D274" s="137">
        <v>3341.1864999999998</v>
      </c>
      <c r="E274" s="133">
        <v>101402</v>
      </c>
      <c r="F274" s="137">
        <v>-0.48940041954326202</v>
      </c>
      <c r="G274" s="137">
        <v>2.1287829758435901</v>
      </c>
      <c r="H274" s="137">
        <v>3.5424905193949998</v>
      </c>
      <c r="I274" s="137">
        <v>3.4203422831398802</v>
      </c>
      <c r="J274" s="137">
        <v>3.7563159643645001</v>
      </c>
      <c r="K274" s="137">
        <v>4.0020062391434097</v>
      </c>
      <c r="L274" s="137">
        <v>4.1133393182572497</v>
      </c>
      <c r="M274" s="137">
        <v>4.3914827015790596</v>
      </c>
      <c r="N274" s="137">
        <v>4.6910782461504104</v>
      </c>
      <c r="O274" s="137">
        <v>5.7134982570372399</v>
      </c>
      <c r="P274" s="137">
        <v>6.6353568814515</v>
      </c>
      <c r="Q274" s="137">
        <v>11.9510492636484</v>
      </c>
      <c r="R274" s="137">
        <v>5.3763035828038896</v>
      </c>
    </row>
    <row r="275" spans="1:18" x14ac:dyDescent="0.25">
      <c r="A275" s="133" t="s">
        <v>155</v>
      </c>
      <c r="B275" s="136">
        <v>43907</v>
      </c>
      <c r="C275" s="137">
        <v>3348.7285000000002</v>
      </c>
      <c r="D275" s="137">
        <v>3348.7285000000002</v>
      </c>
      <c r="E275" s="133">
        <v>120280</v>
      </c>
      <c r="F275" s="137">
        <v>-0.47848877397199702</v>
      </c>
      <c r="G275" s="137">
        <v>2.1388891187027501</v>
      </c>
      <c r="H275" s="137">
        <v>3.5539968669206701</v>
      </c>
      <c r="I275" s="137">
        <v>3.4327682010171299</v>
      </c>
      <c r="J275" s="137">
        <v>3.7675297066106999</v>
      </c>
      <c r="K275" s="137">
        <v>4.0140158091248797</v>
      </c>
      <c r="L275" s="137">
        <v>4.1259276179573501</v>
      </c>
      <c r="M275" s="137">
        <v>4.4061918986830699</v>
      </c>
      <c r="N275" s="137">
        <v>4.7067963582513501</v>
      </c>
      <c r="O275" s="137">
        <v>5.7435235228229002</v>
      </c>
      <c r="P275" s="137">
        <v>6.6765474760349601</v>
      </c>
      <c r="Q275" s="137">
        <v>8.2963195636097904</v>
      </c>
      <c r="R275" s="137">
        <v>5.4028664318155704</v>
      </c>
    </row>
    <row r="276" spans="1:18" x14ac:dyDescent="0.25">
      <c r="A276" s="133" t="s">
        <v>260</v>
      </c>
      <c r="B276" s="136">
        <v>43907</v>
      </c>
      <c r="C276" s="137">
        <v>3084.2341000000001</v>
      </c>
      <c r="D276" s="137">
        <v>3084.2341000000001</v>
      </c>
      <c r="E276" s="133">
        <v>105280</v>
      </c>
      <c r="F276" s="137">
        <v>3.5553942031871801</v>
      </c>
      <c r="G276" s="137">
        <v>4.3337153361712204</v>
      </c>
      <c r="H276" s="137">
        <v>4.2176316286635398</v>
      </c>
      <c r="I276" s="137">
        <v>5.7869800258456303</v>
      </c>
      <c r="J276" s="137">
        <v>5.3217198186044996</v>
      </c>
      <c r="K276" s="137">
        <v>5.1352315847458403</v>
      </c>
      <c r="L276" s="137">
        <v>5.2837112802377701</v>
      </c>
      <c r="M276" s="137">
        <v>5.6211270013449202</v>
      </c>
      <c r="N276" s="137">
        <v>6.0969791148464099</v>
      </c>
      <c r="O276" s="137">
        <v>7.1496591578656998</v>
      </c>
      <c r="P276" s="137">
        <v>8.18374645004881</v>
      </c>
      <c r="Q276" s="137">
        <v>11.4042879716692</v>
      </c>
      <c r="R276" s="137">
        <v>6.96474227157647</v>
      </c>
    </row>
    <row r="277" spans="1:18" x14ac:dyDescent="0.25">
      <c r="A277" s="133" t="s">
        <v>156</v>
      </c>
      <c r="B277" s="136">
        <v>43907</v>
      </c>
      <c r="C277" s="137">
        <v>3099.4782</v>
      </c>
      <c r="D277" s="137">
        <v>3099.4782</v>
      </c>
      <c r="E277" s="133">
        <v>119800</v>
      </c>
      <c r="F277" s="137">
        <v>3.6344897033046002</v>
      </c>
      <c r="G277" s="137">
        <v>4.4137411188582796</v>
      </c>
      <c r="H277" s="137">
        <v>4.2967950424057797</v>
      </c>
      <c r="I277" s="137">
        <v>5.8666881815651397</v>
      </c>
      <c r="J277" s="137">
        <v>5.3966313454960604</v>
      </c>
      <c r="K277" s="137">
        <v>5.2074964236179904</v>
      </c>
      <c r="L277" s="137">
        <v>5.3561543119992896</v>
      </c>
      <c r="M277" s="137">
        <v>5.6945874774215701</v>
      </c>
      <c r="N277" s="137">
        <v>6.1774493838989004</v>
      </c>
      <c r="O277" s="137">
        <v>7.2449355629815502</v>
      </c>
      <c r="P277" s="137">
        <v>8.2824912462477496</v>
      </c>
      <c r="Q277" s="137">
        <v>9.9352444969094709</v>
      </c>
      <c r="R277" s="137">
        <v>7.0634555303874498</v>
      </c>
    </row>
    <row r="278" spans="1:18" x14ac:dyDescent="0.25">
      <c r="A278" s="133" t="s">
        <v>157</v>
      </c>
      <c r="B278" s="136">
        <v>43907</v>
      </c>
      <c r="C278" s="137">
        <v>41.756500000000003</v>
      </c>
      <c r="D278" s="137">
        <v>41.756500000000003</v>
      </c>
      <c r="E278" s="133">
        <v>119686</v>
      </c>
      <c r="F278" s="137">
        <v>4.8082680654422099</v>
      </c>
      <c r="G278" s="137">
        <v>5.0136601875618902</v>
      </c>
      <c r="H278" s="137">
        <v>4.8871351385414803</v>
      </c>
      <c r="I278" s="137">
        <v>5.98265657109802</v>
      </c>
      <c r="J278" s="137">
        <v>5.5524133269532596</v>
      </c>
      <c r="K278" s="137">
        <v>5.3348906458952401</v>
      </c>
      <c r="L278" s="137">
        <v>5.44074790451499</v>
      </c>
      <c r="M278" s="137">
        <v>5.79613983652792</v>
      </c>
      <c r="N278" s="137">
        <v>6.2910179172040097</v>
      </c>
      <c r="O278" s="137">
        <v>7.3532969784689897</v>
      </c>
      <c r="P278" s="137">
        <v>8.3860646126969893</v>
      </c>
      <c r="Q278" s="137">
        <v>10.038109708564001</v>
      </c>
      <c r="R278" s="137">
        <v>7.1653363891581199</v>
      </c>
    </row>
    <row r="279" spans="1:18" x14ac:dyDescent="0.25">
      <c r="A279" s="133" t="s">
        <v>261</v>
      </c>
      <c r="B279" s="136">
        <v>43907</v>
      </c>
      <c r="C279" s="137">
        <v>41.5304</v>
      </c>
      <c r="D279" s="137">
        <v>41.5304</v>
      </c>
      <c r="E279" s="133">
        <v>103397</v>
      </c>
      <c r="F279" s="137">
        <v>4.7465382299852799</v>
      </c>
      <c r="G279" s="137">
        <v>4.9530072546691102</v>
      </c>
      <c r="H279" s="137">
        <v>4.8257151120355104</v>
      </c>
      <c r="I279" s="137">
        <v>5.9207058269471604</v>
      </c>
      <c r="J279" s="137">
        <v>5.4910561647832603</v>
      </c>
      <c r="K279" s="137">
        <v>5.2701239792316397</v>
      </c>
      <c r="L279" s="137">
        <v>5.36676041521768</v>
      </c>
      <c r="M279" s="137">
        <v>5.7187397814590604</v>
      </c>
      <c r="N279" s="137">
        <v>6.2116078436831801</v>
      </c>
      <c r="O279" s="137">
        <v>7.2536236828657996</v>
      </c>
      <c r="P279" s="137">
        <v>8.2677265902094508</v>
      </c>
      <c r="Q279" s="137">
        <v>13.077580006578399</v>
      </c>
      <c r="R279" s="137">
        <v>7.0795874529048204</v>
      </c>
    </row>
    <row r="280" spans="1:18" x14ac:dyDescent="0.25">
      <c r="A280" s="133" t="s">
        <v>158</v>
      </c>
      <c r="B280" s="136">
        <v>43907</v>
      </c>
      <c r="C280" s="137">
        <v>3120.2851000000001</v>
      </c>
      <c r="D280" s="137">
        <v>3120.2851000000001</v>
      </c>
      <c r="E280" s="133">
        <v>119861</v>
      </c>
      <c r="F280" s="137">
        <v>2.8099916126261801</v>
      </c>
      <c r="G280" s="137">
        <v>4.57198889556265</v>
      </c>
      <c r="H280" s="137">
        <v>3.9911153163043598</v>
      </c>
      <c r="I280" s="137">
        <v>5.75135908442829</v>
      </c>
      <c r="J280" s="137">
        <v>5.4231844864177701</v>
      </c>
      <c r="K280" s="137">
        <v>5.2755081483613804</v>
      </c>
      <c r="L280" s="137">
        <v>5.4182578373450196</v>
      </c>
      <c r="M280" s="137">
        <v>5.7813500573627303</v>
      </c>
      <c r="N280" s="137">
        <v>6.2702555868185499</v>
      </c>
      <c r="O280" s="137">
        <v>7.3496362649851603</v>
      </c>
      <c r="P280" s="137">
        <v>8.3954863037373109</v>
      </c>
      <c r="Q280" s="137">
        <v>10.0957653026275</v>
      </c>
      <c r="R280" s="137">
        <v>7.1496997940176996</v>
      </c>
    </row>
    <row r="281" spans="1:18" x14ac:dyDescent="0.25">
      <c r="A281" s="133" t="s">
        <v>262</v>
      </c>
      <c r="B281" s="136">
        <v>43907</v>
      </c>
      <c r="C281" s="137">
        <v>3102.0637000000002</v>
      </c>
      <c r="D281" s="137">
        <v>3102.0637000000002</v>
      </c>
      <c r="E281" s="133">
        <v>102672</v>
      </c>
      <c r="F281" s="137">
        <v>2.6841042123577599</v>
      </c>
      <c r="G281" s="137">
        <v>4.4453858105680801</v>
      </c>
      <c r="H281" s="137">
        <v>3.8642449819549101</v>
      </c>
      <c r="I281" s="137">
        <v>5.6243249082421096</v>
      </c>
      <c r="J281" s="137">
        <v>5.2963637650023303</v>
      </c>
      <c r="K281" s="137">
        <v>5.1493726984757897</v>
      </c>
      <c r="L281" s="137">
        <v>5.2863139195244102</v>
      </c>
      <c r="M281" s="137">
        <v>5.6513495637276696</v>
      </c>
      <c r="N281" s="137">
        <v>6.1456304702058304</v>
      </c>
      <c r="O281" s="137">
        <v>7.2567180931302202</v>
      </c>
      <c r="P281" s="137">
        <v>8.2955733085031191</v>
      </c>
      <c r="Q281" s="137">
        <v>13.517499127907</v>
      </c>
      <c r="R281" s="137">
        <v>7.0533439362956898</v>
      </c>
    </row>
    <row r="282" spans="1:18" x14ac:dyDescent="0.25">
      <c r="A282" s="133" t="s">
        <v>159</v>
      </c>
      <c r="B282" s="136">
        <v>43907</v>
      </c>
      <c r="C282" s="137">
        <v>1959.0835999999999</v>
      </c>
      <c r="D282" s="137">
        <v>1959.0835999999999</v>
      </c>
      <c r="E282" s="133">
        <v>118893</v>
      </c>
      <c r="F282" s="137">
        <v>4.3807114230577398</v>
      </c>
      <c r="G282" s="137">
        <v>4.4578186195277896</v>
      </c>
      <c r="H282" s="137">
        <v>4.4710503184811099</v>
      </c>
      <c r="I282" s="137">
        <v>4.5174863420668396</v>
      </c>
      <c r="J282" s="137">
        <v>4.5516754245748103</v>
      </c>
      <c r="K282" s="137">
        <v>4.4118473275907304</v>
      </c>
      <c r="L282" s="137">
        <v>4.4670337944782101</v>
      </c>
      <c r="M282" s="137">
        <v>4.6872295386044103</v>
      </c>
      <c r="N282" s="137">
        <v>4.9560977458461402</v>
      </c>
      <c r="O282" s="137">
        <v>6.6934902522778401</v>
      </c>
      <c r="P282" s="137">
        <v>5.96207417717656</v>
      </c>
      <c r="Q282" s="137">
        <v>8.0576492155252009</v>
      </c>
      <c r="R282" s="137">
        <v>5.5811289680443998</v>
      </c>
    </row>
    <row r="283" spans="1:18" x14ac:dyDescent="0.25">
      <c r="A283" s="133" t="s">
        <v>263</v>
      </c>
      <c r="B283" s="136">
        <v>43907</v>
      </c>
      <c r="C283" s="137">
        <v>1889.9495999999999</v>
      </c>
      <c r="D283" s="137">
        <v>1889.9495999999999</v>
      </c>
      <c r="E283" s="133">
        <v>115398</v>
      </c>
      <c r="F283" s="137">
        <v>3.3394686261125601</v>
      </c>
      <c r="G283" s="137">
        <v>4.0525067842278597</v>
      </c>
      <c r="H283" s="137">
        <v>3.1070540509456102</v>
      </c>
      <c r="I283" s="137">
        <v>4.50680494757201</v>
      </c>
      <c r="J283" s="137">
        <v>4.8024730399168396</v>
      </c>
      <c r="K283" s="137">
        <v>5.0173237193876199</v>
      </c>
      <c r="L283" s="137">
        <v>5.1521349471401701</v>
      </c>
      <c r="M283" s="137">
        <v>5.5243976674910602</v>
      </c>
      <c r="N283" s="137">
        <v>5.9845564186042397</v>
      </c>
      <c r="O283" s="137">
        <v>5.6720436278945296</v>
      </c>
      <c r="P283" s="137">
        <v>7.0933796682506696</v>
      </c>
      <c r="Q283" s="137">
        <v>10.153453929262101</v>
      </c>
      <c r="R283" s="137">
        <v>4.9167009345573902</v>
      </c>
    </row>
    <row r="284" spans="1:18" x14ac:dyDescent="0.25">
      <c r="A284" s="133" t="s">
        <v>160</v>
      </c>
      <c r="B284" s="136">
        <v>43907</v>
      </c>
      <c r="C284" s="137">
        <v>1903.3507</v>
      </c>
      <c r="D284" s="137">
        <v>1903.3507</v>
      </c>
      <c r="E284" s="133">
        <v>119303</v>
      </c>
      <c r="F284" s="137">
        <v>3.4406256546655198</v>
      </c>
      <c r="G284" s="137">
        <v>4.1525347847986698</v>
      </c>
      <c r="H284" s="137">
        <v>3.2072212096956498</v>
      </c>
      <c r="I284" s="137">
        <v>4.6066999702891902</v>
      </c>
      <c r="J284" s="137">
        <v>4.9026026672117897</v>
      </c>
      <c r="K284" s="137">
        <v>5.1183331347386201</v>
      </c>
      <c r="L284" s="137">
        <v>5.2544389266201401</v>
      </c>
      <c r="M284" s="137">
        <v>5.6282849183068704</v>
      </c>
      <c r="N284" s="137">
        <v>6.0923577976738601</v>
      </c>
      <c r="O284" s="137">
        <v>5.7967802971283096</v>
      </c>
      <c r="P284" s="137">
        <v>7.2455935715428197</v>
      </c>
      <c r="Q284" s="137">
        <v>9.0674505777333092</v>
      </c>
      <c r="R284" s="137">
        <v>5.0243463557040799</v>
      </c>
    </row>
    <row r="285" spans="1:18" x14ac:dyDescent="0.25">
      <c r="A285" s="133" t="s">
        <v>161</v>
      </c>
      <c r="B285" s="136">
        <v>43907</v>
      </c>
      <c r="C285" s="137">
        <v>3241.6576</v>
      </c>
      <c r="D285" s="137">
        <v>3241.6576</v>
      </c>
      <c r="E285" s="133">
        <v>120304</v>
      </c>
      <c r="F285" s="137">
        <v>2.8252702754035801</v>
      </c>
      <c r="G285" s="137">
        <v>3.9966192196927399</v>
      </c>
      <c r="H285" s="137">
        <v>3.6767825001499901</v>
      </c>
      <c r="I285" s="137">
        <v>5.3365649219176197</v>
      </c>
      <c r="J285" s="137">
        <v>5.1810819389437102</v>
      </c>
      <c r="K285" s="137">
        <v>5.17035365614898</v>
      </c>
      <c r="L285" s="137">
        <v>5.3468116619065604</v>
      </c>
      <c r="M285" s="137">
        <v>5.72950318799953</v>
      </c>
      <c r="N285" s="137">
        <v>6.2540593770357296</v>
      </c>
      <c r="O285" s="137">
        <v>7.3416910564853204</v>
      </c>
      <c r="P285" s="137">
        <v>8.3618392507200294</v>
      </c>
      <c r="Q285" s="137">
        <v>9.9901827544208199</v>
      </c>
      <c r="R285" s="137">
        <v>7.1555124740722498</v>
      </c>
    </row>
    <row r="286" spans="1:18" x14ac:dyDescent="0.25">
      <c r="A286" s="133" t="s">
        <v>264</v>
      </c>
      <c r="B286" s="136">
        <v>43907</v>
      </c>
      <c r="C286" s="137">
        <v>3227.8498</v>
      </c>
      <c r="D286" s="137">
        <v>3227.8498</v>
      </c>
      <c r="E286" s="133">
        <v>102012</v>
      </c>
      <c r="F286" s="137">
        <v>2.6846779991320799</v>
      </c>
      <c r="G286" s="137">
        <v>3.8564406045515498</v>
      </c>
      <c r="H286" s="137">
        <v>3.5365807966593401</v>
      </c>
      <c r="I286" s="137">
        <v>5.1962717133661904</v>
      </c>
      <c r="J286" s="137">
        <v>5.0405124412394597</v>
      </c>
      <c r="K286" s="137">
        <v>5.0482361553346697</v>
      </c>
      <c r="L286" s="137">
        <v>5.2541398145890303</v>
      </c>
      <c r="M286" s="137">
        <v>5.6459614237067104</v>
      </c>
      <c r="N286" s="137">
        <v>6.1743944248234097</v>
      </c>
      <c r="O286" s="137">
        <v>7.2686370912544298</v>
      </c>
      <c r="P286" s="137">
        <v>8.2875974732759197</v>
      </c>
      <c r="Q286" s="137">
        <v>13.2506307878875</v>
      </c>
      <c r="R286" s="137">
        <v>7.07724853175894</v>
      </c>
    </row>
    <row r="287" spans="1:18" x14ac:dyDescent="0.25">
      <c r="A287" s="133" t="s">
        <v>162</v>
      </c>
      <c r="B287" s="136">
        <v>43907</v>
      </c>
      <c r="C287" s="137">
        <v>1076.3992000000001</v>
      </c>
      <c r="D287" s="137">
        <v>1076.3992000000001</v>
      </c>
      <c r="E287" s="133">
        <v>145971</v>
      </c>
      <c r="F287" s="137">
        <v>4.6563480506038903</v>
      </c>
      <c r="G287" s="137">
        <v>5.0578386617117799</v>
      </c>
      <c r="H287" s="137">
        <v>5.0738962798347602</v>
      </c>
      <c r="I287" s="137">
        <v>5.4981035885652201</v>
      </c>
      <c r="J287" s="137">
        <v>5.3480336602513701</v>
      </c>
      <c r="K287" s="137">
        <v>5.2511458133276001</v>
      </c>
      <c r="L287" s="137">
        <v>5.4655058288953402</v>
      </c>
      <c r="M287" s="137">
        <v>5.8877994420974202</v>
      </c>
      <c r="N287" s="137">
        <v>6.3803932511791004</v>
      </c>
      <c r="O287" s="137"/>
      <c r="P287" s="137"/>
      <c r="Q287" s="137">
        <v>6.52758570823491</v>
      </c>
      <c r="R287" s="137"/>
    </row>
    <row r="288" spans="1:18" x14ac:dyDescent="0.25">
      <c r="A288" s="133" t="s">
        <v>265</v>
      </c>
      <c r="B288" s="136">
        <v>43907</v>
      </c>
      <c r="C288" s="137">
        <v>1075.4126000000001</v>
      </c>
      <c r="D288" s="137">
        <v>1075.4126000000001</v>
      </c>
      <c r="E288" s="133">
        <v>145968</v>
      </c>
      <c r="F288" s="137">
        <v>4.5723528773354802</v>
      </c>
      <c r="G288" s="137">
        <v>4.9775368354875402</v>
      </c>
      <c r="H288" s="137">
        <v>4.9935405492738596</v>
      </c>
      <c r="I288" s="137">
        <v>5.4235504633115497</v>
      </c>
      <c r="J288" s="137">
        <v>5.2703426996224501</v>
      </c>
      <c r="K288" s="137">
        <v>5.1711366697628698</v>
      </c>
      <c r="L288" s="137">
        <v>5.3870904912158597</v>
      </c>
      <c r="M288" s="137">
        <v>5.8068850026453402</v>
      </c>
      <c r="N288" s="137">
        <v>6.2973491094721803</v>
      </c>
      <c r="O288" s="137"/>
      <c r="P288" s="137"/>
      <c r="Q288" s="137">
        <v>6.4432912044396202</v>
      </c>
      <c r="R288" s="137"/>
    </row>
    <row r="289" spans="1:18" x14ac:dyDescent="0.25">
      <c r="A289" s="135" t="s">
        <v>389</v>
      </c>
      <c r="B289" s="135"/>
      <c r="C289" s="135"/>
      <c r="D289" s="135"/>
      <c r="E289" s="135"/>
      <c r="F289" s="135"/>
      <c r="G289" s="135"/>
      <c r="H289" s="135"/>
      <c r="I289" s="135"/>
      <c r="J289" s="135"/>
      <c r="K289" s="135"/>
      <c r="L289" s="135"/>
      <c r="M289" s="135"/>
      <c r="N289" s="135"/>
      <c r="O289" s="135"/>
      <c r="P289" s="135"/>
      <c r="Q289" s="135"/>
      <c r="R289" s="135"/>
    </row>
    <row r="290" spans="1:18" x14ac:dyDescent="0.25">
      <c r="A290" s="133" t="s">
        <v>379</v>
      </c>
      <c r="B290" s="136">
        <v>43907</v>
      </c>
      <c r="C290" s="137">
        <v>8.98</v>
      </c>
      <c r="D290" s="137">
        <v>8.98</v>
      </c>
      <c r="E290" s="133">
        <v>147928</v>
      </c>
      <c r="F290" s="137">
        <v>-1103.6717062635</v>
      </c>
      <c r="G290" s="137">
        <v>-517.59453781512502</v>
      </c>
      <c r="H290" s="137">
        <v>-402.98223350253801</v>
      </c>
      <c r="I290" s="137">
        <v>-279.89207611474001</v>
      </c>
      <c r="J290" s="137">
        <v>-109.5</v>
      </c>
      <c r="K290" s="137"/>
      <c r="L290" s="137"/>
      <c r="M290" s="137"/>
      <c r="N290" s="137"/>
      <c r="O290" s="137"/>
      <c r="P290" s="137"/>
      <c r="Q290" s="137">
        <v>-109.5</v>
      </c>
      <c r="R290" s="137"/>
    </row>
    <row r="291" spans="1:18" x14ac:dyDescent="0.25">
      <c r="A291" s="133" t="s">
        <v>381</v>
      </c>
      <c r="B291" s="136">
        <v>43907</v>
      </c>
      <c r="C291" s="137">
        <v>8.9700000000000006</v>
      </c>
      <c r="D291" s="137">
        <v>8.9700000000000006</v>
      </c>
      <c r="E291" s="133">
        <v>147929</v>
      </c>
      <c r="F291" s="137">
        <v>-1066.5584415584401</v>
      </c>
      <c r="G291" s="137">
        <v>-518.13880126182801</v>
      </c>
      <c r="H291" s="137">
        <v>-403.39176829268303</v>
      </c>
      <c r="I291" s="137">
        <v>-280.17057569296401</v>
      </c>
      <c r="J291" s="137">
        <v>-110.57352941176499</v>
      </c>
      <c r="K291" s="137"/>
      <c r="L291" s="137"/>
      <c r="M291" s="137"/>
      <c r="N291" s="137"/>
      <c r="O291" s="137"/>
      <c r="P291" s="137"/>
      <c r="Q291" s="137">
        <v>-110.57352941176499</v>
      </c>
      <c r="R291" s="137"/>
    </row>
    <row r="292" spans="1:18" x14ac:dyDescent="0.25">
      <c r="A292" s="133" t="s">
        <v>49</v>
      </c>
      <c r="B292" s="136">
        <v>43907</v>
      </c>
      <c r="C292" s="137">
        <v>8.43</v>
      </c>
      <c r="D292" s="137">
        <v>8.43</v>
      </c>
      <c r="E292" s="133">
        <v>147372</v>
      </c>
      <c r="F292" s="137">
        <v>-721.51162790697595</v>
      </c>
      <c r="G292" s="137">
        <v>-699.61664841183097</v>
      </c>
      <c r="H292" s="137">
        <v>-560.22372528615995</v>
      </c>
      <c r="I292" s="137">
        <v>-454.52637470267302</v>
      </c>
      <c r="J292" s="137">
        <v>-267.01579116983601</v>
      </c>
      <c r="K292" s="137">
        <v>-78.766800406457307</v>
      </c>
      <c r="L292" s="137">
        <v>-26.9732833901212</v>
      </c>
      <c r="M292" s="137"/>
      <c r="N292" s="137"/>
      <c r="O292" s="137"/>
      <c r="P292" s="137"/>
      <c r="Q292" s="137">
        <v>-23.014056224899601</v>
      </c>
      <c r="R292" s="137"/>
    </row>
    <row r="293" spans="1:18" x14ac:dyDescent="0.25">
      <c r="A293" s="133" t="s">
        <v>51</v>
      </c>
      <c r="B293" s="136">
        <v>43907</v>
      </c>
      <c r="C293" s="137">
        <v>8.4</v>
      </c>
      <c r="D293" s="137">
        <v>8.4</v>
      </c>
      <c r="E293" s="133">
        <v>147371</v>
      </c>
      <c r="F293" s="137">
        <v>-724.037339556593</v>
      </c>
      <c r="G293" s="137">
        <v>-701.923076923076</v>
      </c>
      <c r="H293" s="137">
        <v>-561.97807933194201</v>
      </c>
      <c r="I293" s="137">
        <v>-455.86584339040098</v>
      </c>
      <c r="J293" s="137">
        <v>-267.76653847396801</v>
      </c>
      <c r="K293" s="137">
        <v>-78.992709011829504</v>
      </c>
      <c r="L293" s="137">
        <v>-27.413234247766599</v>
      </c>
      <c r="M293" s="137"/>
      <c r="N293" s="137"/>
      <c r="O293" s="137"/>
      <c r="P293" s="137"/>
      <c r="Q293" s="137">
        <v>-23.453815261044198</v>
      </c>
      <c r="R293" s="137"/>
    </row>
    <row r="294" spans="1:18" x14ac:dyDescent="0.25">
      <c r="A294" s="133" t="s">
        <v>50</v>
      </c>
      <c r="B294" s="136">
        <v>43907</v>
      </c>
      <c r="C294" s="137">
        <v>91.940399999999997</v>
      </c>
      <c r="D294" s="137">
        <v>91.940399999999997</v>
      </c>
      <c r="E294" s="133">
        <v>119709</v>
      </c>
      <c r="F294" s="137">
        <v>-964.148318047673</v>
      </c>
      <c r="G294" s="137">
        <v>-841.91752521338299</v>
      </c>
      <c r="H294" s="137">
        <v>-626.93891633657495</v>
      </c>
      <c r="I294" s="137">
        <v>-499.75794577759399</v>
      </c>
      <c r="J294" s="137">
        <v>-299.50965028743701</v>
      </c>
      <c r="K294" s="137">
        <v>-92.005487044864196</v>
      </c>
      <c r="L294" s="137">
        <v>-26.2885638182278</v>
      </c>
      <c r="M294" s="137">
        <v>-23.590997646396701</v>
      </c>
      <c r="N294" s="137">
        <v>-14.441346820749001</v>
      </c>
      <c r="O294" s="137">
        <v>1.8601464063744</v>
      </c>
      <c r="P294" s="137">
        <v>3.6270193318314501</v>
      </c>
      <c r="Q294" s="137">
        <v>12.568240957872201</v>
      </c>
      <c r="R294" s="137">
        <v>-2.3488926802416299</v>
      </c>
    </row>
    <row r="295" spans="1:18" x14ac:dyDescent="0.25">
      <c r="A295" s="133" t="s">
        <v>52</v>
      </c>
      <c r="B295" s="136">
        <v>43907</v>
      </c>
      <c r="C295" s="137">
        <v>87.034300000000002</v>
      </c>
      <c r="D295" s="137">
        <v>384.06943450294</v>
      </c>
      <c r="E295" s="133">
        <v>104523</v>
      </c>
      <c r="F295" s="137">
        <v>-964.86814508239399</v>
      </c>
      <c r="G295" s="137">
        <v>-842.65788779353397</v>
      </c>
      <c r="H295" s="137">
        <v>-627.67779551496994</v>
      </c>
      <c r="I295" s="137">
        <v>-500.434173708478</v>
      </c>
      <c r="J295" s="137">
        <v>-300.12537445938301</v>
      </c>
      <c r="K295" s="137">
        <v>-92.634921726761306</v>
      </c>
      <c r="L295" s="137">
        <v>-26.980527422786</v>
      </c>
      <c r="M295" s="137">
        <v>-24.241350877647701</v>
      </c>
      <c r="N295" s="137">
        <v>-15.0554406660314</v>
      </c>
      <c r="O295" s="137">
        <v>0.94931823861268605</v>
      </c>
      <c r="P295" s="137">
        <v>2.6565471335259199</v>
      </c>
      <c r="Q295" s="137">
        <v>127.985886383177</v>
      </c>
      <c r="R295" s="137">
        <v>-3.20131170831253</v>
      </c>
    </row>
    <row r="296" spans="1:18" x14ac:dyDescent="0.25">
      <c r="A296" s="135" t="s">
        <v>390</v>
      </c>
      <c r="B296" s="135"/>
      <c r="C296" s="135"/>
      <c r="D296" s="135"/>
      <c r="E296" s="135"/>
      <c r="F296" s="135"/>
      <c r="G296" s="135"/>
      <c r="H296" s="135"/>
      <c r="I296" s="135"/>
      <c r="J296" s="135"/>
      <c r="K296" s="135"/>
      <c r="L296" s="135"/>
      <c r="M296" s="135"/>
      <c r="N296" s="135"/>
      <c r="O296" s="135"/>
      <c r="P296" s="135"/>
      <c r="Q296" s="135"/>
      <c r="R296" s="135"/>
    </row>
    <row r="297" spans="1:18" x14ac:dyDescent="0.25">
      <c r="A297" s="133" t="s">
        <v>30</v>
      </c>
      <c r="B297" s="136">
        <v>43907</v>
      </c>
      <c r="C297" s="137">
        <v>34.756900000000002</v>
      </c>
      <c r="D297" s="137">
        <v>34.756900000000002</v>
      </c>
      <c r="E297" s="133">
        <v>108167</v>
      </c>
      <c r="F297" s="137">
        <v>-561.05327270924499</v>
      </c>
      <c r="G297" s="137">
        <v>-671.54532491070904</v>
      </c>
      <c r="H297" s="137">
        <v>-634.92105999663204</v>
      </c>
      <c r="I297" s="137">
        <v>-508.063563395453</v>
      </c>
      <c r="J297" s="137">
        <v>-303.523283225032</v>
      </c>
      <c r="K297" s="137">
        <v>-98.0182033304486</v>
      </c>
      <c r="L297" s="137">
        <v>-44.7497813987532</v>
      </c>
      <c r="M297" s="137">
        <v>-40.042099038738797</v>
      </c>
      <c r="N297" s="137">
        <v>-32.435847138554799</v>
      </c>
      <c r="O297" s="137">
        <v>-10.309060971999299</v>
      </c>
      <c r="P297" s="137">
        <v>-1.77630065346514</v>
      </c>
      <c r="Q297" s="137">
        <v>20.663774296821401</v>
      </c>
      <c r="R297" s="137">
        <v>-21.967266020830799</v>
      </c>
    </row>
    <row r="298" spans="1:18" x14ac:dyDescent="0.25">
      <c r="A298" s="133" t="s">
        <v>11</v>
      </c>
      <c r="B298" s="136">
        <v>43907</v>
      </c>
      <c r="C298" s="137">
        <v>37.266599999999997</v>
      </c>
      <c r="D298" s="137">
        <v>37.266599999999997</v>
      </c>
      <c r="E298" s="133">
        <v>119659</v>
      </c>
      <c r="F298" s="137">
        <v>-560.31293926167405</v>
      </c>
      <c r="G298" s="137">
        <v>-670.983905291317</v>
      </c>
      <c r="H298" s="137">
        <v>-634.36657471774299</v>
      </c>
      <c r="I298" s="137">
        <v>-507.43979120145298</v>
      </c>
      <c r="J298" s="137">
        <v>-302.912896330965</v>
      </c>
      <c r="K298" s="137">
        <v>-97.292841728433601</v>
      </c>
      <c r="L298" s="137">
        <v>-43.915020762399699</v>
      </c>
      <c r="M298" s="137">
        <v>-39.259542055279901</v>
      </c>
      <c r="N298" s="137">
        <v>-31.655311594017601</v>
      </c>
      <c r="O298" s="137">
        <v>-9.4728981340280196</v>
      </c>
      <c r="P298" s="137">
        <v>-0.76067143242288404</v>
      </c>
      <c r="Q298" s="137">
        <v>14.161867349225499</v>
      </c>
      <c r="R298" s="137">
        <v>-21.3074308092406</v>
      </c>
    </row>
    <row r="299" spans="1:18" x14ac:dyDescent="0.25">
      <c r="A299" s="133" t="s">
        <v>31</v>
      </c>
      <c r="B299" s="136">
        <v>43907</v>
      </c>
      <c r="C299" s="137">
        <v>206.679</v>
      </c>
      <c r="D299" s="137">
        <v>206.679</v>
      </c>
      <c r="E299" s="133">
        <v>101764</v>
      </c>
      <c r="F299" s="137">
        <v>-940.77220040820805</v>
      </c>
      <c r="G299" s="137">
        <v>-835.74743865293601</v>
      </c>
      <c r="H299" s="137">
        <v>-697.23900541479998</v>
      </c>
      <c r="I299" s="137">
        <v>-589.55329862894098</v>
      </c>
      <c r="J299" s="137">
        <v>-333.74525227608802</v>
      </c>
      <c r="K299" s="137">
        <v>-108.750095091658</v>
      </c>
      <c r="L299" s="137">
        <v>-42.995246922759499</v>
      </c>
      <c r="M299" s="137">
        <v>-37.574743538217298</v>
      </c>
      <c r="N299" s="137">
        <v>-30.006670230578798</v>
      </c>
      <c r="O299" s="137">
        <v>-5.0041940635252304</v>
      </c>
      <c r="P299" s="137">
        <v>0.122248247386106</v>
      </c>
      <c r="Q299" s="137">
        <v>75.241415994130605</v>
      </c>
      <c r="R299" s="137">
        <v>-14.030259798205099</v>
      </c>
    </row>
    <row r="300" spans="1:18" x14ac:dyDescent="0.25">
      <c r="A300" s="133" t="s">
        <v>12</v>
      </c>
      <c r="B300" s="136">
        <v>43907</v>
      </c>
      <c r="C300" s="137">
        <v>220.07499999999999</v>
      </c>
      <c r="D300" s="137">
        <v>220.07499999999999</v>
      </c>
      <c r="E300" s="133">
        <v>118935</v>
      </c>
      <c r="F300" s="137">
        <v>-939.92040444106101</v>
      </c>
      <c r="G300" s="137">
        <v>-834.87056118363</v>
      </c>
      <c r="H300" s="137">
        <v>-696.48818163966996</v>
      </c>
      <c r="I300" s="137">
        <v>-588.96851916989101</v>
      </c>
      <c r="J300" s="137">
        <v>-333.16430020284002</v>
      </c>
      <c r="K300" s="137">
        <v>-108.15424760288499</v>
      </c>
      <c r="L300" s="137">
        <v>-42.353919682806101</v>
      </c>
      <c r="M300" s="137">
        <v>-36.980749303683602</v>
      </c>
      <c r="N300" s="137">
        <v>-29.377110984146402</v>
      </c>
      <c r="O300" s="137">
        <v>-4.05013056937337</v>
      </c>
      <c r="P300" s="137">
        <v>1.2215510792598601</v>
      </c>
      <c r="Q300" s="137">
        <v>12.2617606495917</v>
      </c>
      <c r="R300" s="137">
        <v>-13.202071856957801</v>
      </c>
    </row>
    <row r="301" spans="1:18" x14ac:dyDescent="0.25">
      <c r="A301" s="133" t="s">
        <v>32</v>
      </c>
      <c r="B301" s="136">
        <v>43907</v>
      </c>
      <c r="C301" s="137">
        <v>109.03</v>
      </c>
      <c r="D301" s="137">
        <v>109.03</v>
      </c>
      <c r="E301" s="133">
        <v>102594</v>
      </c>
      <c r="F301" s="137">
        <v>-673.61361181130701</v>
      </c>
      <c r="G301" s="137">
        <v>-723.55809829420696</v>
      </c>
      <c r="H301" s="137">
        <v>-600.96957872103201</v>
      </c>
      <c r="I301" s="137">
        <v>-457.75317310288898</v>
      </c>
      <c r="J301" s="137">
        <v>-279.82315903389201</v>
      </c>
      <c r="K301" s="137">
        <v>-91.887183734740802</v>
      </c>
      <c r="L301" s="137">
        <v>-39.593200321945297</v>
      </c>
      <c r="M301" s="137">
        <v>-31.935133660471202</v>
      </c>
      <c r="N301" s="137">
        <v>-24.065882582118199</v>
      </c>
      <c r="O301" s="137">
        <v>-5.6127089571222797</v>
      </c>
      <c r="P301" s="137">
        <v>-1.4259137197029399</v>
      </c>
      <c r="Q301" s="137">
        <v>63.503074490513001</v>
      </c>
      <c r="R301" s="137">
        <v>-11.0775907943165</v>
      </c>
    </row>
    <row r="302" spans="1:18" x14ac:dyDescent="0.25">
      <c r="A302" s="133" t="s">
        <v>13</v>
      </c>
      <c r="B302" s="136">
        <v>43907</v>
      </c>
      <c r="C302" s="137">
        <v>116.4</v>
      </c>
      <c r="D302" s="137">
        <v>116.4</v>
      </c>
      <c r="E302" s="133">
        <v>120323</v>
      </c>
      <c r="F302" s="137">
        <v>-674.04502909182702</v>
      </c>
      <c r="G302" s="137">
        <v>-723.24394874228699</v>
      </c>
      <c r="H302" s="137">
        <v>-600.43643688451198</v>
      </c>
      <c r="I302" s="137">
        <v>-457.30275675019197</v>
      </c>
      <c r="J302" s="137">
        <v>-279.38502174619498</v>
      </c>
      <c r="K302" s="137">
        <v>-91.476830086817401</v>
      </c>
      <c r="L302" s="137">
        <v>-39.178262633260502</v>
      </c>
      <c r="M302" s="137">
        <v>-31.520706796056999</v>
      </c>
      <c r="N302" s="137">
        <v>-23.637676891824999</v>
      </c>
      <c r="O302" s="137">
        <v>-4.92058075639207</v>
      </c>
      <c r="P302" s="137">
        <v>-0.50033116251912402</v>
      </c>
      <c r="Q302" s="137">
        <v>13.9442403205839</v>
      </c>
      <c r="R302" s="137">
        <v>-10.513568583865901</v>
      </c>
    </row>
    <row r="303" spans="1:18" x14ac:dyDescent="0.25">
      <c r="A303" s="133" t="s">
        <v>14</v>
      </c>
      <c r="B303" s="136">
        <v>43907</v>
      </c>
      <c r="C303" s="137">
        <v>8.66</v>
      </c>
      <c r="D303" s="137">
        <v>8.66</v>
      </c>
      <c r="E303" s="133">
        <v>144455</v>
      </c>
      <c r="F303" s="137">
        <v>-702.718006795017</v>
      </c>
      <c r="G303" s="137">
        <v>-691.435432230522</v>
      </c>
      <c r="H303" s="137">
        <v>-514.21618852459005</v>
      </c>
      <c r="I303" s="137">
        <v>-444.512862616311</v>
      </c>
      <c r="J303" s="137">
        <v>-258.65232521354</v>
      </c>
      <c r="K303" s="137">
        <v>-72.167415917415894</v>
      </c>
      <c r="L303" s="137">
        <v>-25.119325119325101</v>
      </c>
      <c r="M303" s="137">
        <v>-23.448297415738899</v>
      </c>
      <c r="N303" s="137">
        <v>-17.3029697019936</v>
      </c>
      <c r="O303" s="137"/>
      <c r="P303" s="137"/>
      <c r="Q303" s="137">
        <v>-8.5060869565217399</v>
      </c>
      <c r="R303" s="137"/>
    </row>
    <row r="304" spans="1:18" x14ac:dyDescent="0.25">
      <c r="A304" s="133" t="s">
        <v>33</v>
      </c>
      <c r="B304" s="136">
        <v>43907</v>
      </c>
      <c r="C304" s="137">
        <v>8.44</v>
      </c>
      <c r="D304" s="137">
        <v>8.44</v>
      </c>
      <c r="E304" s="133">
        <v>144453</v>
      </c>
      <c r="F304" s="137">
        <v>-679.06976744186295</v>
      </c>
      <c r="G304" s="137">
        <v>-680.37280701754401</v>
      </c>
      <c r="H304" s="137">
        <v>-513.34121976866504</v>
      </c>
      <c r="I304" s="137">
        <v>-443.496277567074</v>
      </c>
      <c r="J304" s="137">
        <v>-258.36093252808598</v>
      </c>
      <c r="K304" s="137">
        <v>-72.750237153729003</v>
      </c>
      <c r="L304" s="137">
        <v>-25.6902188720371</v>
      </c>
      <c r="M304" s="137">
        <v>-24.2672438182538</v>
      </c>
      <c r="N304" s="137">
        <v>-18.225443612816399</v>
      </c>
      <c r="O304" s="137"/>
      <c r="P304" s="137"/>
      <c r="Q304" s="137">
        <v>-9.9026086956521802</v>
      </c>
      <c r="R304" s="137"/>
    </row>
    <row r="305" spans="1:18" x14ac:dyDescent="0.25">
      <c r="A305" s="133" t="s">
        <v>15</v>
      </c>
      <c r="B305" s="136">
        <v>43907</v>
      </c>
      <c r="C305" s="137">
        <v>38.69</v>
      </c>
      <c r="D305" s="137">
        <v>38.69</v>
      </c>
      <c r="E305" s="133">
        <v>118481</v>
      </c>
      <c r="F305" s="137">
        <v>-955.44928265793999</v>
      </c>
      <c r="G305" s="137">
        <v>-782.69730623818498</v>
      </c>
      <c r="H305" s="137">
        <v>-722.53643680661298</v>
      </c>
      <c r="I305" s="137">
        <v>-575.51431448712401</v>
      </c>
      <c r="J305" s="137">
        <v>-325.92514315529502</v>
      </c>
      <c r="K305" s="137">
        <v>-91.4098872590192</v>
      </c>
      <c r="L305" s="137">
        <v>-35.809360490889198</v>
      </c>
      <c r="M305" s="137">
        <v>-36.132005560039197</v>
      </c>
      <c r="N305" s="137">
        <v>-28.474275162032001</v>
      </c>
      <c r="O305" s="137">
        <v>-4.0792311326038302</v>
      </c>
      <c r="P305" s="137">
        <v>0.17359947001336001</v>
      </c>
      <c r="Q305" s="137">
        <v>10.641814156687101</v>
      </c>
      <c r="R305" s="137">
        <v>-16.291513506734699</v>
      </c>
    </row>
    <row r="306" spans="1:18" x14ac:dyDescent="0.25">
      <c r="A306" s="133" t="s">
        <v>34</v>
      </c>
      <c r="B306" s="136">
        <v>43907</v>
      </c>
      <c r="C306" s="137">
        <v>36.15</v>
      </c>
      <c r="D306" s="137">
        <v>36.15</v>
      </c>
      <c r="E306" s="133">
        <v>108909</v>
      </c>
      <c r="F306" s="137">
        <v>-953.79849137930796</v>
      </c>
      <c r="G306" s="137">
        <v>-784.45006321112396</v>
      </c>
      <c r="H306" s="137">
        <v>-723.24546089385501</v>
      </c>
      <c r="I306" s="137">
        <v>-576.36900914211799</v>
      </c>
      <c r="J306" s="137">
        <v>-326.64326378392099</v>
      </c>
      <c r="K306" s="137">
        <v>-92.199768701685997</v>
      </c>
      <c r="L306" s="137">
        <v>-36.673712815213698</v>
      </c>
      <c r="M306" s="137">
        <v>-36.899635036496399</v>
      </c>
      <c r="N306" s="137">
        <v>-29.250515175414101</v>
      </c>
      <c r="O306" s="137">
        <v>-5.0509649654563802</v>
      </c>
      <c r="P306" s="137">
        <v>-0.80149228071874601</v>
      </c>
      <c r="Q306" s="137">
        <v>21.7271796039153</v>
      </c>
      <c r="R306" s="137">
        <v>-17.033911931280201</v>
      </c>
    </row>
    <row r="307" spans="1:18" x14ac:dyDescent="0.25">
      <c r="A307" s="133" t="s">
        <v>16</v>
      </c>
      <c r="B307" s="136">
        <v>43907</v>
      </c>
      <c r="C307" s="137">
        <v>9.9610000000000003</v>
      </c>
      <c r="D307" s="137">
        <v>9.9610000000000003</v>
      </c>
      <c r="E307" s="133">
        <v>135341</v>
      </c>
      <c r="F307" s="137">
        <v>-833.21561356524103</v>
      </c>
      <c r="G307" s="137">
        <v>-765.15148031307695</v>
      </c>
      <c r="H307" s="137">
        <v>-567.75086360719695</v>
      </c>
      <c r="I307" s="137">
        <v>-496.364535703255</v>
      </c>
      <c r="J307" s="137">
        <v>-288.87828812866297</v>
      </c>
      <c r="K307" s="137">
        <v>-89.208583783177303</v>
      </c>
      <c r="L307" s="137">
        <v>-27.347810420171601</v>
      </c>
      <c r="M307" s="137">
        <v>-27.0706931226647</v>
      </c>
      <c r="N307" s="137">
        <v>-20.6989532819386</v>
      </c>
      <c r="O307" s="137">
        <v>-7.5718277910810601</v>
      </c>
      <c r="P307" s="137"/>
      <c r="Q307" s="137">
        <v>-8.6116152450091105E-2</v>
      </c>
      <c r="R307" s="137">
        <v>-14.6654113459202</v>
      </c>
    </row>
    <row r="308" spans="1:18" x14ac:dyDescent="0.25">
      <c r="A308" s="133" t="s">
        <v>35</v>
      </c>
      <c r="B308" s="136">
        <v>43907</v>
      </c>
      <c r="C308" s="137">
        <v>9.1544000000000008</v>
      </c>
      <c r="D308" s="137">
        <v>9.1544000000000008</v>
      </c>
      <c r="E308" s="133">
        <v>135343</v>
      </c>
      <c r="F308" s="137">
        <v>-831.85665944341702</v>
      </c>
      <c r="G308" s="137">
        <v>-766.00947634915303</v>
      </c>
      <c r="H308" s="137">
        <v>-569.25468956154202</v>
      </c>
      <c r="I308" s="137">
        <v>-497.77817478905399</v>
      </c>
      <c r="J308" s="137">
        <v>-290.26215057602701</v>
      </c>
      <c r="K308" s="137">
        <v>-90.401678199952002</v>
      </c>
      <c r="L308" s="137">
        <v>-28.594643342177701</v>
      </c>
      <c r="M308" s="137">
        <v>-28.246668572024198</v>
      </c>
      <c r="N308" s="137">
        <v>-21.827834884474701</v>
      </c>
      <c r="O308" s="137">
        <v>-8.7910968342285791</v>
      </c>
      <c r="P308" s="137"/>
      <c r="Q308" s="137">
        <v>-1.86717483363581</v>
      </c>
      <c r="R308" s="137">
        <v>-15.6239887337018</v>
      </c>
    </row>
    <row r="309" spans="1:18" x14ac:dyDescent="0.25">
      <c r="A309" s="133" t="s">
        <v>36</v>
      </c>
      <c r="B309" s="136">
        <v>43907</v>
      </c>
      <c r="C309" s="137">
        <v>26.8536</v>
      </c>
      <c r="D309" s="137">
        <v>216.577963249487</v>
      </c>
      <c r="E309" s="133">
        <v>100254</v>
      </c>
      <c r="F309" s="137">
        <v>-802.26061747228505</v>
      </c>
      <c r="G309" s="137">
        <v>-768.7924990281</v>
      </c>
      <c r="H309" s="137">
        <v>-582.27935228589502</v>
      </c>
      <c r="I309" s="137">
        <v>-475.71659946496101</v>
      </c>
      <c r="J309" s="137">
        <v>-282.49364448492997</v>
      </c>
      <c r="K309" s="137">
        <v>-78.831516035307004</v>
      </c>
      <c r="L309" s="137">
        <v>-18.2881638584374</v>
      </c>
      <c r="M309" s="137">
        <v>-19.6998066900168</v>
      </c>
      <c r="N309" s="137">
        <v>-14.399018309834</v>
      </c>
      <c r="O309" s="137">
        <v>-0.56218725731460595</v>
      </c>
      <c r="P309" s="137">
        <v>4.6846531953800303</v>
      </c>
      <c r="Q309" s="137">
        <v>90.582600415740899</v>
      </c>
      <c r="R309" s="137">
        <v>-7.0505040831994696</v>
      </c>
    </row>
    <row r="310" spans="1:18" x14ac:dyDescent="0.25">
      <c r="A310" s="133" t="s">
        <v>17</v>
      </c>
      <c r="B310" s="136">
        <v>43907</v>
      </c>
      <c r="C310" s="137">
        <v>28.8139</v>
      </c>
      <c r="D310" s="137">
        <v>28.8139</v>
      </c>
      <c r="E310" s="133">
        <v>120486</v>
      </c>
      <c r="F310" s="137">
        <v>-801.70903906859701</v>
      </c>
      <c r="G310" s="137">
        <v>-768.19422107518096</v>
      </c>
      <c r="H310" s="137">
        <v>-581.71546881860502</v>
      </c>
      <c r="I310" s="137">
        <v>-475.18291914096199</v>
      </c>
      <c r="J310" s="137">
        <v>-281.99114957138897</v>
      </c>
      <c r="K310" s="137">
        <v>-78.310196212235894</v>
      </c>
      <c r="L310" s="137">
        <v>-17.698190117247901</v>
      </c>
      <c r="M310" s="137">
        <v>-19.146229604151301</v>
      </c>
      <c r="N310" s="137">
        <v>-13.8429882302016</v>
      </c>
      <c r="O310" s="137">
        <v>8.9583168970255506E-2</v>
      </c>
      <c r="P310" s="137">
        <v>6.1381713164626799</v>
      </c>
      <c r="Q310" s="137">
        <v>13.717951829168101</v>
      </c>
      <c r="R310" s="137">
        <v>-6.4895411898133899</v>
      </c>
    </row>
    <row r="311" spans="1:18" x14ac:dyDescent="0.25">
      <c r="A311" s="133" t="s">
        <v>18</v>
      </c>
      <c r="B311" s="136">
        <v>43907</v>
      </c>
      <c r="C311" s="137">
        <v>29.196000000000002</v>
      </c>
      <c r="D311" s="137">
        <v>29.196000000000002</v>
      </c>
      <c r="E311" s="133">
        <v>119404</v>
      </c>
      <c r="F311" s="137">
        <v>-1100.91682168482</v>
      </c>
      <c r="G311" s="137">
        <v>-913.76560332870997</v>
      </c>
      <c r="H311" s="137">
        <v>-669.84219754529499</v>
      </c>
      <c r="I311" s="137">
        <v>-552.061919289706</v>
      </c>
      <c r="J311" s="137">
        <v>-320.10381640665599</v>
      </c>
      <c r="K311" s="137">
        <v>-93.219957033186603</v>
      </c>
      <c r="L311" s="137">
        <v>-30.9993909490058</v>
      </c>
      <c r="M311" s="137">
        <v>-29.387648528259799</v>
      </c>
      <c r="N311" s="137">
        <v>-21.067736127889599</v>
      </c>
      <c r="O311" s="137">
        <v>-3.3395285278868099</v>
      </c>
      <c r="P311" s="137">
        <v>3.8079140489643102</v>
      </c>
      <c r="Q311" s="137">
        <v>19.105892483051701</v>
      </c>
      <c r="R311" s="137">
        <v>-11.7661049747182</v>
      </c>
    </row>
    <row r="312" spans="1:18" x14ac:dyDescent="0.25">
      <c r="A312" s="133" t="s">
        <v>37</v>
      </c>
      <c r="B312" s="136">
        <v>43907</v>
      </c>
      <c r="C312" s="137">
        <v>27.533999999999999</v>
      </c>
      <c r="D312" s="137">
        <v>27.533999999999999</v>
      </c>
      <c r="E312" s="133">
        <v>118102</v>
      </c>
      <c r="F312" s="137">
        <v>-1100.5283550546001</v>
      </c>
      <c r="G312" s="137">
        <v>-914.557530799647</v>
      </c>
      <c r="H312" s="137">
        <v>-670.685662505035</v>
      </c>
      <c r="I312" s="137">
        <v>-552.85395408163299</v>
      </c>
      <c r="J312" s="137">
        <v>-320.86227891330998</v>
      </c>
      <c r="K312" s="137">
        <v>-93.975311931873605</v>
      </c>
      <c r="L312" s="137">
        <v>-31.817293505247999</v>
      </c>
      <c r="M312" s="137">
        <v>-30.1358479821982</v>
      </c>
      <c r="N312" s="137">
        <v>-21.842562151379699</v>
      </c>
      <c r="O312" s="137">
        <v>-4.1494974195074104</v>
      </c>
      <c r="P312" s="137">
        <v>2.788104215538</v>
      </c>
      <c r="Q312" s="137">
        <v>17.1994356355818</v>
      </c>
      <c r="R312" s="137">
        <v>-12.4780670819934</v>
      </c>
    </row>
    <row r="313" spans="1:18" x14ac:dyDescent="0.25">
      <c r="A313" s="133" t="s">
        <v>38</v>
      </c>
      <c r="B313" s="136">
        <v>43907</v>
      </c>
      <c r="C313" s="137">
        <v>57.567900000000002</v>
      </c>
      <c r="D313" s="137">
        <v>57.567900000000002</v>
      </c>
      <c r="E313" s="133">
        <v>103085</v>
      </c>
      <c r="F313" s="137">
        <v>-897.36508135529698</v>
      </c>
      <c r="G313" s="137">
        <v>-789.37233713374405</v>
      </c>
      <c r="H313" s="137">
        <v>-639.82129762521697</v>
      </c>
      <c r="I313" s="137">
        <v>-518.39602272659499</v>
      </c>
      <c r="J313" s="137">
        <v>-305.18255062950499</v>
      </c>
      <c r="K313" s="137">
        <v>-91.649662062485802</v>
      </c>
      <c r="L313" s="137">
        <v>-30.8572761733726</v>
      </c>
      <c r="M313" s="137">
        <v>-29.1963600357033</v>
      </c>
      <c r="N313" s="137">
        <v>-21.289458943089901</v>
      </c>
      <c r="O313" s="137">
        <v>-1.4294581369847199</v>
      </c>
      <c r="P313" s="137">
        <v>1.5430205102993</v>
      </c>
      <c r="Q313" s="137">
        <v>32.176211082283203</v>
      </c>
      <c r="R313" s="137">
        <v>-9.2932133779121902</v>
      </c>
    </row>
    <row r="314" spans="1:18" x14ac:dyDescent="0.25">
      <c r="A314" s="133" t="s">
        <v>19</v>
      </c>
      <c r="B314" s="136">
        <v>43907</v>
      </c>
      <c r="C314" s="137">
        <v>60.750900000000001</v>
      </c>
      <c r="D314" s="137">
        <v>60.750900000000001</v>
      </c>
      <c r="E314" s="133">
        <v>118784</v>
      </c>
      <c r="F314" s="137">
        <v>-896.377512026256</v>
      </c>
      <c r="G314" s="137">
        <v>-788.44149692089002</v>
      </c>
      <c r="H314" s="137">
        <v>-638.956540018091</v>
      </c>
      <c r="I314" s="137">
        <v>-517.61140657366104</v>
      </c>
      <c r="J314" s="137">
        <v>-304.46112981834</v>
      </c>
      <c r="K314" s="137">
        <v>-91.050737676831602</v>
      </c>
      <c r="L314" s="137">
        <v>-30.274566088928498</v>
      </c>
      <c r="M314" s="137">
        <v>-28.681732131358501</v>
      </c>
      <c r="N314" s="137">
        <v>-20.779279906950698</v>
      </c>
      <c r="O314" s="137">
        <v>-0.73707607613797299</v>
      </c>
      <c r="P314" s="137">
        <v>2.3653560465763399</v>
      </c>
      <c r="Q314" s="137">
        <v>10.6746465245482</v>
      </c>
      <c r="R314" s="137">
        <v>-8.7454941630895693</v>
      </c>
    </row>
    <row r="315" spans="1:18" x14ac:dyDescent="0.25">
      <c r="A315" s="133" t="s">
        <v>20</v>
      </c>
      <c r="B315" s="136">
        <v>43907</v>
      </c>
      <c r="C315" s="137">
        <v>39.159999999999997</v>
      </c>
      <c r="D315" s="137">
        <v>39.159999999999997</v>
      </c>
      <c r="E315" s="133">
        <v>103490</v>
      </c>
      <c r="F315" s="137">
        <v>-837.82435129740702</v>
      </c>
      <c r="G315" s="137">
        <v>-809.08191761694297</v>
      </c>
      <c r="H315" s="137">
        <v>-617.53422389048399</v>
      </c>
      <c r="I315" s="137">
        <v>-528.64704513727304</v>
      </c>
      <c r="J315" s="137">
        <v>-312.78330322461102</v>
      </c>
      <c r="K315" s="137">
        <v>-105.798412905012</v>
      </c>
      <c r="L315" s="137">
        <v>-46.739883696405499</v>
      </c>
      <c r="M315" s="137">
        <v>-37.949273005497098</v>
      </c>
      <c r="N315" s="137">
        <v>-29.3775200825181</v>
      </c>
      <c r="O315" s="137">
        <v>-6.3188035117448296</v>
      </c>
      <c r="P315" s="137">
        <v>0.40070700084532601</v>
      </c>
      <c r="Q315" s="137">
        <v>20.796014067995301</v>
      </c>
      <c r="R315" s="137">
        <v>-11.888859132866999</v>
      </c>
    </row>
    <row r="316" spans="1:18" x14ac:dyDescent="0.25">
      <c r="A316" s="133" t="s">
        <v>39</v>
      </c>
      <c r="B316" s="136">
        <v>43907</v>
      </c>
      <c r="C316" s="137">
        <v>38.83</v>
      </c>
      <c r="D316" s="137">
        <v>38.83</v>
      </c>
      <c r="E316" s="133">
        <v>141068</v>
      </c>
      <c r="F316" s="137">
        <v>-835.80775037745798</v>
      </c>
      <c r="G316" s="137">
        <v>-809.49307674254896</v>
      </c>
      <c r="H316" s="137">
        <v>-617.679804052549</v>
      </c>
      <c r="I316" s="137">
        <v>-528.81485174648799</v>
      </c>
      <c r="J316" s="137">
        <v>-313.13333466754699</v>
      </c>
      <c r="K316" s="137">
        <v>-106.12408424908401</v>
      </c>
      <c r="L316" s="137">
        <v>-47.134652187843699</v>
      </c>
      <c r="M316" s="137">
        <v>-38.301412977968297</v>
      </c>
      <c r="N316" s="137">
        <v>-29.716075741891</v>
      </c>
      <c r="O316" s="137">
        <v>-6.5461977493539703</v>
      </c>
      <c r="P316" s="137">
        <v>0.124248392961921</v>
      </c>
      <c r="Q316" s="137">
        <v>19.806401606902</v>
      </c>
      <c r="R316" s="137">
        <v>-12.1501944605874</v>
      </c>
    </row>
    <row r="317" spans="1:18" x14ac:dyDescent="0.25">
      <c r="A317" s="133" t="s">
        <v>40</v>
      </c>
      <c r="B317" s="136">
        <v>43907</v>
      </c>
      <c r="C317" s="137">
        <v>103.9492</v>
      </c>
      <c r="D317" s="137">
        <v>103.9492</v>
      </c>
      <c r="E317" s="133">
        <v>101672</v>
      </c>
      <c r="F317" s="137">
        <v>-868.53018791731904</v>
      </c>
      <c r="G317" s="137">
        <v>-820.74183460584402</v>
      </c>
      <c r="H317" s="137">
        <v>-578.63288678776098</v>
      </c>
      <c r="I317" s="137">
        <v>-498.68012192825898</v>
      </c>
      <c r="J317" s="137">
        <v>-301.04636591541902</v>
      </c>
      <c r="K317" s="137">
        <v>-99.711449683149795</v>
      </c>
      <c r="L317" s="137">
        <v>-33.625047961424499</v>
      </c>
      <c r="M317" s="137">
        <v>-28.5961403345928</v>
      </c>
      <c r="N317" s="137">
        <v>-22.374644111855002</v>
      </c>
      <c r="O317" s="137">
        <v>-3.0298097481081001</v>
      </c>
      <c r="P317" s="137">
        <v>2.74428234745301</v>
      </c>
      <c r="Q317" s="137">
        <v>59.7412160278746</v>
      </c>
      <c r="R317" s="137">
        <v>-11.4964988818656</v>
      </c>
    </row>
    <row r="318" spans="1:18" x14ac:dyDescent="0.25">
      <c r="A318" s="133" t="s">
        <v>21</v>
      </c>
      <c r="B318" s="136">
        <v>43907</v>
      </c>
      <c r="C318" s="137">
        <v>110.6887</v>
      </c>
      <c r="D318" s="137">
        <v>110.6887</v>
      </c>
      <c r="E318" s="133">
        <v>119231</v>
      </c>
      <c r="F318" s="137">
        <v>-866.71444069112204</v>
      </c>
      <c r="G318" s="137">
        <v>-819.29477095536197</v>
      </c>
      <c r="H318" s="137">
        <v>-577.29766711830803</v>
      </c>
      <c r="I318" s="137">
        <v>-497.45804689941201</v>
      </c>
      <c r="J318" s="137">
        <v>-299.88528551912401</v>
      </c>
      <c r="K318" s="137">
        <v>-98.479258485474901</v>
      </c>
      <c r="L318" s="137">
        <v>-32.3145766274517</v>
      </c>
      <c r="M318" s="137">
        <v>-27.3798685212358</v>
      </c>
      <c r="N318" s="137">
        <v>-21.096666873554501</v>
      </c>
      <c r="O318" s="137">
        <v>-1.8789050397985601</v>
      </c>
      <c r="P318" s="137">
        <v>3.92213399086382</v>
      </c>
      <c r="Q318" s="137">
        <v>16.390162613415601</v>
      </c>
      <c r="R318" s="137">
        <v>-10.408606544095701</v>
      </c>
    </row>
    <row r="319" spans="1:18" x14ac:dyDescent="0.25">
      <c r="A319" s="133" t="s">
        <v>22</v>
      </c>
      <c r="B319" s="136">
        <v>43907</v>
      </c>
      <c r="C319" s="137">
        <v>8.3796999999999997</v>
      </c>
      <c r="D319" s="137">
        <v>8.3796999999999997</v>
      </c>
      <c r="E319" s="133">
        <v>143835</v>
      </c>
      <c r="F319" s="137">
        <v>-794.66391165277696</v>
      </c>
      <c r="G319" s="137">
        <v>-731.87099358974399</v>
      </c>
      <c r="H319" s="137">
        <v>-587.20691447881495</v>
      </c>
      <c r="I319" s="137">
        <v>-485.92345388244098</v>
      </c>
      <c r="J319" s="137">
        <v>-279.42082770274101</v>
      </c>
      <c r="K319" s="137">
        <v>-87.233682954919004</v>
      </c>
      <c r="L319" s="137">
        <v>-23.024047204050401</v>
      </c>
      <c r="M319" s="137">
        <v>-20.596654558286399</v>
      </c>
      <c r="N319" s="137">
        <v>-14.518986279370401</v>
      </c>
      <c r="O319" s="137"/>
      <c r="P319" s="137"/>
      <c r="Q319" s="137">
        <v>-9.6477895595432308</v>
      </c>
      <c r="R319" s="137"/>
    </row>
    <row r="320" spans="1:18" x14ac:dyDescent="0.25">
      <c r="A320" s="133" t="s">
        <v>41</v>
      </c>
      <c r="B320" s="136">
        <v>43907</v>
      </c>
      <c r="C320" s="137">
        <v>8.1517999999999997</v>
      </c>
      <c r="D320" s="137">
        <v>8.1517999999999997</v>
      </c>
      <c r="E320" s="133">
        <v>143837</v>
      </c>
      <c r="F320" s="137">
        <v>-795.83008339833498</v>
      </c>
      <c r="G320" s="137">
        <v>-733.07601620054299</v>
      </c>
      <c r="H320" s="137">
        <v>-588.38099842926897</v>
      </c>
      <c r="I320" s="137">
        <v>-487.00408008539301</v>
      </c>
      <c r="J320" s="137">
        <v>-280.35751860911699</v>
      </c>
      <c r="K320" s="137">
        <v>-88.121202048645301</v>
      </c>
      <c r="L320" s="137">
        <v>-24.027649203108702</v>
      </c>
      <c r="M320" s="137">
        <v>-21.590791602335599</v>
      </c>
      <c r="N320" s="137">
        <v>-15.774816046611299</v>
      </c>
      <c r="O320" s="137"/>
      <c r="P320" s="137"/>
      <c r="Q320" s="137">
        <v>-11.004779771615</v>
      </c>
      <c r="R320" s="137"/>
    </row>
    <row r="321" spans="1:18" x14ac:dyDescent="0.25">
      <c r="A321" s="133" t="s">
        <v>23</v>
      </c>
      <c r="B321" s="136">
        <v>43907</v>
      </c>
      <c r="C321" s="137">
        <v>8.1910000000000007</v>
      </c>
      <c r="D321" s="137">
        <v>8.1910000000000007</v>
      </c>
      <c r="E321" s="133">
        <v>144213</v>
      </c>
      <c r="F321" s="137">
        <v>-795.94200821629602</v>
      </c>
      <c r="G321" s="137">
        <v>-705.73409480039504</v>
      </c>
      <c r="H321" s="137">
        <v>-573.27726540066806</v>
      </c>
      <c r="I321" s="137">
        <v>-470.692104525991</v>
      </c>
      <c r="J321" s="137">
        <v>-274.536720528731</v>
      </c>
      <c r="K321" s="137">
        <v>-83.0234727998306</v>
      </c>
      <c r="L321" s="137">
        <v>-22.471208734027702</v>
      </c>
      <c r="M321" s="137">
        <v>-19.431883285357301</v>
      </c>
      <c r="N321" s="137">
        <v>-13.636902361049</v>
      </c>
      <c r="O321" s="137"/>
      <c r="P321" s="137"/>
      <c r="Q321" s="137">
        <v>-11.1534628378378</v>
      </c>
      <c r="R321" s="137"/>
    </row>
    <row r="322" spans="1:18" x14ac:dyDescent="0.25">
      <c r="A322" s="133" t="s">
        <v>42</v>
      </c>
      <c r="B322" s="136">
        <v>43907</v>
      </c>
      <c r="C322" s="137">
        <v>7.9579000000000004</v>
      </c>
      <c r="D322" s="137">
        <v>7.9579000000000004</v>
      </c>
      <c r="E322" s="133">
        <v>144212</v>
      </c>
      <c r="F322" s="137">
        <v>-796.80413004732497</v>
      </c>
      <c r="G322" s="137">
        <v>-706.846083398058</v>
      </c>
      <c r="H322" s="137">
        <v>-574.41564789490496</v>
      </c>
      <c r="I322" s="137">
        <v>-471.781740763122</v>
      </c>
      <c r="J322" s="137">
        <v>-275.47654659963501</v>
      </c>
      <c r="K322" s="137">
        <v>-83.922476887151205</v>
      </c>
      <c r="L322" s="137">
        <v>-23.461450668458902</v>
      </c>
      <c r="M322" s="137">
        <v>-20.4858231970106</v>
      </c>
      <c r="N322" s="137">
        <v>-15.0086690601781</v>
      </c>
      <c r="O322" s="137"/>
      <c r="P322" s="137"/>
      <c r="Q322" s="137">
        <v>-12.590650337837801</v>
      </c>
      <c r="R322" s="137"/>
    </row>
    <row r="323" spans="1:18" x14ac:dyDescent="0.25">
      <c r="A323" s="133" t="s">
        <v>43</v>
      </c>
      <c r="B323" s="136">
        <v>43907</v>
      </c>
      <c r="C323" s="137">
        <v>173.66480000000001</v>
      </c>
      <c r="D323" s="137">
        <v>173.66480000000001</v>
      </c>
      <c r="E323" s="133">
        <v>100496</v>
      </c>
      <c r="F323" s="137">
        <v>-1037.80117271832</v>
      </c>
      <c r="G323" s="137">
        <v>-855.398661994431</v>
      </c>
      <c r="H323" s="137">
        <v>-667.94694831204004</v>
      </c>
      <c r="I323" s="137">
        <v>-568.49163424129495</v>
      </c>
      <c r="J323" s="137">
        <v>-333.414114930793</v>
      </c>
      <c r="K323" s="137">
        <v>-111.671589791928</v>
      </c>
      <c r="L323" s="137">
        <v>-45.687615608006801</v>
      </c>
      <c r="M323" s="137">
        <v>-40.079923170669502</v>
      </c>
      <c r="N323" s="137">
        <v>-31.599850012401401</v>
      </c>
      <c r="O323" s="137">
        <v>-7.8954081289495699</v>
      </c>
      <c r="P323" s="137">
        <v>-1.48464345851265</v>
      </c>
      <c r="Q323" s="137">
        <v>44.941453037995899</v>
      </c>
      <c r="R323" s="137">
        <v>-16.671853670906799</v>
      </c>
    </row>
    <row r="324" spans="1:18" x14ac:dyDescent="0.25">
      <c r="A324" s="133" t="s">
        <v>24</v>
      </c>
      <c r="B324" s="136">
        <v>43907</v>
      </c>
      <c r="C324" s="137">
        <v>182.89410000000001</v>
      </c>
      <c r="D324" s="137">
        <v>182.89410000000001</v>
      </c>
      <c r="E324" s="133">
        <v>118494</v>
      </c>
      <c r="F324" s="137">
        <v>-1036.78474042066</v>
      </c>
      <c r="G324" s="137">
        <v>-854.44097327357997</v>
      </c>
      <c r="H324" s="137">
        <v>-667.09975898080097</v>
      </c>
      <c r="I324" s="137">
        <v>-567.71602182709398</v>
      </c>
      <c r="J324" s="137">
        <v>-332.67710170841599</v>
      </c>
      <c r="K324" s="137">
        <v>-110.950400784769</v>
      </c>
      <c r="L324" s="137">
        <v>-44.943891475769597</v>
      </c>
      <c r="M324" s="137">
        <v>-39.446914392573902</v>
      </c>
      <c r="N324" s="137">
        <v>-31.000657250864698</v>
      </c>
      <c r="O324" s="137">
        <v>-7.2744681941927398</v>
      </c>
      <c r="P324" s="137">
        <v>-0.76127985270192999</v>
      </c>
      <c r="Q324" s="137">
        <v>6.2735336809093099</v>
      </c>
      <c r="R324" s="137">
        <v>-16.121028925409799</v>
      </c>
    </row>
    <row r="325" spans="1:18" x14ac:dyDescent="0.25">
      <c r="A325" s="133" t="s">
        <v>25</v>
      </c>
      <c r="B325" s="136">
        <v>43907</v>
      </c>
      <c r="C325" s="137">
        <v>8.14</v>
      </c>
      <c r="D325" s="137">
        <v>8.14</v>
      </c>
      <c r="E325" s="133">
        <v>145473</v>
      </c>
      <c r="F325" s="137">
        <v>-789.66346153845905</v>
      </c>
      <c r="G325" s="137">
        <v>-816.55480984339999</v>
      </c>
      <c r="H325" s="137">
        <v>-598.91942369263495</v>
      </c>
      <c r="I325" s="137">
        <v>-510.09316770186302</v>
      </c>
      <c r="J325" s="137">
        <v>-305.58139534883702</v>
      </c>
      <c r="K325" s="137">
        <v>-99.6265968565137</v>
      </c>
      <c r="L325" s="137">
        <v>-33.629969212791302</v>
      </c>
      <c r="M325" s="137">
        <v>-30.6248230427667</v>
      </c>
      <c r="N325" s="137">
        <v>-23.018355209187899</v>
      </c>
      <c r="O325" s="137"/>
      <c r="P325" s="137"/>
      <c r="Q325" s="137">
        <v>-14.5064102564103</v>
      </c>
      <c r="R325" s="137"/>
    </row>
    <row r="326" spans="1:18" x14ac:dyDescent="0.25">
      <c r="A326" s="133" t="s">
        <v>44</v>
      </c>
      <c r="B326" s="136">
        <v>43907</v>
      </c>
      <c r="C326" s="137">
        <v>8.0399999999999991</v>
      </c>
      <c r="D326" s="137">
        <v>8.0399999999999991</v>
      </c>
      <c r="E326" s="133">
        <v>145471</v>
      </c>
      <c r="F326" s="137">
        <v>-799.27007299270804</v>
      </c>
      <c r="G326" s="137">
        <v>-816.39297848244803</v>
      </c>
      <c r="H326" s="137">
        <v>-601.10691144708505</v>
      </c>
      <c r="I326" s="137">
        <v>-511</v>
      </c>
      <c r="J326" s="137">
        <v>-306.66299023583201</v>
      </c>
      <c r="K326" s="137">
        <v>-100.274725274725</v>
      </c>
      <c r="L326" s="137">
        <v>-34.320833805369901</v>
      </c>
      <c r="M326" s="137">
        <v>-31.306645738851401</v>
      </c>
      <c r="N326" s="137">
        <v>-23.740539262062399</v>
      </c>
      <c r="O326" s="137"/>
      <c r="P326" s="137"/>
      <c r="Q326" s="137">
        <v>-15.2863247863248</v>
      </c>
      <c r="R326" s="137"/>
    </row>
    <row r="327" spans="1:18" x14ac:dyDescent="0.25">
      <c r="A327" s="133" t="s">
        <v>26</v>
      </c>
      <c r="B327" s="136">
        <v>43907</v>
      </c>
      <c r="C327" s="137">
        <v>53.272300000000001</v>
      </c>
      <c r="D327" s="137">
        <v>53.272300000000001</v>
      </c>
      <c r="E327" s="133">
        <v>120751</v>
      </c>
      <c r="F327" s="137">
        <v>-956.04896792260604</v>
      </c>
      <c r="G327" s="137">
        <v>-849.77754720578503</v>
      </c>
      <c r="H327" s="137">
        <v>-655.51871150161401</v>
      </c>
      <c r="I327" s="137">
        <v>-523.18814034452896</v>
      </c>
      <c r="J327" s="137">
        <v>-296.60897664021701</v>
      </c>
      <c r="K327" s="137">
        <v>-83.150130279695304</v>
      </c>
      <c r="L327" s="137">
        <v>-23.2181760441118</v>
      </c>
      <c r="M327" s="137">
        <v>-20.989683863282899</v>
      </c>
      <c r="N327" s="137">
        <v>-16.2562225881477</v>
      </c>
      <c r="O327" s="137">
        <v>0.18544473413836901</v>
      </c>
      <c r="P327" s="137">
        <v>0.77164554861474899</v>
      </c>
      <c r="Q327" s="137">
        <v>8.9689606695386193</v>
      </c>
      <c r="R327" s="137">
        <v>-5.3335677949496398</v>
      </c>
    </row>
    <row r="328" spans="1:18" x14ac:dyDescent="0.25">
      <c r="A328" s="133" t="s">
        <v>45</v>
      </c>
      <c r="B328" s="136">
        <v>43907</v>
      </c>
      <c r="C328" s="137">
        <v>50.533099999999997</v>
      </c>
      <c r="D328" s="137">
        <v>50.533099999999997</v>
      </c>
      <c r="E328" s="133">
        <v>103098</v>
      </c>
      <c r="F328" s="137">
        <v>-956.37641445441602</v>
      </c>
      <c r="G328" s="137">
        <v>-850.31017892936802</v>
      </c>
      <c r="H328" s="137">
        <v>-656.06727561381899</v>
      </c>
      <c r="I328" s="137">
        <v>-523.71842487054096</v>
      </c>
      <c r="J328" s="137">
        <v>-297.12750194596703</v>
      </c>
      <c r="K328" s="137">
        <v>-83.665788027899893</v>
      </c>
      <c r="L328" s="137">
        <v>-23.766460432097901</v>
      </c>
      <c r="M328" s="137">
        <v>-21.5118876164507</v>
      </c>
      <c r="N328" s="137">
        <v>-16.785686511326901</v>
      </c>
      <c r="O328" s="137">
        <v>-0.52941559896833101</v>
      </c>
      <c r="P328" s="137">
        <v>3.46528595395394E-2</v>
      </c>
      <c r="Q328" s="137">
        <v>27.6327633545013</v>
      </c>
      <c r="R328" s="137">
        <v>-5.94415902766674</v>
      </c>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3" t="s">
        <v>349</v>
      </c>
      <c r="C2" s="124"/>
      <c r="D2" s="124"/>
      <c r="E2" s="125"/>
    </row>
    <row r="3" spans="2:15" ht="15.75" customHeight="1" thickBot="1" x14ac:dyDescent="0.3">
      <c r="B3" s="126"/>
      <c r="C3" s="127"/>
      <c r="D3" s="127"/>
      <c r="E3" s="128"/>
    </row>
    <row r="5" spans="2:15" x14ac:dyDescent="0.25">
      <c r="B5" s="129" t="s">
        <v>401</v>
      </c>
      <c r="C5" s="129"/>
      <c r="D5" s="129"/>
      <c r="E5" s="129"/>
      <c r="F5" s="129"/>
      <c r="G5" s="129"/>
      <c r="H5" s="129"/>
      <c r="I5" s="129"/>
      <c r="J5" s="129"/>
      <c r="K5" s="129"/>
      <c r="L5" s="129"/>
      <c r="M5" s="129"/>
      <c r="N5" s="129"/>
    </row>
    <row r="7" spans="2:15" ht="15" customHeight="1" x14ac:dyDescent="0.25">
      <c r="B7" s="130" t="s">
        <v>402</v>
      </c>
      <c r="C7" s="130"/>
      <c r="D7" s="130"/>
      <c r="E7" s="130"/>
      <c r="F7" s="130"/>
      <c r="G7" s="130"/>
      <c r="H7" s="130"/>
      <c r="I7" s="130"/>
      <c r="J7" s="130"/>
      <c r="K7" s="130"/>
      <c r="L7" s="130"/>
      <c r="M7" s="130"/>
      <c r="N7" s="130"/>
      <c r="O7" s="130"/>
    </row>
    <row r="8" spans="2:15" x14ac:dyDescent="0.25">
      <c r="B8" s="130"/>
      <c r="C8" s="130"/>
      <c r="D8" s="130"/>
      <c r="E8" s="130"/>
      <c r="F8" s="130"/>
      <c r="G8" s="130"/>
      <c r="H8" s="130"/>
      <c r="I8" s="130"/>
      <c r="J8" s="130"/>
      <c r="K8" s="130"/>
      <c r="L8" s="130"/>
      <c r="M8" s="130"/>
      <c r="N8" s="130"/>
      <c r="O8" s="130"/>
    </row>
    <row r="9" spans="2:15" x14ac:dyDescent="0.25">
      <c r="B9" s="130"/>
      <c r="C9" s="130"/>
      <c r="D9" s="130"/>
      <c r="E9" s="130"/>
      <c r="F9" s="130"/>
      <c r="G9" s="130"/>
      <c r="H9" s="130"/>
      <c r="I9" s="130"/>
      <c r="J9" s="130"/>
      <c r="K9" s="130"/>
      <c r="L9" s="130"/>
      <c r="M9" s="130"/>
      <c r="N9" s="130"/>
      <c r="O9" s="130"/>
    </row>
    <row r="10" spans="2:15" x14ac:dyDescent="0.25">
      <c r="B10" s="130"/>
      <c r="C10" s="130"/>
      <c r="D10" s="130"/>
      <c r="E10" s="130"/>
      <c r="F10" s="130"/>
      <c r="G10" s="130"/>
      <c r="H10" s="130"/>
      <c r="I10" s="130"/>
      <c r="J10" s="130"/>
      <c r="K10" s="130"/>
      <c r="L10" s="130"/>
      <c r="M10" s="130"/>
      <c r="N10" s="130"/>
      <c r="O10" s="130"/>
    </row>
    <row r="11" spans="2:15" x14ac:dyDescent="0.25">
      <c r="B11" s="130"/>
      <c r="C11" s="130"/>
      <c r="D11" s="130"/>
      <c r="E11" s="130"/>
      <c r="F11" s="130"/>
      <c r="G11" s="130"/>
      <c r="H11" s="130"/>
      <c r="I11" s="130"/>
      <c r="J11" s="130"/>
      <c r="K11" s="130"/>
      <c r="L11" s="130"/>
      <c r="M11" s="130"/>
      <c r="N11" s="130"/>
      <c r="O11" s="130"/>
    </row>
    <row r="12" spans="2:15" x14ac:dyDescent="0.25">
      <c r="B12" s="130"/>
      <c r="C12" s="130"/>
      <c r="D12" s="130"/>
      <c r="E12" s="130"/>
      <c r="F12" s="130"/>
      <c r="G12" s="130"/>
      <c r="H12" s="130"/>
      <c r="I12" s="130"/>
      <c r="J12" s="130"/>
      <c r="K12" s="130"/>
      <c r="L12" s="130"/>
      <c r="M12" s="130"/>
      <c r="N12" s="130"/>
      <c r="O12" s="130"/>
    </row>
    <row r="13" spans="2:15" x14ac:dyDescent="0.25">
      <c r="B13" s="130"/>
      <c r="C13" s="130"/>
      <c r="D13" s="130"/>
      <c r="E13" s="130"/>
      <c r="F13" s="130"/>
      <c r="G13" s="130"/>
      <c r="H13" s="130"/>
      <c r="I13" s="130"/>
      <c r="J13" s="130"/>
      <c r="K13" s="130"/>
      <c r="L13" s="130"/>
      <c r="M13" s="130"/>
      <c r="N13" s="130"/>
      <c r="O13" s="130"/>
    </row>
    <row r="14" spans="2:15" x14ac:dyDescent="0.25">
      <c r="B14" s="130"/>
      <c r="C14" s="130"/>
      <c r="D14" s="130"/>
      <c r="E14" s="130"/>
      <c r="F14" s="130"/>
      <c r="G14" s="130"/>
      <c r="H14" s="130"/>
      <c r="I14" s="130"/>
      <c r="J14" s="130"/>
      <c r="K14" s="130"/>
      <c r="L14" s="130"/>
      <c r="M14" s="130"/>
      <c r="N14" s="130"/>
      <c r="O14" s="130"/>
    </row>
    <row r="15" spans="2:15" x14ac:dyDescent="0.25">
      <c r="B15" s="130"/>
      <c r="C15" s="130"/>
      <c r="D15" s="130"/>
      <c r="E15" s="130"/>
      <c r="F15" s="130"/>
      <c r="G15" s="130"/>
      <c r="H15" s="130"/>
      <c r="I15" s="130"/>
      <c r="J15" s="130"/>
      <c r="K15" s="130"/>
      <c r="L15" s="130"/>
      <c r="M15" s="130"/>
      <c r="N15" s="130"/>
      <c r="O15" s="130"/>
    </row>
    <row r="16" spans="2:15" x14ac:dyDescent="0.25">
      <c r="B16" s="130"/>
      <c r="C16" s="130"/>
      <c r="D16" s="130"/>
      <c r="E16" s="130"/>
      <c r="F16" s="130"/>
      <c r="G16" s="130"/>
      <c r="H16" s="130"/>
      <c r="I16" s="130"/>
      <c r="J16" s="130"/>
      <c r="K16" s="130"/>
      <c r="L16" s="130"/>
      <c r="M16" s="130"/>
      <c r="N16" s="130"/>
      <c r="O16" s="130"/>
    </row>
    <row r="17" spans="2:15" x14ac:dyDescent="0.25">
      <c r="B17" s="130"/>
      <c r="C17" s="130"/>
      <c r="D17" s="130"/>
      <c r="E17" s="130"/>
      <c r="F17" s="130"/>
      <c r="G17" s="130"/>
      <c r="H17" s="130"/>
      <c r="I17" s="130"/>
      <c r="J17" s="130"/>
      <c r="K17" s="130"/>
      <c r="L17" s="130"/>
      <c r="M17" s="130"/>
      <c r="N17" s="130"/>
      <c r="O17" s="130"/>
    </row>
    <row r="18" spans="2:15" x14ac:dyDescent="0.25">
      <c r="B18" s="130"/>
      <c r="C18" s="130"/>
      <c r="D18" s="130"/>
      <c r="E18" s="130"/>
      <c r="F18" s="130"/>
      <c r="G18" s="130"/>
      <c r="H18" s="130"/>
      <c r="I18" s="130"/>
      <c r="J18" s="130"/>
      <c r="K18" s="130"/>
      <c r="L18" s="130"/>
      <c r="M18" s="130"/>
      <c r="N18" s="130"/>
      <c r="O18" s="130"/>
    </row>
    <row r="19" spans="2:15" x14ac:dyDescent="0.25">
      <c r="B19" s="130"/>
      <c r="C19" s="130"/>
      <c r="D19" s="130"/>
      <c r="E19" s="130"/>
      <c r="F19" s="130"/>
      <c r="G19" s="130"/>
      <c r="H19" s="130"/>
      <c r="I19" s="130"/>
      <c r="J19" s="130"/>
      <c r="K19" s="130"/>
      <c r="L19" s="130"/>
      <c r="M19" s="130"/>
      <c r="N19" s="130"/>
      <c r="O19" s="130"/>
    </row>
    <row r="20" spans="2:15" x14ac:dyDescent="0.25">
      <c r="B20" s="130"/>
      <c r="C20" s="130"/>
      <c r="D20" s="130"/>
      <c r="E20" s="130"/>
      <c r="F20" s="130"/>
      <c r="G20" s="130"/>
      <c r="H20" s="130"/>
      <c r="I20" s="130"/>
      <c r="J20" s="130"/>
      <c r="K20" s="130"/>
      <c r="L20" s="130"/>
      <c r="M20" s="130"/>
      <c r="N20" s="130"/>
      <c r="O20" s="130"/>
    </row>
    <row r="21" spans="2:15" x14ac:dyDescent="0.25">
      <c r="B21" s="102"/>
      <c r="C21" s="102"/>
      <c r="D21" s="102"/>
      <c r="E21" s="102"/>
      <c r="F21" s="102"/>
      <c r="G21" s="102"/>
      <c r="H21" s="102"/>
      <c r="I21" s="102"/>
      <c r="J21" s="102"/>
      <c r="K21" s="102"/>
      <c r="L21" s="102"/>
      <c r="M21" s="102"/>
      <c r="N21" s="102"/>
      <c r="O21" s="102"/>
    </row>
    <row r="22" spans="2:15" ht="15" customHeight="1" x14ac:dyDescent="0.25">
      <c r="B22" s="131" t="s">
        <v>403</v>
      </c>
      <c r="C22" s="131"/>
      <c r="D22" s="131"/>
      <c r="E22" s="131"/>
      <c r="F22" s="131"/>
      <c r="G22" s="131"/>
      <c r="H22" s="131"/>
      <c r="I22" s="131"/>
      <c r="J22" s="131"/>
      <c r="K22" s="131"/>
      <c r="L22" s="131"/>
      <c r="M22" s="131"/>
      <c r="N22" s="131"/>
      <c r="O22" s="131"/>
    </row>
    <row r="23" spans="2:15" x14ac:dyDescent="0.25">
      <c r="B23" s="131"/>
      <c r="C23" s="131"/>
      <c r="D23" s="131"/>
      <c r="E23" s="131"/>
      <c r="F23" s="131"/>
      <c r="G23" s="131"/>
      <c r="H23" s="131"/>
      <c r="I23" s="131"/>
      <c r="J23" s="131"/>
      <c r="K23" s="131"/>
      <c r="L23" s="131"/>
      <c r="M23" s="131"/>
      <c r="N23" s="131"/>
      <c r="O23" s="131"/>
    </row>
    <row r="24" spans="2:15" x14ac:dyDescent="0.25">
      <c r="B24" s="131"/>
      <c r="C24" s="131"/>
      <c r="D24" s="131"/>
      <c r="E24" s="131"/>
      <c r="F24" s="131"/>
      <c r="G24" s="131"/>
      <c r="H24" s="131"/>
      <c r="I24" s="131"/>
      <c r="J24" s="131"/>
      <c r="K24" s="131"/>
      <c r="L24" s="131"/>
      <c r="M24" s="131"/>
      <c r="N24" s="131"/>
      <c r="O24" s="131"/>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4" t="s">
        <v>349</v>
      </c>
    </row>
    <row r="3" spans="1:19" ht="15.75" thickBot="1" x14ac:dyDescent="0.3">
      <c r="A3" s="11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row>
    <row r="6" spans="1:19" s="13" customFormat="1"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43907</v>
      </c>
      <c r="C8" s="69">
        <f>VLOOKUP($A8,'Return Data'!$A$7:$R$328,3,0)</f>
        <v>37.266599999999997</v>
      </c>
      <c r="D8" s="69">
        <f>VLOOKUP($A8,'Return Data'!$A$7:$R$328,11,0)</f>
        <v>-97.292841728433601</v>
      </c>
      <c r="E8" s="70">
        <f>RANK(D8,D$8:D$23,0)</f>
        <v>11</v>
      </c>
      <c r="F8" s="69">
        <f>VLOOKUP($A8,'Return Data'!$A$7:$R$328,12,0)</f>
        <v>-43.915020762399699</v>
      </c>
      <c r="G8" s="70">
        <f>RANK(F8,F$8:F$23,0)</f>
        <v>14</v>
      </c>
      <c r="H8" s="69">
        <f>VLOOKUP($A8,'Return Data'!$A$7:$R$328,13,0)</f>
        <v>-39.259542055279901</v>
      </c>
      <c r="I8" s="70">
        <f>RANK(H8,H$8:H$23,0)</f>
        <v>15</v>
      </c>
      <c r="J8" s="69">
        <f>VLOOKUP($A8,'Return Data'!$A$7:$R$328,14,0)</f>
        <v>-31.655311594017601</v>
      </c>
      <c r="K8" s="70">
        <f>RANK(J8,J$8:J$23,0)</f>
        <v>16</v>
      </c>
      <c r="L8" s="69">
        <f>VLOOKUP($A8,'Return Data'!$A$7:$R$328,18,0)</f>
        <v>-21.3074308092406</v>
      </c>
      <c r="M8" s="70">
        <f>RANK(L8,L$8:L$23,0)</f>
        <v>12</v>
      </c>
      <c r="N8" s="69">
        <f>VLOOKUP($A8,'Return Data'!$A$7:$R$328,15,0)</f>
        <v>-9.4728981340280196</v>
      </c>
      <c r="O8" s="70">
        <f>RANK(N8,N$8:N$23,0)</f>
        <v>12</v>
      </c>
      <c r="P8" s="69">
        <f>VLOOKUP($A8,'Return Data'!$A$7:$R$328,16,0)</f>
        <v>-0.76067143242288404</v>
      </c>
      <c r="Q8" s="70">
        <f>RANK(P8,P$8:P$23,0)</f>
        <v>10</v>
      </c>
      <c r="R8" s="69">
        <f>VLOOKUP($A8,'Return Data'!$A$7:$R$328,17,0)</f>
        <v>14.161867349225499</v>
      </c>
      <c r="S8" s="71">
        <f>RANK(R8,R$8:R$23,0)</f>
        <v>4</v>
      </c>
    </row>
    <row r="9" spans="1:19" s="72" customFormat="1" x14ac:dyDescent="0.25">
      <c r="A9" s="67" t="s">
        <v>12</v>
      </c>
      <c r="B9" s="68">
        <f>VLOOKUP($A9,'Return Data'!$A$7:$R$328,2,0)</f>
        <v>43907</v>
      </c>
      <c r="C9" s="69">
        <f>VLOOKUP($A9,'Return Data'!$A$7:$R$328,3,0)</f>
        <v>220.07499999999999</v>
      </c>
      <c r="D9" s="69">
        <f>VLOOKUP($A9,'Return Data'!$A$7:$R$328,11,0)</f>
        <v>-108.15424760288499</v>
      </c>
      <c r="E9" s="70">
        <f t="shared" ref="E9:E23" si="0">RANK(D9,D$8:D$23,0)</f>
        <v>15</v>
      </c>
      <c r="F9" s="69">
        <f>VLOOKUP($A9,'Return Data'!$A$7:$R$328,12,0)</f>
        <v>-42.353919682806101</v>
      </c>
      <c r="G9" s="70">
        <f t="shared" ref="G9:I9" si="1">RANK(F9,F$8:F$23,0)</f>
        <v>13</v>
      </c>
      <c r="H9" s="69">
        <f>VLOOKUP($A9,'Return Data'!$A$7:$R$328,13,0)</f>
        <v>-36.980749303683602</v>
      </c>
      <c r="I9" s="70">
        <f t="shared" si="1"/>
        <v>13</v>
      </c>
      <c r="J9" s="69">
        <f>VLOOKUP($A9,'Return Data'!$A$7:$R$328,14,0)</f>
        <v>-29.377110984146402</v>
      </c>
      <c r="K9" s="70">
        <f t="shared" ref="K9" si="2">RANK(J9,J$8:J$23,0)</f>
        <v>13</v>
      </c>
      <c r="L9" s="69">
        <f>VLOOKUP($A9,'Return Data'!$A$7:$R$328,18,0)</f>
        <v>-13.202071856957801</v>
      </c>
      <c r="M9" s="70">
        <f t="shared" ref="M9" si="3">RANK(L9,L$8:L$23,0)</f>
        <v>8</v>
      </c>
      <c r="N9" s="69">
        <f>VLOOKUP($A9,'Return Data'!$A$7:$R$328,15,0)</f>
        <v>-4.05013056937337</v>
      </c>
      <c r="O9" s="70">
        <f t="shared" ref="O9:O23" si="4">RANK(N9,N$8:N$23,0)</f>
        <v>6</v>
      </c>
      <c r="P9" s="69">
        <f>VLOOKUP($A9,'Return Data'!$A$7:$R$328,16,0)</f>
        <v>1.2215510792598601</v>
      </c>
      <c r="Q9" s="70">
        <f t="shared" ref="Q9:S23" si="5">RANK(P9,P$8:P$23,0)</f>
        <v>5</v>
      </c>
      <c r="R9" s="69">
        <f>VLOOKUP($A9,'Return Data'!$A$7:$R$328,17,0)</f>
        <v>12.2617606495917</v>
      </c>
      <c r="S9" s="71">
        <f t="shared" si="5"/>
        <v>7</v>
      </c>
    </row>
    <row r="10" spans="1:19" s="72" customFormat="1" x14ac:dyDescent="0.25">
      <c r="A10" s="67" t="s">
        <v>13</v>
      </c>
      <c r="B10" s="68">
        <f>VLOOKUP($A10,'Return Data'!$A$7:$R$328,2,0)</f>
        <v>43907</v>
      </c>
      <c r="C10" s="69">
        <f>VLOOKUP($A10,'Return Data'!$A$7:$R$328,3,0)</f>
        <v>116.4</v>
      </c>
      <c r="D10" s="69">
        <f>VLOOKUP($A10,'Return Data'!$A$7:$R$328,11,0)</f>
        <v>-91.476830086817401</v>
      </c>
      <c r="E10" s="70">
        <f t="shared" si="0"/>
        <v>9</v>
      </c>
      <c r="F10" s="69">
        <f>VLOOKUP($A10,'Return Data'!$A$7:$R$328,12,0)</f>
        <v>-39.178262633260502</v>
      </c>
      <c r="G10" s="70">
        <f t="shared" ref="G10:I10" si="6">RANK(F10,F$8:F$23,0)</f>
        <v>12</v>
      </c>
      <c r="H10" s="69">
        <f>VLOOKUP($A10,'Return Data'!$A$7:$R$328,13,0)</f>
        <v>-31.520706796056999</v>
      </c>
      <c r="I10" s="70">
        <f t="shared" si="6"/>
        <v>11</v>
      </c>
      <c r="J10" s="69">
        <f>VLOOKUP($A10,'Return Data'!$A$7:$R$328,14,0)</f>
        <v>-23.637676891824999</v>
      </c>
      <c r="K10" s="70">
        <f t="shared" ref="K10" si="7">RANK(J10,J$8:J$23,0)</f>
        <v>11</v>
      </c>
      <c r="L10" s="69">
        <f>VLOOKUP($A10,'Return Data'!$A$7:$R$328,18,0)</f>
        <v>-10.513568583865901</v>
      </c>
      <c r="M10" s="70">
        <f t="shared" ref="M10" si="8">RANK(L10,L$8:L$23,0)</f>
        <v>5</v>
      </c>
      <c r="N10" s="69">
        <f>VLOOKUP($A10,'Return Data'!$A$7:$R$328,15,0)</f>
        <v>-4.92058075639207</v>
      </c>
      <c r="O10" s="70">
        <f t="shared" si="4"/>
        <v>8</v>
      </c>
      <c r="P10" s="69">
        <f>VLOOKUP($A10,'Return Data'!$A$7:$R$328,16,0)</f>
        <v>-0.50033116251912402</v>
      </c>
      <c r="Q10" s="70">
        <f t="shared" si="5"/>
        <v>9</v>
      </c>
      <c r="R10" s="69">
        <f>VLOOKUP($A10,'Return Data'!$A$7:$R$328,17,0)</f>
        <v>13.9442403205839</v>
      </c>
      <c r="S10" s="71">
        <f t="shared" si="5"/>
        <v>5</v>
      </c>
    </row>
    <row r="11" spans="1:19" s="72" customFormat="1" x14ac:dyDescent="0.25">
      <c r="A11" s="67" t="s">
        <v>14</v>
      </c>
      <c r="B11" s="68">
        <f>VLOOKUP($A11,'Return Data'!$A$7:$R$328,2,0)</f>
        <v>43907</v>
      </c>
      <c r="C11" s="69">
        <f>VLOOKUP($A11,'Return Data'!$A$7:$R$328,3,0)</f>
        <v>8.66</v>
      </c>
      <c r="D11" s="69">
        <f>VLOOKUP($A11,'Return Data'!$A$7:$R$328,11,0)</f>
        <v>-72.167415917415894</v>
      </c>
      <c r="E11" s="70">
        <f t="shared" si="0"/>
        <v>1</v>
      </c>
      <c r="F11" s="69">
        <f>VLOOKUP($A11,'Return Data'!$A$7:$R$328,12,0)</f>
        <v>-25.119325119325101</v>
      </c>
      <c r="G11" s="70">
        <f t="shared" ref="G11:I11" si="9">RANK(F11,F$8:F$23,0)</f>
        <v>5</v>
      </c>
      <c r="H11" s="69">
        <f>VLOOKUP($A11,'Return Data'!$A$7:$R$328,13,0)</f>
        <v>-23.448297415738899</v>
      </c>
      <c r="I11" s="70">
        <f t="shared" si="9"/>
        <v>5</v>
      </c>
      <c r="J11" s="69">
        <f>VLOOKUP($A11,'Return Data'!$A$7:$R$328,14,0)</f>
        <v>-17.3029697019936</v>
      </c>
      <c r="K11" s="70">
        <f t="shared" ref="K11" si="10">RANK(J11,J$8:J$23,0)</f>
        <v>5</v>
      </c>
      <c r="L11" s="69"/>
      <c r="M11" s="70"/>
      <c r="N11" s="69"/>
      <c r="O11" s="70"/>
      <c r="P11" s="69"/>
      <c r="Q11" s="70"/>
      <c r="R11" s="69">
        <f>VLOOKUP($A11,'Return Data'!$A$7:$R$328,17,0)</f>
        <v>-8.5060869565217399</v>
      </c>
      <c r="S11" s="71">
        <f t="shared" si="5"/>
        <v>13</v>
      </c>
    </row>
    <row r="12" spans="1:19" s="72" customFormat="1" x14ac:dyDescent="0.25">
      <c r="A12" s="67" t="s">
        <v>15</v>
      </c>
      <c r="B12" s="68">
        <f>VLOOKUP($A12,'Return Data'!$A$7:$R$328,2,0)</f>
        <v>43907</v>
      </c>
      <c r="C12" s="69">
        <f>VLOOKUP($A12,'Return Data'!$A$7:$R$328,3,0)</f>
        <v>38.69</v>
      </c>
      <c r="D12" s="69">
        <f>VLOOKUP($A12,'Return Data'!$A$7:$R$328,11,0)</f>
        <v>-91.4098872590192</v>
      </c>
      <c r="E12" s="70">
        <f t="shared" si="0"/>
        <v>8</v>
      </c>
      <c r="F12" s="69">
        <f>VLOOKUP($A12,'Return Data'!$A$7:$R$328,12,0)</f>
        <v>-35.809360490889198</v>
      </c>
      <c r="G12" s="70">
        <f t="shared" ref="G12:I12" si="11">RANK(F12,F$8:F$23,0)</f>
        <v>11</v>
      </c>
      <c r="H12" s="69">
        <f>VLOOKUP($A12,'Return Data'!$A$7:$R$328,13,0)</f>
        <v>-36.132005560039197</v>
      </c>
      <c r="I12" s="70">
        <f t="shared" si="11"/>
        <v>12</v>
      </c>
      <c r="J12" s="69">
        <f>VLOOKUP($A12,'Return Data'!$A$7:$R$328,14,0)</f>
        <v>-28.474275162032001</v>
      </c>
      <c r="K12" s="70">
        <f t="shared" ref="K12" si="12">RANK(J12,J$8:J$23,0)</f>
        <v>12</v>
      </c>
      <c r="L12" s="69">
        <f>VLOOKUP($A12,'Return Data'!$A$7:$R$328,18,0)</f>
        <v>-16.291513506734699</v>
      </c>
      <c r="M12" s="70">
        <f t="shared" ref="M12" si="13">RANK(L12,L$8:L$23,0)</f>
        <v>11</v>
      </c>
      <c r="N12" s="69">
        <f>VLOOKUP($A12,'Return Data'!$A$7:$R$328,15,0)</f>
        <v>-4.0792311326038302</v>
      </c>
      <c r="O12" s="70">
        <f t="shared" si="4"/>
        <v>7</v>
      </c>
      <c r="P12" s="69">
        <f>VLOOKUP($A12,'Return Data'!$A$7:$R$328,16,0)</f>
        <v>0.17359947001336001</v>
      </c>
      <c r="Q12" s="70">
        <f t="shared" si="5"/>
        <v>8</v>
      </c>
      <c r="R12" s="69">
        <f>VLOOKUP($A12,'Return Data'!$A$7:$R$328,17,0)</f>
        <v>10.641814156687101</v>
      </c>
      <c r="S12" s="71">
        <f t="shared" si="5"/>
        <v>9</v>
      </c>
    </row>
    <row r="13" spans="1:19" s="72" customFormat="1" x14ac:dyDescent="0.25">
      <c r="A13" s="67" t="s">
        <v>16</v>
      </c>
      <c r="B13" s="68">
        <f>VLOOKUP($A13,'Return Data'!$A$7:$R$328,2,0)</f>
        <v>43907</v>
      </c>
      <c r="C13" s="69">
        <f>VLOOKUP($A13,'Return Data'!$A$7:$R$328,3,0)</f>
        <v>9.9610000000000003</v>
      </c>
      <c r="D13" s="69">
        <f>VLOOKUP($A13,'Return Data'!$A$7:$R$328,11,0)</f>
        <v>-89.208583783177303</v>
      </c>
      <c r="E13" s="70">
        <f t="shared" si="0"/>
        <v>6</v>
      </c>
      <c r="F13" s="69">
        <f>VLOOKUP($A13,'Return Data'!$A$7:$R$328,12,0)</f>
        <v>-27.347810420171601</v>
      </c>
      <c r="G13" s="70">
        <f t="shared" ref="G13:I13" si="14">RANK(F13,F$8:F$23,0)</f>
        <v>6</v>
      </c>
      <c r="H13" s="69">
        <f>VLOOKUP($A13,'Return Data'!$A$7:$R$328,13,0)</f>
        <v>-27.0706931226647</v>
      </c>
      <c r="I13" s="70">
        <f t="shared" si="14"/>
        <v>6</v>
      </c>
      <c r="J13" s="69">
        <f>VLOOKUP($A13,'Return Data'!$A$7:$R$328,14,0)</f>
        <v>-20.6989532819386</v>
      </c>
      <c r="K13" s="70">
        <f t="shared" ref="K13" si="15">RANK(J13,J$8:J$23,0)</f>
        <v>6</v>
      </c>
      <c r="L13" s="69">
        <f>VLOOKUP($A13,'Return Data'!$A$7:$R$328,18,0)</f>
        <v>-14.6654113459202</v>
      </c>
      <c r="M13" s="70">
        <f t="shared" ref="M13" si="16">RANK(L13,L$8:L$23,0)</f>
        <v>9</v>
      </c>
      <c r="N13" s="69">
        <f>VLOOKUP($A13,'Return Data'!$A$7:$R$328,15,0)</f>
        <v>-7.5718277910810601</v>
      </c>
      <c r="O13" s="70">
        <f t="shared" si="4"/>
        <v>11</v>
      </c>
      <c r="P13" s="69"/>
      <c r="Q13" s="70"/>
      <c r="R13" s="69">
        <f>VLOOKUP($A13,'Return Data'!$A$7:$R$328,17,0)</f>
        <v>-8.6116152450091105E-2</v>
      </c>
      <c r="S13" s="71">
        <f t="shared" si="5"/>
        <v>12</v>
      </c>
    </row>
    <row r="14" spans="1:19" s="72" customFormat="1" x14ac:dyDescent="0.25">
      <c r="A14" s="67" t="s">
        <v>17</v>
      </c>
      <c r="B14" s="68">
        <f>VLOOKUP($A14,'Return Data'!$A$7:$R$328,2,0)</f>
        <v>43907</v>
      </c>
      <c r="C14" s="69">
        <f>VLOOKUP($A14,'Return Data'!$A$7:$R$328,3,0)</f>
        <v>28.8139</v>
      </c>
      <c r="D14" s="69">
        <f>VLOOKUP($A14,'Return Data'!$A$7:$R$328,11,0)</f>
        <v>-78.310196212235894</v>
      </c>
      <c r="E14" s="70">
        <f t="shared" si="0"/>
        <v>2</v>
      </c>
      <c r="F14" s="69">
        <f>VLOOKUP($A14,'Return Data'!$A$7:$R$328,12,0)</f>
        <v>-17.698190117247901</v>
      </c>
      <c r="G14" s="70">
        <f t="shared" ref="G14:I14" si="17">RANK(F14,F$8:F$23,0)</f>
        <v>1</v>
      </c>
      <c r="H14" s="69">
        <f>VLOOKUP($A14,'Return Data'!$A$7:$R$328,13,0)</f>
        <v>-19.146229604151301</v>
      </c>
      <c r="I14" s="70">
        <f t="shared" si="17"/>
        <v>1</v>
      </c>
      <c r="J14" s="69">
        <f>VLOOKUP($A14,'Return Data'!$A$7:$R$328,14,0)</f>
        <v>-13.8429882302016</v>
      </c>
      <c r="K14" s="70">
        <f t="shared" ref="K14" si="18">RANK(J14,J$8:J$23,0)</f>
        <v>2</v>
      </c>
      <c r="L14" s="69">
        <f>VLOOKUP($A14,'Return Data'!$A$7:$R$328,18,0)</f>
        <v>-6.4895411898133899</v>
      </c>
      <c r="M14" s="70">
        <f t="shared" ref="M14" si="19">RANK(L14,L$8:L$23,0)</f>
        <v>2</v>
      </c>
      <c r="N14" s="69">
        <f>VLOOKUP($A14,'Return Data'!$A$7:$R$328,15,0)</f>
        <v>8.9583168970255506E-2</v>
      </c>
      <c r="O14" s="70">
        <f t="shared" si="4"/>
        <v>2</v>
      </c>
      <c r="P14" s="69">
        <f>VLOOKUP($A14,'Return Data'!$A$7:$R$328,16,0)</f>
        <v>6.1381713164626799</v>
      </c>
      <c r="Q14" s="70">
        <f t="shared" si="5"/>
        <v>1</v>
      </c>
      <c r="R14" s="69">
        <f>VLOOKUP($A14,'Return Data'!$A$7:$R$328,17,0)</f>
        <v>13.717951829168101</v>
      </c>
      <c r="S14" s="71">
        <f t="shared" si="5"/>
        <v>6</v>
      </c>
    </row>
    <row r="15" spans="1:19" s="72" customFormat="1" x14ac:dyDescent="0.25">
      <c r="A15" s="67" t="s">
        <v>18</v>
      </c>
      <c r="B15" s="68">
        <f>VLOOKUP($A15,'Return Data'!$A$7:$R$328,2,0)</f>
        <v>43907</v>
      </c>
      <c r="C15" s="69">
        <f>VLOOKUP($A15,'Return Data'!$A$7:$R$328,3,0)</f>
        <v>29.196000000000002</v>
      </c>
      <c r="D15" s="69">
        <f>VLOOKUP($A15,'Return Data'!$A$7:$R$328,11,0)</f>
        <v>-93.219957033186603</v>
      </c>
      <c r="E15" s="70">
        <f t="shared" si="0"/>
        <v>10</v>
      </c>
      <c r="F15" s="69">
        <f>VLOOKUP($A15,'Return Data'!$A$7:$R$328,12,0)</f>
        <v>-30.9993909490058</v>
      </c>
      <c r="G15" s="70">
        <f t="shared" ref="G15:I15" si="20">RANK(F15,F$8:F$23,0)</f>
        <v>8</v>
      </c>
      <c r="H15" s="69">
        <f>VLOOKUP($A15,'Return Data'!$A$7:$R$328,13,0)</f>
        <v>-29.387648528259799</v>
      </c>
      <c r="I15" s="70">
        <f t="shared" si="20"/>
        <v>9</v>
      </c>
      <c r="J15" s="69">
        <f>VLOOKUP($A15,'Return Data'!$A$7:$R$328,14,0)</f>
        <v>-21.067736127889599</v>
      </c>
      <c r="K15" s="70">
        <f t="shared" ref="K15" si="21">RANK(J15,J$8:J$23,0)</f>
        <v>8</v>
      </c>
      <c r="L15" s="69">
        <f>VLOOKUP($A15,'Return Data'!$A$7:$R$328,18,0)</f>
        <v>-11.7661049747182</v>
      </c>
      <c r="M15" s="70">
        <f t="shared" ref="M15" si="22">RANK(L15,L$8:L$23,0)</f>
        <v>6</v>
      </c>
      <c r="N15" s="69">
        <f>VLOOKUP($A15,'Return Data'!$A$7:$R$328,15,0)</f>
        <v>-3.3395285278868099</v>
      </c>
      <c r="O15" s="70">
        <f t="shared" si="4"/>
        <v>5</v>
      </c>
      <c r="P15" s="69">
        <f>VLOOKUP($A15,'Return Data'!$A$7:$R$328,16,0)</f>
        <v>3.8079140489643102</v>
      </c>
      <c r="Q15" s="70">
        <f t="shared" si="5"/>
        <v>3</v>
      </c>
      <c r="R15" s="69">
        <f>VLOOKUP($A15,'Return Data'!$A$7:$R$328,17,0)</f>
        <v>19.105892483051701</v>
      </c>
      <c r="S15" s="71">
        <f t="shared" si="5"/>
        <v>2</v>
      </c>
    </row>
    <row r="16" spans="1:19" s="72" customFormat="1" x14ac:dyDescent="0.25">
      <c r="A16" s="67" t="s">
        <v>19</v>
      </c>
      <c r="B16" s="68">
        <f>VLOOKUP($A16,'Return Data'!$A$7:$R$328,2,0)</f>
        <v>43907</v>
      </c>
      <c r="C16" s="69">
        <f>VLOOKUP($A16,'Return Data'!$A$7:$R$328,3,0)</f>
        <v>60.750900000000001</v>
      </c>
      <c r="D16" s="69">
        <f>VLOOKUP($A16,'Return Data'!$A$7:$R$328,11,0)</f>
        <v>-91.050737676831602</v>
      </c>
      <c r="E16" s="70">
        <f t="shared" si="0"/>
        <v>7</v>
      </c>
      <c r="F16" s="69">
        <f>VLOOKUP($A16,'Return Data'!$A$7:$R$328,12,0)</f>
        <v>-30.274566088928498</v>
      </c>
      <c r="G16" s="70">
        <f t="shared" ref="G16:I16" si="23">RANK(F16,F$8:F$23,0)</f>
        <v>7</v>
      </c>
      <c r="H16" s="69">
        <f>VLOOKUP($A16,'Return Data'!$A$7:$R$328,13,0)</f>
        <v>-28.681732131358501</v>
      </c>
      <c r="I16" s="70">
        <f t="shared" si="23"/>
        <v>8</v>
      </c>
      <c r="J16" s="69">
        <f>VLOOKUP($A16,'Return Data'!$A$7:$R$328,14,0)</f>
        <v>-20.779279906950698</v>
      </c>
      <c r="K16" s="70">
        <f t="shared" ref="K16" si="24">RANK(J16,J$8:J$23,0)</f>
        <v>7</v>
      </c>
      <c r="L16" s="69">
        <f>VLOOKUP($A16,'Return Data'!$A$7:$R$328,18,0)</f>
        <v>-8.7454941630895693</v>
      </c>
      <c r="M16" s="70">
        <f t="shared" ref="M16" si="25">RANK(L16,L$8:L$23,0)</f>
        <v>3</v>
      </c>
      <c r="N16" s="69">
        <f>VLOOKUP($A16,'Return Data'!$A$7:$R$328,15,0)</f>
        <v>-0.73707607613797299</v>
      </c>
      <c r="O16" s="70">
        <f t="shared" si="4"/>
        <v>3</v>
      </c>
      <c r="P16" s="69">
        <f>VLOOKUP($A16,'Return Data'!$A$7:$R$328,16,0)</f>
        <v>2.3653560465763399</v>
      </c>
      <c r="Q16" s="70">
        <f t="shared" si="5"/>
        <v>4</v>
      </c>
      <c r="R16" s="69">
        <f>VLOOKUP($A16,'Return Data'!$A$7:$R$328,17,0)</f>
        <v>10.6746465245482</v>
      </c>
      <c r="S16" s="71">
        <f t="shared" si="5"/>
        <v>8</v>
      </c>
    </row>
    <row r="17" spans="1:19" s="72" customFormat="1" x14ac:dyDescent="0.25">
      <c r="A17" s="67" t="s">
        <v>20</v>
      </c>
      <c r="B17" s="68">
        <f>VLOOKUP($A17,'Return Data'!$A$7:$R$328,2,0)</f>
        <v>43907</v>
      </c>
      <c r="C17" s="69">
        <f>VLOOKUP($A17,'Return Data'!$A$7:$R$328,3,0)</f>
        <v>39.159999999999997</v>
      </c>
      <c r="D17" s="69">
        <f>VLOOKUP($A17,'Return Data'!$A$7:$R$328,11,0)</f>
        <v>-105.798412905012</v>
      </c>
      <c r="E17" s="70">
        <f t="shared" si="0"/>
        <v>14</v>
      </c>
      <c r="F17" s="69">
        <f>VLOOKUP($A17,'Return Data'!$A$7:$R$328,12,0)</f>
        <v>-46.739883696405499</v>
      </c>
      <c r="G17" s="70">
        <f t="shared" ref="G17:I17" si="26">RANK(F17,F$8:F$23,0)</f>
        <v>16</v>
      </c>
      <c r="H17" s="69">
        <f>VLOOKUP($A17,'Return Data'!$A$7:$R$328,13,0)</f>
        <v>-37.949273005497098</v>
      </c>
      <c r="I17" s="70">
        <f t="shared" si="26"/>
        <v>14</v>
      </c>
      <c r="J17" s="69">
        <f>VLOOKUP($A17,'Return Data'!$A$7:$R$328,14,0)</f>
        <v>-29.3775200825181</v>
      </c>
      <c r="K17" s="70">
        <f t="shared" ref="K17" si="27">RANK(J17,J$8:J$23,0)</f>
        <v>14</v>
      </c>
      <c r="L17" s="69">
        <f>VLOOKUP($A17,'Return Data'!$A$7:$R$328,18,0)</f>
        <v>-11.888859132866999</v>
      </c>
      <c r="M17" s="70">
        <f t="shared" ref="M17" si="28">RANK(L17,L$8:L$23,0)</f>
        <v>7</v>
      </c>
      <c r="N17" s="69">
        <f>VLOOKUP($A17,'Return Data'!$A$7:$R$328,15,0)</f>
        <v>-6.3188035117448296</v>
      </c>
      <c r="O17" s="70">
        <f t="shared" si="4"/>
        <v>9</v>
      </c>
      <c r="P17" s="69">
        <f>VLOOKUP($A17,'Return Data'!$A$7:$R$328,16,0)</f>
        <v>0.40070700084532601</v>
      </c>
      <c r="Q17" s="70">
        <f t="shared" si="5"/>
        <v>7</v>
      </c>
      <c r="R17" s="69">
        <f>VLOOKUP($A17,'Return Data'!$A$7:$R$328,17,0)</f>
        <v>20.796014067995301</v>
      </c>
      <c r="S17" s="71">
        <f t="shared" si="5"/>
        <v>1</v>
      </c>
    </row>
    <row r="18" spans="1:19" s="72" customFormat="1" x14ac:dyDescent="0.25">
      <c r="A18" s="67" t="s">
        <v>21</v>
      </c>
      <c r="B18" s="68">
        <f>VLOOKUP($A18,'Return Data'!$A$7:$R$328,2,0)</f>
        <v>43907</v>
      </c>
      <c r="C18" s="69">
        <f>VLOOKUP($A18,'Return Data'!$A$7:$R$328,3,0)</f>
        <v>110.6887</v>
      </c>
      <c r="D18" s="69">
        <f>VLOOKUP($A18,'Return Data'!$A$7:$R$328,11,0)</f>
        <v>-98.479258485474901</v>
      </c>
      <c r="E18" s="70">
        <f t="shared" si="0"/>
        <v>12</v>
      </c>
      <c r="F18" s="69">
        <f>VLOOKUP($A18,'Return Data'!$A$7:$R$328,12,0)</f>
        <v>-32.3145766274517</v>
      </c>
      <c r="G18" s="70">
        <f t="shared" ref="G18:I18" si="29">RANK(F18,F$8:F$23,0)</f>
        <v>9</v>
      </c>
      <c r="H18" s="69">
        <f>VLOOKUP($A18,'Return Data'!$A$7:$R$328,13,0)</f>
        <v>-27.3798685212358</v>
      </c>
      <c r="I18" s="70">
        <f t="shared" si="29"/>
        <v>7</v>
      </c>
      <c r="J18" s="69">
        <f>VLOOKUP($A18,'Return Data'!$A$7:$R$328,14,0)</f>
        <v>-21.096666873554501</v>
      </c>
      <c r="K18" s="70">
        <f t="shared" ref="K18" si="30">RANK(J18,J$8:J$23,0)</f>
        <v>9</v>
      </c>
      <c r="L18" s="69">
        <f>VLOOKUP($A18,'Return Data'!$A$7:$R$328,18,0)</f>
        <v>-10.408606544095701</v>
      </c>
      <c r="M18" s="70">
        <f t="shared" ref="M18" si="31">RANK(L18,L$8:L$23,0)</f>
        <v>4</v>
      </c>
      <c r="N18" s="69">
        <f>VLOOKUP($A18,'Return Data'!$A$7:$R$328,15,0)</f>
        <v>-1.8789050397985601</v>
      </c>
      <c r="O18" s="70">
        <f t="shared" si="4"/>
        <v>4</v>
      </c>
      <c r="P18" s="69">
        <f>VLOOKUP($A18,'Return Data'!$A$7:$R$328,16,0)</f>
        <v>3.92213399086382</v>
      </c>
      <c r="Q18" s="70">
        <f t="shared" si="5"/>
        <v>2</v>
      </c>
      <c r="R18" s="69">
        <f>VLOOKUP($A18,'Return Data'!$A$7:$R$328,17,0)</f>
        <v>16.390162613415601</v>
      </c>
      <c r="S18" s="71">
        <f t="shared" si="5"/>
        <v>3</v>
      </c>
    </row>
    <row r="19" spans="1:19" s="72" customFormat="1" x14ac:dyDescent="0.25">
      <c r="A19" s="67" t="s">
        <v>22</v>
      </c>
      <c r="B19" s="68">
        <f>VLOOKUP($A19,'Return Data'!$A$7:$R$328,2,0)</f>
        <v>43907</v>
      </c>
      <c r="C19" s="69">
        <f>VLOOKUP($A19,'Return Data'!$A$7:$R$328,3,0)</f>
        <v>8.3796999999999997</v>
      </c>
      <c r="D19" s="69">
        <f>VLOOKUP($A19,'Return Data'!$A$7:$R$328,11,0)</f>
        <v>-87.233682954919004</v>
      </c>
      <c r="E19" s="70">
        <f t="shared" si="0"/>
        <v>5</v>
      </c>
      <c r="F19" s="69">
        <f>VLOOKUP($A19,'Return Data'!$A$7:$R$328,12,0)</f>
        <v>-23.024047204050401</v>
      </c>
      <c r="G19" s="70">
        <f t="shared" ref="G19:I19" si="32">RANK(F19,F$8:F$23,0)</f>
        <v>3</v>
      </c>
      <c r="H19" s="69">
        <f>VLOOKUP($A19,'Return Data'!$A$7:$R$328,13,0)</f>
        <v>-20.596654558286399</v>
      </c>
      <c r="I19" s="70">
        <f t="shared" si="32"/>
        <v>3</v>
      </c>
      <c r="J19" s="69">
        <f>VLOOKUP($A19,'Return Data'!$A$7:$R$328,14,0)</f>
        <v>-14.518986279370401</v>
      </c>
      <c r="K19" s="70">
        <f t="shared" ref="K19" si="33">RANK(J19,J$8:J$23,0)</f>
        <v>3</v>
      </c>
      <c r="L19" s="69"/>
      <c r="M19" s="70"/>
      <c r="N19" s="69"/>
      <c r="O19" s="70"/>
      <c r="P19" s="69"/>
      <c r="Q19" s="70"/>
      <c r="R19" s="69">
        <f>VLOOKUP($A19,'Return Data'!$A$7:$R$328,17,0)</f>
        <v>-9.6477895595432308</v>
      </c>
      <c r="S19" s="71">
        <f t="shared" si="5"/>
        <v>14</v>
      </c>
    </row>
    <row r="20" spans="1:19" s="72" customFormat="1" x14ac:dyDescent="0.25">
      <c r="A20" s="67" t="s">
        <v>23</v>
      </c>
      <c r="B20" s="68">
        <f>VLOOKUP($A20,'Return Data'!$A$7:$R$328,2,0)</f>
        <v>43907</v>
      </c>
      <c r="C20" s="69">
        <f>VLOOKUP($A20,'Return Data'!$A$7:$R$328,3,0)</f>
        <v>8.1910000000000007</v>
      </c>
      <c r="D20" s="69">
        <f>VLOOKUP($A20,'Return Data'!$A$7:$R$328,11,0)</f>
        <v>-83.0234727998306</v>
      </c>
      <c r="E20" s="70">
        <f t="shared" si="0"/>
        <v>3</v>
      </c>
      <c r="F20" s="69">
        <f>VLOOKUP($A20,'Return Data'!$A$7:$R$328,12,0)</f>
        <v>-22.471208734027702</v>
      </c>
      <c r="G20" s="70">
        <f t="shared" ref="G20:I20" si="34">RANK(F20,F$8:F$23,0)</f>
        <v>2</v>
      </c>
      <c r="H20" s="69">
        <f>VLOOKUP($A20,'Return Data'!$A$7:$R$328,13,0)</f>
        <v>-19.431883285357301</v>
      </c>
      <c r="I20" s="70">
        <f t="shared" si="34"/>
        <v>2</v>
      </c>
      <c r="J20" s="69">
        <f>VLOOKUP($A20,'Return Data'!$A$7:$R$328,14,0)</f>
        <v>-13.636902361049</v>
      </c>
      <c r="K20" s="70">
        <f t="shared" ref="K20" si="35">RANK(J20,J$8:J$23,0)</f>
        <v>1</v>
      </c>
      <c r="L20" s="69"/>
      <c r="M20" s="70"/>
      <c r="N20" s="69"/>
      <c r="O20" s="70"/>
      <c r="P20" s="69"/>
      <c r="Q20" s="70"/>
      <c r="R20" s="69">
        <f>VLOOKUP($A20,'Return Data'!$A$7:$R$328,17,0)</f>
        <v>-11.1534628378378</v>
      </c>
      <c r="S20" s="71">
        <f t="shared" si="5"/>
        <v>15</v>
      </c>
    </row>
    <row r="21" spans="1:19" s="72" customFormat="1" x14ac:dyDescent="0.25">
      <c r="A21" s="67" t="s">
        <v>24</v>
      </c>
      <c r="B21" s="68">
        <f>VLOOKUP($A21,'Return Data'!$A$7:$R$328,2,0)</f>
        <v>43907</v>
      </c>
      <c r="C21" s="69">
        <f>VLOOKUP($A21,'Return Data'!$A$7:$R$328,3,0)</f>
        <v>182.89410000000001</v>
      </c>
      <c r="D21" s="69">
        <f>VLOOKUP($A21,'Return Data'!$A$7:$R$328,11,0)</f>
        <v>-110.950400784769</v>
      </c>
      <c r="E21" s="70">
        <f t="shared" si="0"/>
        <v>16</v>
      </c>
      <c r="F21" s="69">
        <f>VLOOKUP($A21,'Return Data'!$A$7:$R$328,12,0)</f>
        <v>-44.943891475769597</v>
      </c>
      <c r="G21" s="70">
        <f t="shared" ref="G21:I21" si="36">RANK(F21,F$8:F$23,0)</f>
        <v>15</v>
      </c>
      <c r="H21" s="69">
        <f>VLOOKUP($A21,'Return Data'!$A$7:$R$328,13,0)</f>
        <v>-39.446914392573902</v>
      </c>
      <c r="I21" s="70">
        <f t="shared" si="36"/>
        <v>16</v>
      </c>
      <c r="J21" s="69">
        <f>VLOOKUP($A21,'Return Data'!$A$7:$R$328,14,0)</f>
        <v>-31.000657250864698</v>
      </c>
      <c r="K21" s="70">
        <f t="shared" ref="K21" si="37">RANK(J21,J$8:J$23,0)</f>
        <v>15</v>
      </c>
      <c r="L21" s="69">
        <f>VLOOKUP($A21,'Return Data'!$A$7:$R$328,18,0)</f>
        <v>-16.121028925409799</v>
      </c>
      <c r="M21" s="70">
        <f t="shared" ref="M21" si="38">RANK(L21,L$8:L$23,0)</f>
        <v>10</v>
      </c>
      <c r="N21" s="69">
        <f>VLOOKUP($A21,'Return Data'!$A$7:$R$328,15,0)</f>
        <v>-7.2744681941927398</v>
      </c>
      <c r="O21" s="70">
        <f t="shared" si="4"/>
        <v>10</v>
      </c>
      <c r="P21" s="69">
        <f>VLOOKUP($A21,'Return Data'!$A$7:$R$328,16,0)</f>
        <v>-0.76127985270192999</v>
      </c>
      <c r="Q21" s="70">
        <f t="shared" si="5"/>
        <v>11</v>
      </c>
      <c r="R21" s="69">
        <f>VLOOKUP($A21,'Return Data'!$A$7:$R$328,17,0)</f>
        <v>6.2735336809093099</v>
      </c>
      <c r="S21" s="71">
        <f t="shared" si="5"/>
        <v>11</v>
      </c>
    </row>
    <row r="22" spans="1:19" s="72" customFormat="1" x14ac:dyDescent="0.25">
      <c r="A22" s="67" t="s">
        <v>25</v>
      </c>
      <c r="B22" s="68">
        <f>VLOOKUP($A22,'Return Data'!$A$7:$R$328,2,0)</f>
        <v>43907</v>
      </c>
      <c r="C22" s="69">
        <f>VLOOKUP($A22,'Return Data'!$A$7:$R$328,3,0)</f>
        <v>8.14</v>
      </c>
      <c r="D22" s="69">
        <f>VLOOKUP($A22,'Return Data'!$A$7:$R$328,11,0)</f>
        <v>-99.6265968565137</v>
      </c>
      <c r="E22" s="70">
        <f t="shared" si="0"/>
        <v>13</v>
      </c>
      <c r="F22" s="69">
        <f>VLOOKUP($A22,'Return Data'!$A$7:$R$328,12,0)</f>
        <v>-33.629969212791302</v>
      </c>
      <c r="G22" s="70">
        <f t="shared" ref="G22:I22" si="39">RANK(F22,F$8:F$23,0)</f>
        <v>10</v>
      </c>
      <c r="H22" s="69">
        <f>VLOOKUP($A22,'Return Data'!$A$7:$R$328,13,0)</f>
        <v>-30.6248230427667</v>
      </c>
      <c r="I22" s="70">
        <f t="shared" si="39"/>
        <v>10</v>
      </c>
      <c r="J22" s="69">
        <f>VLOOKUP($A22,'Return Data'!$A$7:$R$328,14,0)</f>
        <v>-23.018355209187899</v>
      </c>
      <c r="K22" s="70">
        <f t="shared" ref="K22" si="40">RANK(J22,J$8:J$23,0)</f>
        <v>10</v>
      </c>
      <c r="L22" s="69"/>
      <c r="M22" s="70"/>
      <c r="N22" s="69"/>
      <c r="O22" s="70"/>
      <c r="P22" s="69"/>
      <c r="Q22" s="70"/>
      <c r="R22" s="69">
        <f>VLOOKUP($A22,'Return Data'!$A$7:$R$328,17,0)</f>
        <v>-14.5064102564103</v>
      </c>
      <c r="S22" s="71">
        <f t="shared" si="5"/>
        <v>16</v>
      </c>
    </row>
    <row r="23" spans="1:19" s="72" customFormat="1" x14ac:dyDescent="0.25">
      <c r="A23" s="67" t="s">
        <v>26</v>
      </c>
      <c r="B23" s="68">
        <f>VLOOKUP($A23,'Return Data'!$A$7:$R$328,2,0)</f>
        <v>43907</v>
      </c>
      <c r="C23" s="69">
        <f>VLOOKUP($A23,'Return Data'!$A$7:$R$328,3,0)</f>
        <v>53.272300000000001</v>
      </c>
      <c r="D23" s="69">
        <f>VLOOKUP($A23,'Return Data'!$A$7:$R$328,11,0)</f>
        <v>-83.150130279695304</v>
      </c>
      <c r="E23" s="70">
        <f t="shared" si="0"/>
        <v>4</v>
      </c>
      <c r="F23" s="69">
        <f>VLOOKUP($A23,'Return Data'!$A$7:$R$328,12,0)</f>
        <v>-23.2181760441118</v>
      </c>
      <c r="G23" s="70">
        <f t="shared" ref="G23:I23" si="41">RANK(F23,F$8:F$23,0)</f>
        <v>4</v>
      </c>
      <c r="H23" s="69">
        <f>VLOOKUP($A23,'Return Data'!$A$7:$R$328,13,0)</f>
        <v>-20.989683863282899</v>
      </c>
      <c r="I23" s="70">
        <f t="shared" si="41"/>
        <v>4</v>
      </c>
      <c r="J23" s="69">
        <f>VLOOKUP($A23,'Return Data'!$A$7:$R$328,14,0)</f>
        <v>-16.2562225881477</v>
      </c>
      <c r="K23" s="70">
        <f t="shared" ref="K23" si="42">RANK(J23,J$8:J$23,0)</f>
        <v>4</v>
      </c>
      <c r="L23" s="69">
        <f>VLOOKUP($A23,'Return Data'!$A$7:$R$328,18,0)</f>
        <v>-5.3335677949496398</v>
      </c>
      <c r="M23" s="70">
        <f t="shared" ref="M23" si="43">RANK(L23,L$8:L$23,0)</f>
        <v>1</v>
      </c>
      <c r="N23" s="69">
        <f>VLOOKUP($A23,'Return Data'!$A$7:$R$328,15,0)</f>
        <v>0.18544473413836901</v>
      </c>
      <c r="O23" s="70">
        <f t="shared" si="4"/>
        <v>1</v>
      </c>
      <c r="P23" s="69">
        <f>VLOOKUP($A23,'Return Data'!$A$7:$R$328,16,0)</f>
        <v>0.77164554861474899</v>
      </c>
      <c r="Q23" s="70">
        <f t="shared" si="5"/>
        <v>6</v>
      </c>
      <c r="R23" s="69">
        <f>VLOOKUP($A23,'Return Data'!$A$7:$R$328,17,0)</f>
        <v>8.9689606695386193</v>
      </c>
      <c r="S23" s="71">
        <f t="shared" si="5"/>
        <v>10</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-92.534540772888576</v>
      </c>
      <c r="E25" s="78"/>
      <c r="F25" s="79">
        <f>AVERAGE(F8:F23)</f>
        <v>-32.439849953665153</v>
      </c>
      <c r="G25" s="78"/>
      <c r="H25" s="79">
        <f>AVERAGE(H8:H23)</f>
        <v>-29.252919074139559</v>
      </c>
      <c r="I25" s="78"/>
      <c r="J25" s="79">
        <f>AVERAGE(J8:J23)</f>
        <v>-22.233850782855463</v>
      </c>
      <c r="K25" s="78"/>
      <c r="L25" s="79">
        <f>AVERAGE(L8:L23)</f>
        <v>-12.227766568971875</v>
      </c>
      <c r="M25" s="78"/>
      <c r="N25" s="79">
        <f>AVERAGE(N8:N23)</f>
        <v>-4.1140351525108869</v>
      </c>
      <c r="O25" s="78"/>
      <c r="P25" s="79">
        <f>AVERAGE(P8:P23)</f>
        <v>1.5253450958142281</v>
      </c>
      <c r="Q25" s="78"/>
      <c r="R25" s="79">
        <f>AVERAGE(R8:R23)</f>
        <v>6.4398111613719911</v>
      </c>
      <c r="S25" s="80"/>
    </row>
    <row r="26" spans="1:19" s="72" customFormat="1" x14ac:dyDescent="0.25">
      <c r="A26" s="77" t="s">
        <v>28</v>
      </c>
      <c r="B26" s="78"/>
      <c r="C26" s="78"/>
      <c r="D26" s="79">
        <f>MIN(D8:D23)</f>
        <v>-110.950400784769</v>
      </c>
      <c r="E26" s="78"/>
      <c r="F26" s="79">
        <f>MIN(F8:F23)</f>
        <v>-46.739883696405499</v>
      </c>
      <c r="G26" s="78"/>
      <c r="H26" s="79">
        <f>MIN(H8:H23)</f>
        <v>-39.446914392573902</v>
      </c>
      <c r="I26" s="78"/>
      <c r="J26" s="79">
        <f>MIN(J8:J23)</f>
        <v>-31.655311594017601</v>
      </c>
      <c r="K26" s="78"/>
      <c r="L26" s="79">
        <f>MIN(L8:L23)</f>
        <v>-21.3074308092406</v>
      </c>
      <c r="M26" s="78"/>
      <c r="N26" s="79">
        <f>MIN(N8:N23)</f>
        <v>-9.4728981340280196</v>
      </c>
      <c r="O26" s="78"/>
      <c r="P26" s="79">
        <f>MIN(P8:P23)</f>
        <v>-0.76127985270192999</v>
      </c>
      <c r="Q26" s="78"/>
      <c r="R26" s="79">
        <f>MIN(R8:R23)</f>
        <v>-14.5064102564103</v>
      </c>
      <c r="S26" s="80"/>
    </row>
    <row r="27" spans="1:19" s="72" customFormat="1" ht="15.75" thickBot="1" x14ac:dyDescent="0.3">
      <c r="A27" s="81" t="s">
        <v>29</v>
      </c>
      <c r="B27" s="82"/>
      <c r="C27" s="82"/>
      <c r="D27" s="83">
        <f>MAX(D8:D23)</f>
        <v>-72.167415917415894</v>
      </c>
      <c r="E27" s="82"/>
      <c r="F27" s="83">
        <f>MAX(F8:F23)</f>
        <v>-17.698190117247901</v>
      </c>
      <c r="G27" s="82"/>
      <c r="H27" s="83">
        <f>MAX(H8:H23)</f>
        <v>-19.146229604151301</v>
      </c>
      <c r="I27" s="82"/>
      <c r="J27" s="83">
        <f>MAX(J8:J23)</f>
        <v>-13.636902361049</v>
      </c>
      <c r="K27" s="82"/>
      <c r="L27" s="83">
        <f>MAX(L8:L23)</f>
        <v>-5.3335677949496398</v>
      </c>
      <c r="M27" s="82"/>
      <c r="N27" s="83">
        <f>MAX(N8:N23)</f>
        <v>0.18544473413836901</v>
      </c>
      <c r="O27" s="82"/>
      <c r="P27" s="83">
        <f>MAX(P8:P23)</f>
        <v>6.1381713164626799</v>
      </c>
      <c r="Q27" s="82"/>
      <c r="R27" s="83">
        <f>MAX(R8:R23)</f>
        <v>20.796014067995301</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344</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43907</v>
      </c>
      <c r="C8" s="69">
        <f>VLOOKUP($A8,'Return Data'!$A$7:$R$328,3,0)</f>
        <v>34.756900000000002</v>
      </c>
      <c r="D8" s="69">
        <f>VLOOKUP($A8,'Return Data'!$A$7:$R$328,11,0)</f>
        <v>-98.0182033304486</v>
      </c>
      <c r="E8" s="70">
        <f>RANK(D8,D$8:D$23,0)</f>
        <v>11</v>
      </c>
      <c r="F8" s="69">
        <f>VLOOKUP($A8,'Return Data'!$A$7:$R$328,12,0)</f>
        <v>-44.7497813987532</v>
      </c>
      <c r="G8" s="70">
        <f>RANK(F8,F$8:F$23,0)</f>
        <v>14</v>
      </c>
      <c r="H8" s="69">
        <f>VLOOKUP($A8,'Return Data'!$A$7:$R$328,13,0)</f>
        <v>-40.042099038738797</v>
      </c>
      <c r="I8" s="70">
        <f>RANK(H8,H$8:H$23,0)</f>
        <v>15</v>
      </c>
      <c r="J8" s="69">
        <f>VLOOKUP($A8,'Return Data'!$A$7:$R$328,14,0)</f>
        <v>-32.435847138554799</v>
      </c>
      <c r="K8" s="70">
        <f>RANK(J8,J$8:J$23,0)</f>
        <v>16</v>
      </c>
      <c r="L8" s="69">
        <f>VLOOKUP($A8,'Return Data'!$A$7:$R$328,18,0)</f>
        <v>-21.967266020830799</v>
      </c>
      <c r="M8" s="70">
        <f>RANK(L8,L$8:L$23,0)</f>
        <v>12</v>
      </c>
      <c r="N8" s="69">
        <f>VLOOKUP($A8,'Return Data'!$A$7:$R$328,15,0)</f>
        <v>-10.309060971999299</v>
      </c>
      <c r="O8" s="70">
        <f>RANK(N8,N$8:N$23,0)</f>
        <v>12</v>
      </c>
      <c r="P8" s="69">
        <f>VLOOKUP($A8,'Return Data'!$A$7:$R$328,16,0)</f>
        <v>-1.77630065346514</v>
      </c>
      <c r="Q8" s="70">
        <f>RANK(P8,P$8:P$23,0)</f>
        <v>11</v>
      </c>
      <c r="R8" s="69">
        <f>VLOOKUP($A8,'Return Data'!$A$7:$R$328,17,0)</f>
        <v>20.663774296821401</v>
      </c>
      <c r="S8" s="71">
        <f>RANK(R8,R$8:R$23,0)</f>
        <v>9</v>
      </c>
    </row>
    <row r="9" spans="1:20" x14ac:dyDescent="0.25">
      <c r="A9" s="67" t="s">
        <v>31</v>
      </c>
      <c r="B9" s="68">
        <f>VLOOKUP($A9,'Return Data'!$A$7:$R$328,2,0)</f>
        <v>43907</v>
      </c>
      <c r="C9" s="69">
        <f>VLOOKUP($A9,'Return Data'!$A$7:$R$328,3,0)</f>
        <v>206.679</v>
      </c>
      <c r="D9" s="69">
        <f>VLOOKUP($A9,'Return Data'!$A$7:$R$328,11,0)</f>
        <v>-108.750095091658</v>
      </c>
      <c r="E9" s="70">
        <f t="shared" ref="E9:E23" si="0">RANK(D9,D$8:D$23,0)</f>
        <v>15</v>
      </c>
      <c r="F9" s="69">
        <f>VLOOKUP($A9,'Return Data'!$A$7:$R$328,12,0)</f>
        <v>-42.995246922759499</v>
      </c>
      <c r="G9" s="70">
        <f t="shared" ref="G9:G23" si="1">RANK(F9,F$8:F$23,0)</f>
        <v>13</v>
      </c>
      <c r="H9" s="69">
        <f>VLOOKUP($A9,'Return Data'!$A$7:$R$328,13,0)</f>
        <v>-37.574743538217298</v>
      </c>
      <c r="I9" s="70">
        <f t="shared" ref="I9:I23" si="2">RANK(H9,H$8:H$23,0)</f>
        <v>13</v>
      </c>
      <c r="J9" s="69">
        <f>VLOOKUP($A9,'Return Data'!$A$7:$R$328,14,0)</f>
        <v>-30.006670230578798</v>
      </c>
      <c r="K9" s="70">
        <f t="shared" ref="K9:K23" si="3">RANK(J9,J$8:J$23,0)</f>
        <v>14</v>
      </c>
      <c r="L9" s="69">
        <f>VLOOKUP($A9,'Return Data'!$A$7:$R$328,18,0)</f>
        <v>-14.030259798205099</v>
      </c>
      <c r="M9" s="70">
        <f t="shared" ref="M9:M23" si="4">RANK(L9,L$8:L$23,0)</f>
        <v>8</v>
      </c>
      <c r="N9" s="69">
        <f>VLOOKUP($A9,'Return Data'!$A$7:$R$328,15,0)</f>
        <v>-5.0041940635252304</v>
      </c>
      <c r="O9" s="70">
        <f t="shared" ref="O9:O23" si="5">RANK(N9,N$8:N$23,0)</f>
        <v>6</v>
      </c>
      <c r="P9" s="69">
        <f>VLOOKUP($A9,'Return Data'!$A$7:$R$328,16,0)</f>
        <v>0.122248247386106</v>
      </c>
      <c r="Q9" s="70">
        <f t="shared" ref="Q9:Q23" si="6">RANK(P9,P$8:P$23,0)</f>
        <v>6</v>
      </c>
      <c r="R9" s="69">
        <f>VLOOKUP($A9,'Return Data'!$A$7:$R$328,17,0)</f>
        <v>75.241415994130605</v>
      </c>
      <c r="S9" s="71">
        <f t="shared" ref="S9:S23" si="7">RANK(R9,R$8:R$23,0)</f>
        <v>2</v>
      </c>
    </row>
    <row r="10" spans="1:20" x14ac:dyDescent="0.25">
      <c r="A10" s="67" t="s">
        <v>32</v>
      </c>
      <c r="B10" s="68">
        <f>VLOOKUP($A10,'Return Data'!$A$7:$R$328,2,0)</f>
        <v>43907</v>
      </c>
      <c r="C10" s="69">
        <f>VLOOKUP($A10,'Return Data'!$A$7:$R$328,3,0)</f>
        <v>109.03</v>
      </c>
      <c r="D10" s="69">
        <f>VLOOKUP($A10,'Return Data'!$A$7:$R$328,11,0)</f>
        <v>-91.887183734740802</v>
      </c>
      <c r="E10" s="70">
        <f t="shared" si="0"/>
        <v>8</v>
      </c>
      <c r="F10" s="69">
        <f>VLOOKUP($A10,'Return Data'!$A$7:$R$328,12,0)</f>
        <v>-39.593200321945297</v>
      </c>
      <c r="G10" s="70">
        <f t="shared" si="1"/>
        <v>12</v>
      </c>
      <c r="H10" s="69">
        <f>VLOOKUP($A10,'Return Data'!$A$7:$R$328,13,0)</f>
        <v>-31.935133660471202</v>
      </c>
      <c r="I10" s="70">
        <f t="shared" si="2"/>
        <v>11</v>
      </c>
      <c r="J10" s="69">
        <f>VLOOKUP($A10,'Return Data'!$A$7:$R$328,14,0)</f>
        <v>-24.065882582118199</v>
      </c>
      <c r="K10" s="70">
        <f t="shared" si="3"/>
        <v>11</v>
      </c>
      <c r="L10" s="69">
        <f>VLOOKUP($A10,'Return Data'!$A$7:$R$328,18,0)</f>
        <v>-11.0775907943165</v>
      </c>
      <c r="M10" s="70">
        <f t="shared" si="4"/>
        <v>4</v>
      </c>
      <c r="N10" s="69">
        <f>VLOOKUP($A10,'Return Data'!$A$7:$R$328,15,0)</f>
        <v>-5.6127089571222797</v>
      </c>
      <c r="O10" s="70">
        <f t="shared" si="5"/>
        <v>8</v>
      </c>
      <c r="P10" s="69">
        <f>VLOOKUP($A10,'Return Data'!$A$7:$R$328,16,0)</f>
        <v>-1.4259137197029399</v>
      </c>
      <c r="Q10" s="70">
        <f t="shared" si="6"/>
        <v>9</v>
      </c>
      <c r="R10" s="69">
        <f>VLOOKUP($A10,'Return Data'!$A$7:$R$328,17,0)</f>
        <v>63.503074490513001</v>
      </c>
      <c r="S10" s="71">
        <f t="shared" si="7"/>
        <v>3</v>
      </c>
    </row>
    <row r="11" spans="1:20" x14ac:dyDescent="0.25">
      <c r="A11" s="67" t="s">
        <v>33</v>
      </c>
      <c r="B11" s="68">
        <f>VLOOKUP($A11,'Return Data'!$A$7:$R$328,2,0)</f>
        <v>43907</v>
      </c>
      <c r="C11" s="69">
        <f>VLOOKUP($A11,'Return Data'!$A$7:$R$328,3,0)</f>
        <v>8.44</v>
      </c>
      <c r="D11" s="69">
        <f>VLOOKUP($A11,'Return Data'!$A$7:$R$328,11,0)</f>
        <v>-72.750237153729003</v>
      </c>
      <c r="E11" s="70">
        <f t="shared" si="0"/>
        <v>1</v>
      </c>
      <c r="F11" s="69">
        <f>VLOOKUP($A11,'Return Data'!$A$7:$R$328,12,0)</f>
        <v>-25.6902188720371</v>
      </c>
      <c r="G11" s="70">
        <f t="shared" si="1"/>
        <v>5</v>
      </c>
      <c r="H11" s="69">
        <f>VLOOKUP($A11,'Return Data'!$A$7:$R$328,13,0)</f>
        <v>-24.2672438182538</v>
      </c>
      <c r="I11" s="70">
        <f t="shared" si="2"/>
        <v>5</v>
      </c>
      <c r="J11" s="69">
        <f>VLOOKUP($A11,'Return Data'!$A$7:$R$328,14,0)</f>
        <v>-18.225443612816399</v>
      </c>
      <c r="K11" s="70">
        <f t="shared" si="3"/>
        <v>5</v>
      </c>
      <c r="L11" s="69"/>
      <c r="M11" s="70"/>
      <c r="N11" s="69"/>
      <c r="O11" s="70"/>
      <c r="P11" s="69"/>
      <c r="Q11" s="70"/>
      <c r="R11" s="69">
        <f>VLOOKUP($A11,'Return Data'!$A$7:$R$328,17,0)</f>
        <v>-9.9026086956521802</v>
      </c>
      <c r="S11" s="71">
        <f t="shared" si="7"/>
        <v>13</v>
      </c>
    </row>
    <row r="12" spans="1:20" x14ac:dyDescent="0.25">
      <c r="A12" s="67" t="s">
        <v>34</v>
      </c>
      <c r="B12" s="68">
        <f>VLOOKUP($A12,'Return Data'!$A$7:$R$328,2,0)</f>
        <v>43907</v>
      </c>
      <c r="C12" s="69">
        <f>VLOOKUP($A12,'Return Data'!$A$7:$R$328,3,0)</f>
        <v>36.15</v>
      </c>
      <c r="D12" s="69">
        <f>VLOOKUP($A12,'Return Data'!$A$7:$R$328,11,0)</f>
        <v>-92.199768701685997</v>
      </c>
      <c r="E12" s="70">
        <f t="shared" si="0"/>
        <v>9</v>
      </c>
      <c r="F12" s="69">
        <f>VLOOKUP($A12,'Return Data'!$A$7:$R$328,12,0)</f>
        <v>-36.673712815213698</v>
      </c>
      <c r="G12" s="70">
        <f t="shared" si="1"/>
        <v>11</v>
      </c>
      <c r="H12" s="69">
        <f>VLOOKUP($A12,'Return Data'!$A$7:$R$328,13,0)</f>
        <v>-36.899635036496399</v>
      </c>
      <c r="I12" s="70">
        <f t="shared" si="2"/>
        <v>12</v>
      </c>
      <c r="J12" s="69">
        <f>VLOOKUP($A12,'Return Data'!$A$7:$R$328,14,0)</f>
        <v>-29.250515175414101</v>
      </c>
      <c r="K12" s="70">
        <f t="shared" si="3"/>
        <v>12</v>
      </c>
      <c r="L12" s="69">
        <f>VLOOKUP($A12,'Return Data'!$A$7:$R$328,18,0)</f>
        <v>-17.033911931280201</v>
      </c>
      <c r="M12" s="70">
        <f t="shared" si="4"/>
        <v>11</v>
      </c>
      <c r="N12" s="69">
        <f>VLOOKUP($A12,'Return Data'!$A$7:$R$328,15,0)</f>
        <v>-5.0509649654563802</v>
      </c>
      <c r="O12" s="70">
        <f t="shared" si="5"/>
        <v>7</v>
      </c>
      <c r="P12" s="69">
        <f>VLOOKUP($A12,'Return Data'!$A$7:$R$328,16,0)</f>
        <v>-0.80149228071874601</v>
      </c>
      <c r="Q12" s="70">
        <f t="shared" si="6"/>
        <v>8</v>
      </c>
      <c r="R12" s="69">
        <f>VLOOKUP($A12,'Return Data'!$A$7:$R$328,17,0)</f>
        <v>21.7271796039153</v>
      </c>
      <c r="S12" s="71">
        <f t="shared" si="7"/>
        <v>8</v>
      </c>
    </row>
    <row r="13" spans="1:20" x14ac:dyDescent="0.25">
      <c r="A13" s="67" t="s">
        <v>35</v>
      </c>
      <c r="B13" s="68">
        <f>VLOOKUP($A13,'Return Data'!$A$7:$R$328,2,0)</f>
        <v>43907</v>
      </c>
      <c r="C13" s="69">
        <f>VLOOKUP($A13,'Return Data'!$A$7:$R$328,3,0)</f>
        <v>9.1544000000000008</v>
      </c>
      <c r="D13" s="69">
        <f>VLOOKUP($A13,'Return Data'!$A$7:$R$328,11,0)</f>
        <v>-90.401678199952002</v>
      </c>
      <c r="E13" s="70">
        <f t="shared" si="0"/>
        <v>6</v>
      </c>
      <c r="F13" s="69">
        <f>VLOOKUP($A13,'Return Data'!$A$7:$R$328,12,0)</f>
        <v>-28.594643342177701</v>
      </c>
      <c r="G13" s="70">
        <f t="shared" si="1"/>
        <v>6</v>
      </c>
      <c r="H13" s="69">
        <f>VLOOKUP($A13,'Return Data'!$A$7:$R$328,13,0)</f>
        <v>-28.246668572024198</v>
      </c>
      <c r="I13" s="70">
        <f t="shared" si="2"/>
        <v>6</v>
      </c>
      <c r="J13" s="69">
        <f>VLOOKUP($A13,'Return Data'!$A$7:$R$328,14,0)</f>
        <v>-21.827834884474701</v>
      </c>
      <c r="K13" s="70">
        <f t="shared" si="3"/>
        <v>7</v>
      </c>
      <c r="L13" s="69">
        <f>VLOOKUP($A13,'Return Data'!$A$7:$R$328,18,0)</f>
        <v>-15.6239887337018</v>
      </c>
      <c r="M13" s="70">
        <f t="shared" si="4"/>
        <v>9</v>
      </c>
      <c r="N13" s="69">
        <f>VLOOKUP($A13,'Return Data'!$A$7:$R$328,15,0)</f>
        <v>-8.7910968342285791</v>
      </c>
      <c r="O13" s="70">
        <f t="shared" si="5"/>
        <v>11</v>
      </c>
      <c r="P13" s="69"/>
      <c r="Q13" s="70"/>
      <c r="R13" s="69">
        <f>VLOOKUP($A13,'Return Data'!$A$7:$R$328,17,0)</f>
        <v>-1.86717483363581</v>
      </c>
      <c r="S13" s="71">
        <f t="shared" si="7"/>
        <v>12</v>
      </c>
    </row>
    <row r="14" spans="1:20" x14ac:dyDescent="0.25">
      <c r="A14" s="67" t="s">
        <v>36</v>
      </c>
      <c r="B14" s="68">
        <f>VLOOKUP($A14,'Return Data'!$A$7:$R$328,2,0)</f>
        <v>43907</v>
      </c>
      <c r="C14" s="69">
        <f>VLOOKUP($A14,'Return Data'!$A$7:$R$328,3,0)</f>
        <v>26.8536</v>
      </c>
      <c r="D14" s="69">
        <f>VLOOKUP($A14,'Return Data'!$A$7:$R$328,11,0)</f>
        <v>-78.831516035307004</v>
      </c>
      <c r="E14" s="70">
        <f t="shared" si="0"/>
        <v>2</v>
      </c>
      <c r="F14" s="69">
        <f>VLOOKUP($A14,'Return Data'!$A$7:$R$328,12,0)</f>
        <v>-18.2881638584374</v>
      </c>
      <c r="G14" s="70">
        <f t="shared" si="1"/>
        <v>1</v>
      </c>
      <c r="H14" s="69">
        <f>VLOOKUP($A14,'Return Data'!$A$7:$R$328,13,0)</f>
        <v>-19.6998066900168</v>
      </c>
      <c r="I14" s="70">
        <f t="shared" si="2"/>
        <v>1</v>
      </c>
      <c r="J14" s="69">
        <f>VLOOKUP($A14,'Return Data'!$A$7:$R$328,14,0)</f>
        <v>-14.399018309834</v>
      </c>
      <c r="K14" s="70">
        <f t="shared" si="3"/>
        <v>1</v>
      </c>
      <c r="L14" s="69">
        <f>VLOOKUP($A14,'Return Data'!$A$7:$R$328,18,0)</f>
        <v>-7.0505040831994696</v>
      </c>
      <c r="M14" s="70">
        <f t="shared" si="4"/>
        <v>2</v>
      </c>
      <c r="N14" s="69">
        <f>VLOOKUP($A14,'Return Data'!$A$7:$R$328,15,0)</f>
        <v>-0.56218725731460595</v>
      </c>
      <c r="O14" s="70">
        <f t="shared" si="5"/>
        <v>2</v>
      </c>
      <c r="P14" s="69">
        <f>VLOOKUP($A14,'Return Data'!$A$7:$R$328,16,0)</f>
        <v>4.6846531953800303</v>
      </c>
      <c r="Q14" s="70">
        <f t="shared" si="6"/>
        <v>1</v>
      </c>
      <c r="R14" s="69">
        <f>VLOOKUP($A14,'Return Data'!$A$7:$R$328,17,0)</f>
        <v>90.582600415740899</v>
      </c>
      <c r="S14" s="71">
        <f t="shared" si="7"/>
        <v>1</v>
      </c>
    </row>
    <row r="15" spans="1:20" x14ac:dyDescent="0.25">
      <c r="A15" s="67" t="s">
        <v>37</v>
      </c>
      <c r="B15" s="68">
        <f>VLOOKUP($A15,'Return Data'!$A$7:$R$328,2,0)</f>
        <v>43907</v>
      </c>
      <c r="C15" s="69">
        <f>VLOOKUP($A15,'Return Data'!$A$7:$R$328,3,0)</f>
        <v>27.533999999999999</v>
      </c>
      <c r="D15" s="69">
        <f>VLOOKUP($A15,'Return Data'!$A$7:$R$328,11,0)</f>
        <v>-93.975311931873605</v>
      </c>
      <c r="E15" s="70">
        <f t="shared" si="0"/>
        <v>10</v>
      </c>
      <c r="F15" s="69">
        <f>VLOOKUP($A15,'Return Data'!$A$7:$R$328,12,0)</f>
        <v>-31.817293505247999</v>
      </c>
      <c r="G15" s="70">
        <f t="shared" si="1"/>
        <v>8</v>
      </c>
      <c r="H15" s="69">
        <f>VLOOKUP($A15,'Return Data'!$A$7:$R$328,13,0)</f>
        <v>-30.1358479821982</v>
      </c>
      <c r="I15" s="70">
        <f t="shared" si="2"/>
        <v>9</v>
      </c>
      <c r="J15" s="69">
        <f>VLOOKUP($A15,'Return Data'!$A$7:$R$328,14,0)</f>
        <v>-21.842562151379699</v>
      </c>
      <c r="K15" s="70">
        <f t="shared" si="3"/>
        <v>8</v>
      </c>
      <c r="L15" s="69">
        <f>VLOOKUP($A15,'Return Data'!$A$7:$R$328,18,0)</f>
        <v>-12.4780670819934</v>
      </c>
      <c r="M15" s="70">
        <f t="shared" si="4"/>
        <v>7</v>
      </c>
      <c r="N15" s="69">
        <f>VLOOKUP($A15,'Return Data'!$A$7:$R$328,15,0)</f>
        <v>-4.1494974195074104</v>
      </c>
      <c r="O15" s="70">
        <f t="shared" si="5"/>
        <v>5</v>
      </c>
      <c r="P15" s="69">
        <f>VLOOKUP($A15,'Return Data'!$A$7:$R$328,16,0)</f>
        <v>2.788104215538</v>
      </c>
      <c r="Q15" s="70">
        <f t="shared" si="6"/>
        <v>2</v>
      </c>
      <c r="R15" s="69">
        <f>VLOOKUP($A15,'Return Data'!$A$7:$R$328,17,0)</f>
        <v>17.1994356355818</v>
      </c>
      <c r="S15" s="71">
        <f t="shared" si="7"/>
        <v>11</v>
      </c>
    </row>
    <row r="16" spans="1:20" x14ac:dyDescent="0.25">
      <c r="A16" s="67" t="s">
        <v>38</v>
      </c>
      <c r="B16" s="68">
        <f>VLOOKUP($A16,'Return Data'!$A$7:$R$328,2,0)</f>
        <v>43907</v>
      </c>
      <c r="C16" s="69">
        <f>VLOOKUP($A16,'Return Data'!$A$7:$R$328,3,0)</f>
        <v>57.567900000000002</v>
      </c>
      <c r="D16" s="69">
        <f>VLOOKUP($A16,'Return Data'!$A$7:$R$328,11,0)</f>
        <v>-91.649662062485802</v>
      </c>
      <c r="E16" s="70">
        <f t="shared" si="0"/>
        <v>7</v>
      </c>
      <c r="F16" s="69">
        <f>VLOOKUP($A16,'Return Data'!$A$7:$R$328,12,0)</f>
        <v>-30.8572761733726</v>
      </c>
      <c r="G16" s="70">
        <f t="shared" si="1"/>
        <v>7</v>
      </c>
      <c r="H16" s="69">
        <f>VLOOKUP($A16,'Return Data'!$A$7:$R$328,13,0)</f>
        <v>-29.1963600357033</v>
      </c>
      <c r="I16" s="70">
        <f t="shared" si="2"/>
        <v>8</v>
      </c>
      <c r="J16" s="69">
        <f>VLOOKUP($A16,'Return Data'!$A$7:$R$328,14,0)</f>
        <v>-21.289458943089901</v>
      </c>
      <c r="K16" s="70">
        <f t="shared" si="3"/>
        <v>6</v>
      </c>
      <c r="L16" s="69">
        <f>VLOOKUP($A16,'Return Data'!$A$7:$R$328,18,0)</f>
        <v>-9.2932133779121902</v>
      </c>
      <c r="M16" s="70">
        <f t="shared" si="4"/>
        <v>3</v>
      </c>
      <c r="N16" s="69">
        <f>VLOOKUP($A16,'Return Data'!$A$7:$R$328,15,0)</f>
        <v>-1.4294581369847199</v>
      </c>
      <c r="O16" s="70">
        <f t="shared" si="5"/>
        <v>3</v>
      </c>
      <c r="P16" s="69">
        <f>VLOOKUP($A16,'Return Data'!$A$7:$R$328,16,0)</f>
        <v>1.5430205102993</v>
      </c>
      <c r="Q16" s="70">
        <f t="shared" si="6"/>
        <v>4</v>
      </c>
      <c r="R16" s="69">
        <f>VLOOKUP($A16,'Return Data'!$A$7:$R$328,17,0)</f>
        <v>32.176211082283203</v>
      </c>
      <c r="S16" s="71">
        <f t="shared" si="7"/>
        <v>6</v>
      </c>
    </row>
    <row r="17" spans="1:19" x14ac:dyDescent="0.25">
      <c r="A17" s="67" t="s">
        <v>39</v>
      </c>
      <c r="B17" s="68">
        <f>VLOOKUP($A17,'Return Data'!$A$7:$R$328,2,0)</f>
        <v>43907</v>
      </c>
      <c r="C17" s="69">
        <f>VLOOKUP($A17,'Return Data'!$A$7:$R$328,3,0)</f>
        <v>38.83</v>
      </c>
      <c r="D17" s="69">
        <f>VLOOKUP($A17,'Return Data'!$A$7:$R$328,11,0)</f>
        <v>-106.12408424908401</v>
      </c>
      <c r="E17" s="70">
        <f t="shared" si="0"/>
        <v>14</v>
      </c>
      <c r="F17" s="69">
        <f>VLOOKUP($A17,'Return Data'!$A$7:$R$328,12,0)</f>
        <v>-47.134652187843699</v>
      </c>
      <c r="G17" s="70">
        <f t="shared" si="1"/>
        <v>16</v>
      </c>
      <c r="H17" s="69">
        <f>VLOOKUP($A17,'Return Data'!$A$7:$R$328,13,0)</f>
        <v>-38.301412977968297</v>
      </c>
      <c r="I17" s="70">
        <f t="shared" si="2"/>
        <v>14</v>
      </c>
      <c r="J17" s="69">
        <f>VLOOKUP($A17,'Return Data'!$A$7:$R$328,14,0)</f>
        <v>-29.716075741891</v>
      </c>
      <c r="K17" s="70">
        <f t="shared" si="3"/>
        <v>13</v>
      </c>
      <c r="L17" s="69">
        <f>VLOOKUP($A17,'Return Data'!$A$7:$R$328,18,0)</f>
        <v>-12.1501944605874</v>
      </c>
      <c r="M17" s="70">
        <f t="shared" si="4"/>
        <v>6</v>
      </c>
      <c r="N17" s="69">
        <f>VLOOKUP($A17,'Return Data'!$A$7:$R$328,15,0)</f>
        <v>-6.5461977493539703</v>
      </c>
      <c r="O17" s="70">
        <f t="shared" si="5"/>
        <v>9</v>
      </c>
      <c r="P17" s="69">
        <f>VLOOKUP($A17,'Return Data'!$A$7:$R$328,16,0)</f>
        <v>0.124248392961921</v>
      </c>
      <c r="Q17" s="70">
        <f t="shared" si="6"/>
        <v>5</v>
      </c>
      <c r="R17" s="69">
        <f>VLOOKUP($A17,'Return Data'!$A$7:$R$328,17,0)</f>
        <v>19.806401606902</v>
      </c>
      <c r="S17" s="71">
        <f t="shared" si="7"/>
        <v>10</v>
      </c>
    </row>
    <row r="18" spans="1:19" x14ac:dyDescent="0.25">
      <c r="A18" s="67" t="s">
        <v>40</v>
      </c>
      <c r="B18" s="68">
        <f>VLOOKUP($A18,'Return Data'!$A$7:$R$328,2,0)</f>
        <v>43907</v>
      </c>
      <c r="C18" s="69">
        <f>VLOOKUP($A18,'Return Data'!$A$7:$R$328,3,0)</f>
        <v>103.9492</v>
      </c>
      <c r="D18" s="69">
        <f>VLOOKUP($A18,'Return Data'!$A$7:$R$328,11,0)</f>
        <v>-99.711449683149795</v>
      </c>
      <c r="E18" s="70">
        <f t="shared" si="0"/>
        <v>12</v>
      </c>
      <c r="F18" s="69">
        <f>VLOOKUP($A18,'Return Data'!$A$7:$R$328,12,0)</f>
        <v>-33.625047961424499</v>
      </c>
      <c r="G18" s="70">
        <f t="shared" si="1"/>
        <v>9</v>
      </c>
      <c r="H18" s="69">
        <f>VLOOKUP($A18,'Return Data'!$A$7:$R$328,13,0)</f>
        <v>-28.5961403345928</v>
      </c>
      <c r="I18" s="70">
        <f t="shared" si="2"/>
        <v>7</v>
      </c>
      <c r="J18" s="69">
        <f>VLOOKUP($A18,'Return Data'!$A$7:$R$328,14,0)</f>
        <v>-22.374644111855002</v>
      </c>
      <c r="K18" s="70">
        <f t="shared" si="3"/>
        <v>9</v>
      </c>
      <c r="L18" s="69">
        <f>VLOOKUP($A18,'Return Data'!$A$7:$R$328,18,0)</f>
        <v>-11.4964988818656</v>
      </c>
      <c r="M18" s="70">
        <f t="shared" si="4"/>
        <v>5</v>
      </c>
      <c r="N18" s="69">
        <f>VLOOKUP($A18,'Return Data'!$A$7:$R$328,15,0)</f>
        <v>-3.0298097481081001</v>
      </c>
      <c r="O18" s="70">
        <f t="shared" si="5"/>
        <v>4</v>
      </c>
      <c r="P18" s="69">
        <f>VLOOKUP($A18,'Return Data'!$A$7:$R$328,16,0)</f>
        <v>2.74428234745301</v>
      </c>
      <c r="Q18" s="70">
        <f t="shared" si="6"/>
        <v>3</v>
      </c>
      <c r="R18" s="69">
        <f>VLOOKUP($A18,'Return Data'!$A$7:$R$328,17,0)</f>
        <v>59.7412160278746</v>
      </c>
      <c r="S18" s="71">
        <f t="shared" si="7"/>
        <v>4</v>
      </c>
    </row>
    <row r="19" spans="1:19" x14ac:dyDescent="0.25">
      <c r="A19" s="67" t="s">
        <v>41</v>
      </c>
      <c r="B19" s="68">
        <f>VLOOKUP($A19,'Return Data'!$A$7:$R$328,2,0)</f>
        <v>43907</v>
      </c>
      <c r="C19" s="69">
        <f>VLOOKUP($A19,'Return Data'!$A$7:$R$328,3,0)</f>
        <v>8.1517999999999997</v>
      </c>
      <c r="D19" s="69">
        <f>VLOOKUP($A19,'Return Data'!$A$7:$R$328,11,0)</f>
        <v>-88.121202048645301</v>
      </c>
      <c r="E19" s="70">
        <f t="shared" si="0"/>
        <v>5</v>
      </c>
      <c r="F19" s="69">
        <f>VLOOKUP($A19,'Return Data'!$A$7:$R$328,12,0)</f>
        <v>-24.027649203108702</v>
      </c>
      <c r="G19" s="70">
        <f t="shared" si="1"/>
        <v>4</v>
      </c>
      <c r="H19" s="69">
        <f>VLOOKUP($A19,'Return Data'!$A$7:$R$328,13,0)</f>
        <v>-21.590791602335599</v>
      </c>
      <c r="I19" s="70">
        <f t="shared" si="2"/>
        <v>4</v>
      </c>
      <c r="J19" s="69">
        <f>VLOOKUP($A19,'Return Data'!$A$7:$R$328,14,0)</f>
        <v>-15.774816046611299</v>
      </c>
      <c r="K19" s="70">
        <f t="shared" si="3"/>
        <v>3</v>
      </c>
      <c r="L19" s="69"/>
      <c r="M19" s="70"/>
      <c r="N19" s="69"/>
      <c r="O19" s="70"/>
      <c r="P19" s="69"/>
      <c r="Q19" s="70"/>
      <c r="R19" s="69">
        <f>VLOOKUP($A19,'Return Data'!$A$7:$R$328,17,0)</f>
        <v>-11.004779771615</v>
      </c>
      <c r="S19" s="71">
        <f t="shared" si="7"/>
        <v>14</v>
      </c>
    </row>
    <row r="20" spans="1:19" x14ac:dyDescent="0.25">
      <c r="A20" s="67" t="s">
        <v>42</v>
      </c>
      <c r="B20" s="68">
        <f>VLOOKUP($A20,'Return Data'!$A$7:$R$328,2,0)</f>
        <v>43907</v>
      </c>
      <c r="C20" s="69">
        <f>VLOOKUP($A20,'Return Data'!$A$7:$R$328,3,0)</f>
        <v>7.9579000000000004</v>
      </c>
      <c r="D20" s="69">
        <f>VLOOKUP($A20,'Return Data'!$A$7:$R$328,11,0)</f>
        <v>-83.922476887151205</v>
      </c>
      <c r="E20" s="70">
        <f t="shared" si="0"/>
        <v>4</v>
      </c>
      <c r="F20" s="69">
        <f>VLOOKUP($A20,'Return Data'!$A$7:$R$328,12,0)</f>
        <v>-23.461450668458902</v>
      </c>
      <c r="G20" s="70">
        <f t="shared" si="1"/>
        <v>2</v>
      </c>
      <c r="H20" s="69">
        <f>VLOOKUP($A20,'Return Data'!$A$7:$R$328,13,0)</f>
        <v>-20.4858231970106</v>
      </c>
      <c r="I20" s="70">
        <f t="shared" si="2"/>
        <v>2</v>
      </c>
      <c r="J20" s="69">
        <f>VLOOKUP($A20,'Return Data'!$A$7:$R$328,14,0)</f>
        <v>-15.0086690601781</v>
      </c>
      <c r="K20" s="70">
        <f t="shared" si="3"/>
        <v>2</v>
      </c>
      <c r="L20" s="69"/>
      <c r="M20" s="70"/>
      <c r="N20" s="69"/>
      <c r="O20" s="70"/>
      <c r="P20" s="69"/>
      <c r="Q20" s="70"/>
      <c r="R20" s="69">
        <f>VLOOKUP($A20,'Return Data'!$A$7:$R$328,17,0)</f>
        <v>-12.590650337837801</v>
      </c>
      <c r="S20" s="71">
        <f t="shared" si="7"/>
        <v>15</v>
      </c>
    </row>
    <row r="21" spans="1:19" x14ac:dyDescent="0.25">
      <c r="A21" s="67" t="s">
        <v>43</v>
      </c>
      <c r="B21" s="68">
        <f>VLOOKUP($A21,'Return Data'!$A$7:$R$328,2,0)</f>
        <v>43907</v>
      </c>
      <c r="C21" s="69">
        <f>VLOOKUP($A21,'Return Data'!$A$7:$R$328,3,0)</f>
        <v>173.66480000000001</v>
      </c>
      <c r="D21" s="69">
        <f>VLOOKUP($A21,'Return Data'!$A$7:$R$328,11,0)</f>
        <v>-111.671589791928</v>
      </c>
      <c r="E21" s="70">
        <f t="shared" si="0"/>
        <v>16</v>
      </c>
      <c r="F21" s="69">
        <f>VLOOKUP($A21,'Return Data'!$A$7:$R$328,12,0)</f>
        <v>-45.687615608006801</v>
      </c>
      <c r="G21" s="70">
        <f t="shared" si="1"/>
        <v>15</v>
      </c>
      <c r="H21" s="69">
        <f>VLOOKUP($A21,'Return Data'!$A$7:$R$328,13,0)</f>
        <v>-40.079923170669502</v>
      </c>
      <c r="I21" s="70">
        <f t="shared" si="2"/>
        <v>16</v>
      </c>
      <c r="J21" s="69">
        <f>VLOOKUP($A21,'Return Data'!$A$7:$R$328,14,0)</f>
        <v>-31.599850012401401</v>
      </c>
      <c r="K21" s="70">
        <f t="shared" si="3"/>
        <v>15</v>
      </c>
      <c r="L21" s="69">
        <f>VLOOKUP($A21,'Return Data'!$A$7:$R$328,18,0)</f>
        <v>-16.671853670906799</v>
      </c>
      <c r="M21" s="70">
        <f t="shared" si="4"/>
        <v>10</v>
      </c>
      <c r="N21" s="69">
        <f>VLOOKUP($A21,'Return Data'!$A$7:$R$328,15,0)</f>
        <v>-7.8954081289495699</v>
      </c>
      <c r="O21" s="70">
        <f t="shared" si="5"/>
        <v>10</v>
      </c>
      <c r="P21" s="69">
        <f>VLOOKUP($A21,'Return Data'!$A$7:$R$328,16,0)</f>
        <v>-1.48464345851265</v>
      </c>
      <c r="Q21" s="70">
        <f t="shared" si="6"/>
        <v>10</v>
      </c>
      <c r="R21" s="69">
        <f>VLOOKUP($A21,'Return Data'!$A$7:$R$328,17,0)</f>
        <v>44.941453037995899</v>
      </c>
      <c r="S21" s="71">
        <f t="shared" si="7"/>
        <v>5</v>
      </c>
    </row>
    <row r="22" spans="1:19" x14ac:dyDescent="0.25">
      <c r="A22" s="67" t="s">
        <v>44</v>
      </c>
      <c r="B22" s="68">
        <f>VLOOKUP($A22,'Return Data'!$A$7:$R$328,2,0)</f>
        <v>43907</v>
      </c>
      <c r="C22" s="69">
        <f>VLOOKUP($A22,'Return Data'!$A$7:$R$328,3,0)</f>
        <v>8.0399999999999991</v>
      </c>
      <c r="D22" s="69">
        <f>VLOOKUP($A22,'Return Data'!$A$7:$R$328,11,0)</f>
        <v>-100.274725274725</v>
      </c>
      <c r="E22" s="70">
        <f t="shared" si="0"/>
        <v>13</v>
      </c>
      <c r="F22" s="69">
        <f>VLOOKUP($A22,'Return Data'!$A$7:$R$328,12,0)</f>
        <v>-34.320833805369901</v>
      </c>
      <c r="G22" s="70">
        <f t="shared" si="1"/>
        <v>10</v>
      </c>
      <c r="H22" s="69">
        <f>VLOOKUP($A22,'Return Data'!$A$7:$R$328,13,0)</f>
        <v>-31.306645738851401</v>
      </c>
      <c r="I22" s="70">
        <f t="shared" si="2"/>
        <v>10</v>
      </c>
      <c r="J22" s="69">
        <f>VLOOKUP($A22,'Return Data'!$A$7:$R$328,14,0)</f>
        <v>-23.740539262062399</v>
      </c>
      <c r="K22" s="70">
        <f t="shared" si="3"/>
        <v>10</v>
      </c>
      <c r="L22" s="69"/>
      <c r="M22" s="70"/>
      <c r="N22" s="69"/>
      <c r="O22" s="70"/>
      <c r="P22" s="69"/>
      <c r="Q22" s="70"/>
      <c r="R22" s="69">
        <f>VLOOKUP($A22,'Return Data'!$A$7:$R$328,17,0)</f>
        <v>-15.2863247863248</v>
      </c>
      <c r="S22" s="71">
        <f t="shared" si="7"/>
        <v>16</v>
      </c>
    </row>
    <row r="23" spans="1:19" x14ac:dyDescent="0.25">
      <c r="A23" s="67" t="s">
        <v>45</v>
      </c>
      <c r="B23" s="68">
        <f>VLOOKUP($A23,'Return Data'!$A$7:$R$328,2,0)</f>
        <v>43907</v>
      </c>
      <c r="C23" s="69">
        <f>VLOOKUP($A23,'Return Data'!$A$7:$R$328,3,0)</f>
        <v>50.533099999999997</v>
      </c>
      <c r="D23" s="69">
        <f>VLOOKUP($A23,'Return Data'!$A$7:$R$328,11,0)</f>
        <v>-83.665788027899893</v>
      </c>
      <c r="E23" s="70">
        <f t="shared" si="0"/>
        <v>3</v>
      </c>
      <c r="F23" s="69">
        <f>VLOOKUP($A23,'Return Data'!$A$7:$R$328,12,0)</f>
        <v>-23.766460432097901</v>
      </c>
      <c r="G23" s="70">
        <f t="shared" si="1"/>
        <v>3</v>
      </c>
      <c r="H23" s="69">
        <f>VLOOKUP($A23,'Return Data'!$A$7:$R$328,13,0)</f>
        <v>-21.5118876164507</v>
      </c>
      <c r="I23" s="70">
        <f t="shared" si="2"/>
        <v>3</v>
      </c>
      <c r="J23" s="69">
        <f>VLOOKUP($A23,'Return Data'!$A$7:$R$328,14,0)</f>
        <v>-16.785686511326901</v>
      </c>
      <c r="K23" s="70">
        <f t="shared" si="3"/>
        <v>4</v>
      </c>
      <c r="L23" s="69">
        <f>VLOOKUP($A23,'Return Data'!$A$7:$R$328,18,0)</f>
        <v>-5.94415902766674</v>
      </c>
      <c r="M23" s="70">
        <f t="shared" si="4"/>
        <v>1</v>
      </c>
      <c r="N23" s="69">
        <f>VLOOKUP($A23,'Return Data'!$A$7:$R$328,15,0)</f>
        <v>-0.52941559896833101</v>
      </c>
      <c r="O23" s="70">
        <f t="shared" si="5"/>
        <v>1</v>
      </c>
      <c r="P23" s="69">
        <f>VLOOKUP($A23,'Return Data'!$A$7:$R$328,16,0)</f>
        <v>3.46528595395394E-2</v>
      </c>
      <c r="Q23" s="70">
        <f t="shared" si="6"/>
        <v>7</v>
      </c>
      <c r="R23" s="69">
        <f>VLOOKUP($A23,'Return Data'!$A$7:$R$328,17,0)</f>
        <v>27.6327633545013</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-93.247185762778997</v>
      </c>
      <c r="E25" s="78"/>
      <c r="F25" s="79">
        <f>AVERAGE(F8:F23)</f>
        <v>-33.205202942265927</v>
      </c>
      <c r="G25" s="78"/>
      <c r="H25" s="79">
        <f>AVERAGE(H8:H23)</f>
        <v>-29.991885188124925</v>
      </c>
      <c r="I25" s="78"/>
      <c r="J25" s="79">
        <f>AVERAGE(J8:J23)</f>
        <v>-23.021469610911666</v>
      </c>
      <c r="K25" s="78"/>
      <c r="L25" s="79">
        <f>AVERAGE(L8:L23)</f>
        <v>-12.901458988538829</v>
      </c>
      <c r="M25" s="78"/>
      <c r="N25" s="79">
        <f>AVERAGE(N8:N23)</f>
        <v>-4.9091666526265394</v>
      </c>
      <c r="O25" s="78"/>
      <c r="P25" s="79">
        <f>AVERAGE(P8:P23)</f>
        <v>0.5957145141962209</v>
      </c>
      <c r="Q25" s="78"/>
      <c r="R25" s="79">
        <f>AVERAGE(R8:R23)</f>
        <v>26.410249195074648</v>
      </c>
      <c r="S25" s="80"/>
    </row>
    <row r="26" spans="1:19" x14ac:dyDescent="0.25">
      <c r="A26" s="77" t="s">
        <v>28</v>
      </c>
      <c r="B26" s="78"/>
      <c r="C26" s="78"/>
      <c r="D26" s="79">
        <f>MIN(D8:D23)</f>
        <v>-111.671589791928</v>
      </c>
      <c r="E26" s="78"/>
      <c r="F26" s="79">
        <f>MIN(F8:F23)</f>
        <v>-47.134652187843699</v>
      </c>
      <c r="G26" s="78"/>
      <c r="H26" s="79">
        <f>MIN(H8:H23)</f>
        <v>-40.079923170669502</v>
      </c>
      <c r="I26" s="78"/>
      <c r="J26" s="79">
        <f>MIN(J8:J23)</f>
        <v>-32.435847138554799</v>
      </c>
      <c r="K26" s="78"/>
      <c r="L26" s="79">
        <f>MIN(L8:L23)</f>
        <v>-21.967266020830799</v>
      </c>
      <c r="M26" s="78"/>
      <c r="N26" s="79">
        <f>MIN(N8:N23)</f>
        <v>-10.309060971999299</v>
      </c>
      <c r="O26" s="78"/>
      <c r="P26" s="79">
        <f>MIN(P8:P23)</f>
        <v>-1.77630065346514</v>
      </c>
      <c r="Q26" s="78"/>
      <c r="R26" s="79">
        <f>MIN(R8:R23)</f>
        <v>-15.2863247863248</v>
      </c>
      <c r="S26" s="80"/>
    </row>
    <row r="27" spans="1:19" ht="15.75" thickBot="1" x14ac:dyDescent="0.3">
      <c r="A27" s="81" t="s">
        <v>29</v>
      </c>
      <c r="B27" s="82"/>
      <c r="C27" s="82"/>
      <c r="D27" s="83">
        <f>MAX(D8:D23)</f>
        <v>-72.750237153729003</v>
      </c>
      <c r="E27" s="82"/>
      <c r="F27" s="83">
        <f>MAX(F8:F23)</f>
        <v>-18.2881638584374</v>
      </c>
      <c r="G27" s="82"/>
      <c r="H27" s="83">
        <f>MAX(H8:H23)</f>
        <v>-19.6998066900168</v>
      </c>
      <c r="I27" s="82"/>
      <c r="J27" s="83">
        <f>MAX(J8:J23)</f>
        <v>-14.399018309834</v>
      </c>
      <c r="K27" s="82"/>
      <c r="L27" s="83">
        <f>MAX(L8:L23)</f>
        <v>-5.94415902766674</v>
      </c>
      <c r="M27" s="82"/>
      <c r="N27" s="83">
        <f>MAX(N8:N23)</f>
        <v>-0.52941559896833101</v>
      </c>
      <c r="O27" s="82"/>
      <c r="P27" s="83">
        <f>MAX(P8:P23)</f>
        <v>4.6846531953800303</v>
      </c>
      <c r="Q27" s="82"/>
      <c r="R27" s="83">
        <f>MAX(R8:R23)</f>
        <v>90.582600415740899</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345</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43907</v>
      </c>
      <c r="C8" s="69">
        <f>VLOOKUP($A8,'Return Data'!$A$7:$R$328,3,0)</f>
        <v>35.01</v>
      </c>
      <c r="D8" s="69">
        <f>VLOOKUP($A8,'Return Data'!$A$7:$R$328,11,0)</f>
        <v>-73.463051181203298</v>
      </c>
      <c r="E8" s="70">
        <f t="shared" ref="E8:E39" si="0">RANK(D8,D$8:D$72,0)</f>
        <v>18</v>
      </c>
      <c r="F8" s="69">
        <f>VLOOKUP($A8,'Return Data'!$A$7:$R$328,12,0)</f>
        <v>-17.4186142496002</v>
      </c>
      <c r="G8" s="70">
        <f t="shared" ref="G8:G29" si="1">RANK(F8,F$8:F$72,0)</f>
        <v>16</v>
      </c>
      <c r="H8" s="69">
        <f>VLOOKUP($A8,'Return Data'!$A$7:$R$328,13,0)</f>
        <v>-18.0860092218376</v>
      </c>
      <c r="I8" s="70">
        <f t="shared" ref="I8:I29" si="2">RANK(H8,H$8:H$72,0)</f>
        <v>18</v>
      </c>
      <c r="J8" s="69">
        <f>VLOOKUP($A8,'Return Data'!$A$7:$R$328,14,0)</f>
        <v>-14.963117822607</v>
      </c>
      <c r="K8" s="70">
        <f t="shared" ref="K8:K29" si="3">RANK(J8,J$8:J$72,0)</f>
        <v>24</v>
      </c>
      <c r="L8" s="69">
        <f>VLOOKUP($A8,'Return Data'!$A$7:$R$328,18,0)</f>
        <v>-6.3509948297185002</v>
      </c>
      <c r="M8" s="70">
        <f t="shared" ref="M8:M13" si="4">RANK(L8,L$8:L$72,0)</f>
        <v>20</v>
      </c>
      <c r="N8" s="69">
        <f>VLOOKUP($A8,'Return Data'!$A$7:$R$328,15,0)</f>
        <v>2.4290820994517102</v>
      </c>
      <c r="O8" s="70">
        <f>RANK(N8,N$8:N$72,0)</f>
        <v>13</v>
      </c>
      <c r="P8" s="69">
        <f>VLOOKUP($A8,'Return Data'!$A$7:$R$328,16,0)</f>
        <v>4.6151954161556903</v>
      </c>
      <c r="Q8" s="70">
        <f>RANK(P8,P$8:P$72,0)</f>
        <v>12</v>
      </c>
      <c r="R8" s="69">
        <f>VLOOKUP($A8,'Return Data'!$A$7:$R$328,17,0)</f>
        <v>17.495979713013401</v>
      </c>
      <c r="S8" s="71">
        <f t="shared" ref="S8:S39" si="5">RANK(R8,R$8:R$72,0)</f>
        <v>9</v>
      </c>
    </row>
    <row r="9" spans="1:20" x14ac:dyDescent="0.25">
      <c r="A9" s="67" t="s">
        <v>164</v>
      </c>
      <c r="B9" s="68">
        <f>VLOOKUP($A9,'Return Data'!$A$7:$R$328,2,0)</f>
        <v>43907</v>
      </c>
      <c r="C9" s="69">
        <f>VLOOKUP($A9,'Return Data'!$A$7:$R$328,3,0)</f>
        <v>28.37</v>
      </c>
      <c r="D9" s="69">
        <f>VLOOKUP($A9,'Return Data'!$A$7:$R$328,11,0)</f>
        <v>-72.030774315331797</v>
      </c>
      <c r="E9" s="70">
        <f t="shared" si="0"/>
        <v>16</v>
      </c>
      <c r="F9" s="69">
        <f>VLOOKUP($A9,'Return Data'!$A$7:$R$328,12,0)</f>
        <v>-16.420391905828801</v>
      </c>
      <c r="G9" s="70">
        <f t="shared" si="1"/>
        <v>15</v>
      </c>
      <c r="H9" s="69">
        <f>VLOOKUP($A9,'Return Data'!$A$7:$R$328,13,0)</f>
        <v>-16.8565270935961</v>
      </c>
      <c r="I9" s="70">
        <f t="shared" si="2"/>
        <v>14</v>
      </c>
      <c r="J9" s="69">
        <f>VLOOKUP($A9,'Return Data'!$A$7:$R$328,14,0)</f>
        <v>-13.760608880441399</v>
      </c>
      <c r="K9" s="70">
        <f t="shared" si="3"/>
        <v>18</v>
      </c>
      <c r="L9" s="69">
        <f>VLOOKUP($A9,'Return Data'!$A$7:$R$328,18,0)</f>
        <v>-5.4760545316440901</v>
      </c>
      <c r="M9" s="70">
        <f t="shared" si="4"/>
        <v>17</v>
      </c>
      <c r="N9" s="69">
        <f>VLOOKUP($A9,'Return Data'!$A$7:$R$328,15,0)</f>
        <v>3.2606960859641601</v>
      </c>
      <c r="O9" s="70">
        <f>RANK(N9,N$8:N$72,0)</f>
        <v>11</v>
      </c>
      <c r="P9" s="69">
        <f>VLOOKUP($A9,'Return Data'!$A$7:$R$328,16,0)</f>
        <v>5.3471338716785697</v>
      </c>
      <c r="Q9" s="70">
        <f>RANK(P9,P$8:P$72,0)</f>
        <v>9</v>
      </c>
      <c r="R9" s="69">
        <f>VLOOKUP($A9,'Return Data'!$A$7:$R$328,17,0)</f>
        <v>19.0001345816415</v>
      </c>
      <c r="S9" s="71">
        <f t="shared" si="5"/>
        <v>6</v>
      </c>
    </row>
    <row r="10" spans="1:20" x14ac:dyDescent="0.25">
      <c r="A10" s="67" t="s">
        <v>165</v>
      </c>
      <c r="B10" s="68">
        <f>VLOOKUP($A10,'Return Data'!$A$7:$R$328,2,0)</f>
        <v>43907</v>
      </c>
      <c r="C10" s="69">
        <f>VLOOKUP($A10,'Return Data'!$A$7:$R$328,3,0)</f>
        <v>44.890999999999998</v>
      </c>
      <c r="D10" s="69">
        <f>VLOOKUP($A10,'Return Data'!$A$7:$R$328,11,0)</f>
        <v>-60.2297575585727</v>
      </c>
      <c r="E10" s="70">
        <f t="shared" si="0"/>
        <v>7</v>
      </c>
      <c r="F10" s="69">
        <f>VLOOKUP($A10,'Return Data'!$A$7:$R$328,12,0)</f>
        <v>-8.4883223443223397</v>
      </c>
      <c r="G10" s="70">
        <f t="shared" si="1"/>
        <v>7</v>
      </c>
      <c r="H10" s="69">
        <f>VLOOKUP($A10,'Return Data'!$A$7:$R$328,13,0)</f>
        <v>-9.9484321790292398</v>
      </c>
      <c r="I10" s="70">
        <f t="shared" si="2"/>
        <v>7</v>
      </c>
      <c r="J10" s="69">
        <f>VLOOKUP($A10,'Return Data'!$A$7:$R$328,14,0)</f>
        <v>-3.77445802988376</v>
      </c>
      <c r="K10" s="70">
        <f t="shared" si="3"/>
        <v>5</v>
      </c>
      <c r="L10" s="69">
        <f>VLOOKUP($A10,'Return Data'!$A$7:$R$328,18,0)</f>
        <v>2.7046958926363098</v>
      </c>
      <c r="M10" s="70">
        <f t="shared" si="4"/>
        <v>2</v>
      </c>
      <c r="N10" s="69">
        <f>VLOOKUP($A10,'Return Data'!$A$7:$R$328,15,0)</f>
        <v>8.4043532138803094</v>
      </c>
      <c r="O10" s="70">
        <f>RANK(N10,N$8:N$72,0)</f>
        <v>2</v>
      </c>
      <c r="P10" s="69">
        <f>VLOOKUP($A10,'Return Data'!$A$7:$R$328,16,0)</f>
        <v>7.5410153982924797</v>
      </c>
      <c r="Q10" s="70">
        <f>RANK(P10,P$8:P$72,0)</f>
        <v>3</v>
      </c>
      <c r="R10" s="69">
        <f>VLOOKUP($A10,'Return Data'!$A$7:$R$328,17,0)</f>
        <v>27.8715911391193</v>
      </c>
      <c r="S10" s="71">
        <f t="shared" si="5"/>
        <v>1</v>
      </c>
    </row>
    <row r="11" spans="1:20" x14ac:dyDescent="0.25">
      <c r="A11" s="67" t="s">
        <v>166</v>
      </c>
      <c r="B11" s="68">
        <f>VLOOKUP($A11,'Return Data'!$A$7:$R$328,2,0)</f>
        <v>43907</v>
      </c>
      <c r="C11" s="69">
        <f>VLOOKUP($A11,'Return Data'!$A$7:$R$328,3,0)</f>
        <v>38.69</v>
      </c>
      <c r="D11" s="69">
        <f>VLOOKUP($A11,'Return Data'!$A$7:$R$328,11,0)</f>
        <v>-78.870568799970798</v>
      </c>
      <c r="E11" s="70">
        <f t="shared" si="0"/>
        <v>28</v>
      </c>
      <c r="F11" s="69">
        <f>VLOOKUP($A11,'Return Data'!$A$7:$R$328,12,0)</f>
        <v>-24.522720926985901</v>
      </c>
      <c r="G11" s="70">
        <f t="shared" si="1"/>
        <v>31</v>
      </c>
      <c r="H11" s="69">
        <f>VLOOKUP($A11,'Return Data'!$A$7:$R$328,13,0)</f>
        <v>-23.901819786208002</v>
      </c>
      <c r="I11" s="70">
        <f t="shared" si="2"/>
        <v>33</v>
      </c>
      <c r="J11" s="69">
        <f>VLOOKUP($A11,'Return Data'!$A$7:$R$328,14,0)</f>
        <v>-16.977001136321299</v>
      </c>
      <c r="K11" s="70">
        <f t="shared" si="3"/>
        <v>34</v>
      </c>
      <c r="L11" s="69">
        <f>VLOOKUP($A11,'Return Data'!$A$7:$R$328,18,0)</f>
        <v>-10.052936453702999</v>
      </c>
      <c r="M11" s="70">
        <f t="shared" si="4"/>
        <v>38</v>
      </c>
      <c r="N11" s="69">
        <f>VLOOKUP($A11,'Return Data'!$A$7:$R$328,15,0)</f>
        <v>-3.3867375974267002</v>
      </c>
      <c r="O11" s="70">
        <f>RANK(N11,N$8:N$72,0)</f>
        <v>40</v>
      </c>
      <c r="P11" s="69">
        <f>VLOOKUP($A11,'Return Data'!$A$7:$R$328,16,0)</f>
        <v>-0.33009072242633197</v>
      </c>
      <c r="Q11" s="70">
        <f>RANK(P11,P$8:P$72,0)</f>
        <v>31</v>
      </c>
      <c r="R11" s="69">
        <f>VLOOKUP($A11,'Return Data'!$A$7:$R$328,17,0)</f>
        <v>-0.716581638179418</v>
      </c>
      <c r="S11" s="71">
        <f t="shared" si="5"/>
        <v>47</v>
      </c>
    </row>
    <row r="12" spans="1:20" x14ac:dyDescent="0.25">
      <c r="A12" s="67" t="s">
        <v>167</v>
      </c>
      <c r="B12" s="68">
        <f>VLOOKUP($A12,'Return Data'!$A$7:$R$328,2,0)</f>
        <v>43907</v>
      </c>
      <c r="C12" s="69">
        <f>VLOOKUP($A12,'Return Data'!$A$7:$R$328,3,0)</f>
        <v>35.725999999999999</v>
      </c>
      <c r="D12" s="69">
        <f>VLOOKUP($A12,'Return Data'!$A$7:$R$328,11,0)</f>
        <v>-69.945745694497802</v>
      </c>
      <c r="E12" s="70">
        <f t="shared" si="0"/>
        <v>13</v>
      </c>
      <c r="F12" s="69">
        <f>VLOOKUP($A12,'Return Data'!$A$7:$R$328,12,0)</f>
        <v>-15.5455858952037</v>
      </c>
      <c r="G12" s="70">
        <f t="shared" si="1"/>
        <v>11</v>
      </c>
      <c r="H12" s="69">
        <f>VLOOKUP($A12,'Return Data'!$A$7:$R$328,13,0)</f>
        <v>-14.660452298731901</v>
      </c>
      <c r="I12" s="70">
        <f t="shared" si="2"/>
        <v>9</v>
      </c>
      <c r="J12" s="69">
        <f>VLOOKUP($A12,'Return Data'!$A$7:$R$328,14,0)</f>
        <v>-7.7897826479450796</v>
      </c>
      <c r="K12" s="70">
        <f t="shared" si="3"/>
        <v>8</v>
      </c>
      <c r="L12" s="69">
        <f>VLOOKUP($A12,'Return Data'!$A$7:$R$328,18,0)</f>
        <v>-1.9976438583284499</v>
      </c>
      <c r="M12" s="70">
        <f t="shared" si="4"/>
        <v>5</v>
      </c>
      <c r="N12" s="69">
        <f>VLOOKUP($A12,'Return Data'!$A$7:$R$328,15,0)</f>
        <v>3.4595357823011401</v>
      </c>
      <c r="O12" s="70">
        <f>RANK(N12,N$8:N$72,0)</f>
        <v>10</v>
      </c>
      <c r="P12" s="69">
        <f>VLOOKUP($A12,'Return Data'!$A$7:$R$328,16,0)</f>
        <v>3.39018840182265</v>
      </c>
      <c r="Q12" s="70">
        <f>RANK(P12,P$8:P$72,0)</f>
        <v>17</v>
      </c>
      <c r="R12" s="69">
        <f>VLOOKUP($A12,'Return Data'!$A$7:$R$328,17,0)</f>
        <v>15.2267986979681</v>
      </c>
      <c r="S12" s="71">
        <f t="shared" si="5"/>
        <v>12</v>
      </c>
    </row>
    <row r="13" spans="1:20" x14ac:dyDescent="0.25">
      <c r="A13" s="67" t="s">
        <v>168</v>
      </c>
      <c r="B13" s="68">
        <f>VLOOKUP($A13,'Return Data'!$A$7:$R$328,2,0)</f>
        <v>43907</v>
      </c>
      <c r="C13" s="69">
        <f>VLOOKUP($A13,'Return Data'!$A$7:$R$328,3,0)</f>
        <v>8.2799999999999994</v>
      </c>
      <c r="D13" s="69">
        <f>VLOOKUP($A13,'Return Data'!$A$7:$R$328,11,0)</f>
        <v>-35.741486236535799</v>
      </c>
      <c r="E13" s="70">
        <f t="shared" si="0"/>
        <v>1</v>
      </c>
      <c r="F13" s="69">
        <f>VLOOKUP($A13,'Return Data'!$A$7:$R$328,12,0)</f>
        <v>3.95171331131922</v>
      </c>
      <c r="G13" s="70">
        <f t="shared" si="1"/>
        <v>1</v>
      </c>
      <c r="H13" s="69">
        <f>VLOOKUP($A13,'Return Data'!$A$7:$R$328,13,0)</f>
        <v>-3.1417848781159798</v>
      </c>
      <c r="I13" s="70">
        <f t="shared" si="2"/>
        <v>1</v>
      </c>
      <c r="J13" s="69">
        <f>VLOOKUP($A13,'Return Data'!$A$7:$R$328,14,0)</f>
        <v>-3.2443620479480102</v>
      </c>
      <c r="K13" s="70">
        <f t="shared" si="3"/>
        <v>4</v>
      </c>
      <c r="L13" s="69">
        <f>VLOOKUP($A13,'Return Data'!$A$7:$R$328,18,0)</f>
        <v>-8.2435439802573605</v>
      </c>
      <c r="M13" s="70">
        <f t="shared" si="4"/>
        <v>30</v>
      </c>
      <c r="N13" s="69"/>
      <c r="O13" s="70"/>
      <c r="P13" s="69"/>
      <c r="Q13" s="70"/>
      <c r="R13" s="69">
        <f>VLOOKUP($A13,'Return Data'!$A$7:$R$328,17,0)</f>
        <v>-8.2932628797886405</v>
      </c>
      <c r="S13" s="71">
        <f t="shared" si="5"/>
        <v>54</v>
      </c>
    </row>
    <row r="14" spans="1:20" x14ac:dyDescent="0.25">
      <c r="A14" s="67" t="s">
        <v>169</v>
      </c>
      <c r="B14" s="68">
        <f>VLOOKUP($A14,'Return Data'!$A$7:$R$328,2,0)</f>
        <v>43907</v>
      </c>
      <c r="C14" s="69">
        <f>VLOOKUP($A14,'Return Data'!$A$7:$R$328,3,0)</f>
        <v>10.15</v>
      </c>
      <c r="D14" s="69">
        <f>VLOOKUP($A14,'Return Data'!$A$7:$R$328,11,0)</f>
        <v>-48.3126059382558</v>
      </c>
      <c r="E14" s="70">
        <f t="shared" si="0"/>
        <v>4</v>
      </c>
      <c r="F14" s="69">
        <f>VLOOKUP($A14,'Return Data'!$A$7:$R$328,12,0)</f>
        <v>-2.9206230662541302</v>
      </c>
      <c r="G14" s="70">
        <f t="shared" si="1"/>
        <v>4</v>
      </c>
      <c r="H14" s="69">
        <f>VLOOKUP($A14,'Return Data'!$A$7:$R$328,13,0)</f>
        <v>-5.4140852455397104</v>
      </c>
      <c r="I14" s="70">
        <f t="shared" si="2"/>
        <v>4</v>
      </c>
      <c r="J14" s="69">
        <f>VLOOKUP($A14,'Return Data'!$A$7:$R$328,14,0)</f>
        <v>-5.6229291255859</v>
      </c>
      <c r="K14" s="70">
        <f t="shared" si="3"/>
        <v>6</v>
      </c>
      <c r="L14" s="69"/>
      <c r="M14" s="70"/>
      <c r="N14" s="69"/>
      <c r="O14" s="70"/>
      <c r="P14" s="69"/>
      <c r="Q14" s="70"/>
      <c r="R14" s="69">
        <f>VLOOKUP($A14,'Return Data'!$A$7:$R$328,17,0)</f>
        <v>1.0631067961165099</v>
      </c>
      <c r="S14" s="71">
        <f t="shared" si="5"/>
        <v>45</v>
      </c>
    </row>
    <row r="15" spans="1:20" x14ac:dyDescent="0.25">
      <c r="A15" s="67" t="s">
        <v>170</v>
      </c>
      <c r="B15" s="68">
        <f>VLOOKUP($A15,'Return Data'!$A$7:$R$328,2,0)</f>
        <v>43907</v>
      </c>
      <c r="C15" s="69">
        <f>VLOOKUP($A15,'Return Data'!$A$7:$R$328,3,0)</f>
        <v>53.58</v>
      </c>
      <c r="D15" s="69">
        <f>VLOOKUP($A15,'Return Data'!$A$7:$R$328,11,0)</f>
        <v>-45.642746271260997</v>
      </c>
      <c r="E15" s="70">
        <f t="shared" si="0"/>
        <v>3</v>
      </c>
      <c r="F15" s="69">
        <f>VLOOKUP($A15,'Return Data'!$A$7:$R$328,12,0)</f>
        <v>1.39453667925758</v>
      </c>
      <c r="G15" s="70">
        <f t="shared" si="1"/>
        <v>3</v>
      </c>
      <c r="H15" s="69">
        <f>VLOOKUP($A15,'Return Data'!$A$7:$R$328,13,0)</f>
        <v>-3.4628740361739099</v>
      </c>
      <c r="I15" s="70">
        <f t="shared" si="2"/>
        <v>2</v>
      </c>
      <c r="J15" s="69">
        <f>VLOOKUP($A15,'Return Data'!$A$7:$R$328,14,0)</f>
        <v>0.148313693620481</v>
      </c>
      <c r="K15" s="70">
        <f t="shared" si="3"/>
        <v>2</v>
      </c>
      <c r="L15" s="69">
        <f>VLOOKUP($A15,'Return Data'!$A$7:$R$328,18,0)</f>
        <v>-4.7717368748703004</v>
      </c>
      <c r="M15" s="70">
        <f t="shared" ref="M15:M24" si="6">RANK(L15,L$8:L$72,0)</f>
        <v>13</v>
      </c>
      <c r="N15" s="69">
        <f>VLOOKUP($A15,'Return Data'!$A$7:$R$328,15,0)</f>
        <v>7.0583206890801504</v>
      </c>
      <c r="O15" s="70">
        <f t="shared" ref="O15:O24" si="7">RANK(N15,N$8:N$72,0)</f>
        <v>3</v>
      </c>
      <c r="P15" s="69">
        <f>VLOOKUP($A15,'Return Data'!$A$7:$R$328,16,0)</f>
        <v>6.5044996881404202</v>
      </c>
      <c r="Q15" s="70">
        <f>RANK(P15,P$8:P$72,0)</f>
        <v>5</v>
      </c>
      <c r="R15" s="69">
        <f>VLOOKUP($A15,'Return Data'!$A$7:$R$328,17,0)</f>
        <v>17.913044947881101</v>
      </c>
      <c r="S15" s="71">
        <f t="shared" si="5"/>
        <v>7</v>
      </c>
    </row>
    <row r="16" spans="1:20" x14ac:dyDescent="0.25">
      <c r="A16" s="67" t="s">
        <v>171</v>
      </c>
      <c r="B16" s="68">
        <f>VLOOKUP($A16,'Return Data'!$A$7:$R$328,2,0)</f>
        <v>43907</v>
      </c>
      <c r="C16" s="69">
        <f>VLOOKUP($A16,'Return Data'!$A$7:$R$328,3,0)</f>
        <v>60.05</v>
      </c>
      <c r="D16" s="69">
        <f>VLOOKUP($A16,'Return Data'!$A$7:$R$328,11,0)</f>
        <v>-62.765019781454697</v>
      </c>
      <c r="E16" s="70">
        <f t="shared" si="0"/>
        <v>9</v>
      </c>
      <c r="F16" s="69">
        <f>VLOOKUP($A16,'Return Data'!$A$7:$R$328,12,0)</f>
        <v>-11.491452033053299</v>
      </c>
      <c r="G16" s="70">
        <f t="shared" si="1"/>
        <v>8</v>
      </c>
      <c r="H16" s="69">
        <f>VLOOKUP($A16,'Return Data'!$A$7:$R$328,13,0)</f>
        <v>-16.585912483252301</v>
      </c>
      <c r="I16" s="70">
        <f t="shared" si="2"/>
        <v>13</v>
      </c>
      <c r="J16" s="69">
        <f>VLOOKUP($A16,'Return Data'!$A$7:$R$328,14,0)</f>
        <v>-9.5123014937878896</v>
      </c>
      <c r="K16" s="70">
        <f t="shared" si="3"/>
        <v>12</v>
      </c>
      <c r="L16" s="69">
        <f>VLOOKUP($A16,'Return Data'!$A$7:$R$328,18,0)</f>
        <v>0.72448916474407998</v>
      </c>
      <c r="M16" s="70">
        <f t="shared" si="6"/>
        <v>3</v>
      </c>
      <c r="N16" s="69">
        <f>VLOOKUP($A16,'Return Data'!$A$7:$R$328,15,0)</f>
        <v>5.3936810750039497</v>
      </c>
      <c r="O16" s="70">
        <f t="shared" si="7"/>
        <v>4</v>
      </c>
      <c r="P16" s="69">
        <f>VLOOKUP($A16,'Return Data'!$A$7:$R$328,16,0)</f>
        <v>4.68647597801976</v>
      </c>
      <c r="Q16" s="70">
        <f>RANK(P16,P$8:P$72,0)</f>
        <v>10</v>
      </c>
      <c r="R16" s="69">
        <f>VLOOKUP($A16,'Return Data'!$A$7:$R$328,17,0)</f>
        <v>14.0117052312808</v>
      </c>
      <c r="S16" s="71">
        <f t="shared" si="5"/>
        <v>14</v>
      </c>
    </row>
    <row r="17" spans="1:19" x14ac:dyDescent="0.25">
      <c r="A17" s="67" t="s">
        <v>172</v>
      </c>
      <c r="B17" s="68">
        <f>VLOOKUP($A17,'Return Data'!$A$7:$R$328,2,0)</f>
        <v>43907</v>
      </c>
      <c r="C17" s="69">
        <f>VLOOKUP($A17,'Return Data'!$A$7:$R$328,3,0)</f>
        <v>42.05</v>
      </c>
      <c r="D17" s="69">
        <f>VLOOKUP($A17,'Return Data'!$A$7:$R$328,11,0)</f>
        <v>-89.396650291124502</v>
      </c>
      <c r="E17" s="70">
        <f t="shared" si="0"/>
        <v>42</v>
      </c>
      <c r="F17" s="69">
        <f>VLOOKUP($A17,'Return Data'!$A$7:$R$328,12,0)</f>
        <v>-27.559145197455699</v>
      </c>
      <c r="G17" s="70">
        <f t="shared" si="1"/>
        <v>40</v>
      </c>
      <c r="H17" s="69">
        <f>VLOOKUP($A17,'Return Data'!$A$7:$R$328,13,0)</f>
        <v>-22.014634764811401</v>
      </c>
      <c r="I17" s="70">
        <f t="shared" si="2"/>
        <v>23</v>
      </c>
      <c r="J17" s="69">
        <f>VLOOKUP($A17,'Return Data'!$A$7:$R$328,14,0)</f>
        <v>-14.793125040138699</v>
      </c>
      <c r="K17" s="70">
        <f t="shared" si="3"/>
        <v>22</v>
      </c>
      <c r="L17" s="69">
        <f>VLOOKUP($A17,'Return Data'!$A$7:$R$328,18,0)</f>
        <v>-4.8628414596874698</v>
      </c>
      <c r="M17" s="70">
        <f t="shared" si="6"/>
        <v>14</v>
      </c>
      <c r="N17" s="69">
        <f>VLOOKUP($A17,'Return Data'!$A$7:$R$328,15,0)</f>
        <v>0.64999031070344304</v>
      </c>
      <c r="O17" s="70">
        <f t="shared" si="7"/>
        <v>17</v>
      </c>
      <c r="P17" s="69">
        <f>VLOOKUP($A17,'Return Data'!$A$7:$R$328,16,0)</f>
        <v>5.5345081577865303</v>
      </c>
      <c r="Q17" s="70">
        <f>RANK(P17,P$8:P$72,0)</f>
        <v>8</v>
      </c>
      <c r="R17" s="69">
        <f>VLOOKUP($A17,'Return Data'!$A$7:$R$328,17,0)</f>
        <v>16.930867896576199</v>
      </c>
      <c r="S17" s="71">
        <f t="shared" si="5"/>
        <v>10</v>
      </c>
    </row>
    <row r="18" spans="1:19" x14ac:dyDescent="0.25">
      <c r="A18" s="67" t="s">
        <v>173</v>
      </c>
      <c r="B18" s="68">
        <f>VLOOKUP($A18,'Return Data'!$A$7:$R$328,2,0)</f>
        <v>43907</v>
      </c>
      <c r="C18" s="69">
        <f>VLOOKUP($A18,'Return Data'!$A$7:$R$328,3,0)</f>
        <v>41.46</v>
      </c>
      <c r="D18" s="69">
        <f>VLOOKUP($A18,'Return Data'!$A$7:$R$328,11,0)</f>
        <v>-79.443960295024098</v>
      </c>
      <c r="E18" s="70">
        <f t="shared" si="0"/>
        <v>29</v>
      </c>
      <c r="F18" s="69">
        <f>VLOOKUP($A18,'Return Data'!$A$7:$R$328,12,0)</f>
        <v>-22.617068358562001</v>
      </c>
      <c r="G18" s="70">
        <f t="shared" si="1"/>
        <v>26</v>
      </c>
      <c r="H18" s="69">
        <f>VLOOKUP($A18,'Return Data'!$A$7:$R$328,13,0)</f>
        <v>-22.130500143871402</v>
      </c>
      <c r="I18" s="70">
        <f t="shared" si="2"/>
        <v>24</v>
      </c>
      <c r="J18" s="69">
        <f>VLOOKUP($A18,'Return Data'!$A$7:$R$328,14,0)</f>
        <v>-14.484451260466599</v>
      </c>
      <c r="K18" s="70">
        <f t="shared" si="3"/>
        <v>21</v>
      </c>
      <c r="L18" s="69">
        <f>VLOOKUP($A18,'Return Data'!$A$7:$R$328,18,0)</f>
        <v>-7.2379020900231001</v>
      </c>
      <c r="M18" s="70">
        <f t="shared" si="6"/>
        <v>24</v>
      </c>
      <c r="N18" s="69">
        <f>VLOOKUP($A18,'Return Data'!$A$7:$R$328,15,0)</f>
        <v>-5.6133021419745403E-2</v>
      </c>
      <c r="O18" s="70">
        <f t="shared" si="7"/>
        <v>19</v>
      </c>
      <c r="P18" s="69">
        <f>VLOOKUP($A18,'Return Data'!$A$7:$R$328,16,0)</f>
        <v>1.99251138609046</v>
      </c>
      <c r="Q18" s="70">
        <f>RANK(P18,P$8:P$72,0)</f>
        <v>24</v>
      </c>
      <c r="R18" s="69">
        <f>VLOOKUP($A18,'Return Data'!$A$7:$R$328,17,0)</f>
        <v>12.6022099835621</v>
      </c>
      <c r="S18" s="71">
        <f t="shared" si="5"/>
        <v>20</v>
      </c>
    </row>
    <row r="19" spans="1:19" x14ac:dyDescent="0.25">
      <c r="A19" s="85" t="s">
        <v>174</v>
      </c>
      <c r="B19" s="68">
        <f>VLOOKUP($A19,'Return Data'!$A$7:$R$328,2,0)</f>
        <v>43907</v>
      </c>
      <c r="C19" s="69">
        <f>VLOOKUP($A19,'Return Data'!$A$7:$R$328,3,0)</f>
        <v>12.5634</v>
      </c>
      <c r="D19" s="69">
        <f>VLOOKUP($A19,'Return Data'!$A$7:$R$328,11,0)</f>
        <v>-82.281382588864602</v>
      </c>
      <c r="E19" s="70">
        <f t="shared" si="0"/>
        <v>34</v>
      </c>
      <c r="F19" s="69">
        <f>VLOOKUP($A19,'Return Data'!$A$7:$R$328,12,0)</f>
        <v>-24.4730426112156</v>
      </c>
      <c r="G19" s="70">
        <f t="shared" si="1"/>
        <v>30</v>
      </c>
      <c r="H19" s="69">
        <f>VLOOKUP($A19,'Return Data'!$A$7:$R$328,13,0)</f>
        <v>-23.200332813973201</v>
      </c>
      <c r="I19" s="70">
        <f t="shared" si="2"/>
        <v>29</v>
      </c>
      <c r="J19" s="69">
        <f>VLOOKUP($A19,'Return Data'!$A$7:$R$328,14,0)</f>
        <v>-16.729441443421599</v>
      </c>
      <c r="K19" s="70">
        <f t="shared" si="3"/>
        <v>33</v>
      </c>
      <c r="L19" s="69">
        <f>VLOOKUP($A19,'Return Data'!$A$7:$R$328,18,0)</f>
        <v>-4.2828985592296798</v>
      </c>
      <c r="M19" s="70">
        <f t="shared" si="6"/>
        <v>12</v>
      </c>
      <c r="N19" s="69">
        <f>VLOOKUP($A19,'Return Data'!$A$7:$R$328,15,0)</f>
        <v>-0.236090120034636</v>
      </c>
      <c r="O19" s="70">
        <f t="shared" si="7"/>
        <v>20</v>
      </c>
      <c r="P19" s="69"/>
      <c r="Q19" s="70"/>
      <c r="R19" s="69">
        <f>VLOOKUP($A19,'Return Data'!$A$7:$R$328,17,0)</f>
        <v>6.0795386614684901</v>
      </c>
      <c r="S19" s="71">
        <f t="shared" si="5"/>
        <v>37</v>
      </c>
    </row>
    <row r="20" spans="1:19" x14ac:dyDescent="0.25">
      <c r="A20" s="67" t="s">
        <v>175</v>
      </c>
      <c r="B20" s="68">
        <f>VLOOKUP($A20,'Return Data'!$A$7:$R$328,2,0)</f>
        <v>43907</v>
      </c>
      <c r="C20" s="69">
        <f>VLOOKUP($A20,'Return Data'!$A$7:$R$328,3,0)</f>
        <v>460.95319999999998</v>
      </c>
      <c r="D20" s="69">
        <f>VLOOKUP($A20,'Return Data'!$A$7:$R$328,11,0)</f>
        <v>-97.854924877120595</v>
      </c>
      <c r="E20" s="70">
        <f t="shared" si="0"/>
        <v>57</v>
      </c>
      <c r="F20" s="69">
        <f>VLOOKUP($A20,'Return Data'!$A$7:$R$328,12,0)</f>
        <v>-36.038571225797703</v>
      </c>
      <c r="G20" s="70">
        <f t="shared" si="1"/>
        <v>57</v>
      </c>
      <c r="H20" s="69">
        <f>VLOOKUP($A20,'Return Data'!$A$7:$R$328,13,0)</f>
        <v>-30.194945779666199</v>
      </c>
      <c r="I20" s="70">
        <f t="shared" si="2"/>
        <v>49</v>
      </c>
      <c r="J20" s="69">
        <f>VLOOKUP($A20,'Return Data'!$A$7:$R$328,14,0)</f>
        <v>-22.5094930697405</v>
      </c>
      <c r="K20" s="70">
        <f t="shared" si="3"/>
        <v>47</v>
      </c>
      <c r="L20" s="69">
        <f>VLOOKUP($A20,'Return Data'!$A$7:$R$328,18,0)</f>
        <v>-8.6208589678126994</v>
      </c>
      <c r="M20" s="70">
        <f t="shared" si="6"/>
        <v>34</v>
      </c>
      <c r="N20" s="69">
        <f>VLOOKUP($A20,'Return Data'!$A$7:$R$328,15,0)</f>
        <v>-2.8948818408006498</v>
      </c>
      <c r="O20" s="70">
        <f t="shared" si="7"/>
        <v>35</v>
      </c>
      <c r="P20" s="69">
        <f>VLOOKUP($A20,'Return Data'!$A$7:$R$328,16,0)</f>
        <v>1.0389546261656299</v>
      </c>
      <c r="Q20" s="70">
        <f>RANK(P20,P$8:P$72,0)</f>
        <v>29</v>
      </c>
      <c r="R20" s="69">
        <f>VLOOKUP($A20,'Return Data'!$A$7:$R$328,17,0)</f>
        <v>12.477978399277699</v>
      </c>
      <c r="S20" s="71">
        <f t="shared" si="5"/>
        <v>21</v>
      </c>
    </row>
    <row r="21" spans="1:19" x14ac:dyDescent="0.25">
      <c r="A21" s="67" t="s">
        <v>176</v>
      </c>
      <c r="B21" s="68">
        <f>VLOOKUP($A21,'Return Data'!$A$7:$R$328,2,0)</f>
        <v>43907</v>
      </c>
      <c r="C21" s="69">
        <f>VLOOKUP($A21,'Return Data'!$A$7:$R$328,3,0)</f>
        <v>286.72000000000003</v>
      </c>
      <c r="D21" s="69">
        <f>VLOOKUP($A21,'Return Data'!$A$7:$R$328,11,0)</f>
        <v>-106.39226237375</v>
      </c>
      <c r="E21" s="70">
        <f t="shared" si="0"/>
        <v>63</v>
      </c>
      <c r="F21" s="69">
        <f>VLOOKUP($A21,'Return Data'!$A$7:$R$328,12,0)</f>
        <v>-36.070424749707797</v>
      </c>
      <c r="G21" s="70">
        <f t="shared" si="1"/>
        <v>58</v>
      </c>
      <c r="H21" s="69">
        <f>VLOOKUP($A21,'Return Data'!$A$7:$R$328,13,0)</f>
        <v>-31.772594798757801</v>
      </c>
      <c r="I21" s="70">
        <f t="shared" si="2"/>
        <v>51</v>
      </c>
      <c r="J21" s="69">
        <f>VLOOKUP($A21,'Return Data'!$A$7:$R$328,14,0)</f>
        <v>-22.627742592636999</v>
      </c>
      <c r="K21" s="70">
        <f t="shared" si="3"/>
        <v>48</v>
      </c>
      <c r="L21" s="69">
        <f>VLOOKUP($A21,'Return Data'!$A$7:$R$328,18,0)</f>
        <v>-8.2168774445031794</v>
      </c>
      <c r="M21" s="70">
        <f t="shared" si="6"/>
        <v>29</v>
      </c>
      <c r="N21" s="69">
        <f>VLOOKUP($A21,'Return Data'!$A$7:$R$328,15,0)</f>
        <v>-1.14339493423566</v>
      </c>
      <c r="O21" s="70">
        <f t="shared" si="7"/>
        <v>25</v>
      </c>
      <c r="P21" s="69">
        <f>VLOOKUP($A21,'Return Data'!$A$7:$R$328,16,0)</f>
        <v>3.2787720899486898</v>
      </c>
      <c r="Q21" s="70">
        <f>RANK(P21,P$8:P$72,0)</f>
        <v>18</v>
      </c>
      <c r="R21" s="69">
        <f>VLOOKUP($A21,'Return Data'!$A$7:$R$328,17,0)</f>
        <v>13.214671421257</v>
      </c>
      <c r="S21" s="71">
        <f t="shared" si="5"/>
        <v>17</v>
      </c>
    </row>
    <row r="22" spans="1:19" x14ac:dyDescent="0.25">
      <c r="A22" s="67" t="s">
        <v>177</v>
      </c>
      <c r="B22" s="68">
        <f>VLOOKUP($A22,'Return Data'!$A$7:$R$328,2,0)</f>
        <v>43907</v>
      </c>
      <c r="C22" s="69">
        <f>VLOOKUP($A22,'Return Data'!$A$7:$R$328,3,0)</f>
        <v>385.81299999999999</v>
      </c>
      <c r="D22" s="69">
        <f>VLOOKUP($A22,'Return Data'!$A$7:$R$328,11,0)</f>
        <v>-114.461073724017</v>
      </c>
      <c r="E22" s="70">
        <f t="shared" si="0"/>
        <v>65</v>
      </c>
      <c r="F22" s="69">
        <f>VLOOKUP($A22,'Return Data'!$A$7:$R$328,12,0)</f>
        <v>-43.976518709710902</v>
      </c>
      <c r="G22" s="70">
        <f t="shared" si="1"/>
        <v>63</v>
      </c>
      <c r="H22" s="69">
        <f>VLOOKUP($A22,'Return Data'!$A$7:$R$328,13,0)</f>
        <v>-38.180610428235497</v>
      </c>
      <c r="I22" s="70">
        <f t="shared" si="2"/>
        <v>61</v>
      </c>
      <c r="J22" s="69">
        <f>VLOOKUP($A22,'Return Data'!$A$7:$R$328,14,0)</f>
        <v>-28.232870560486798</v>
      </c>
      <c r="K22" s="70">
        <f t="shared" si="3"/>
        <v>58</v>
      </c>
      <c r="L22" s="69">
        <f>VLOOKUP($A22,'Return Data'!$A$7:$R$328,18,0)</f>
        <v>-13.1059133069963</v>
      </c>
      <c r="M22" s="70">
        <f t="shared" si="6"/>
        <v>46</v>
      </c>
      <c r="N22" s="69">
        <f>VLOOKUP($A22,'Return Data'!$A$7:$R$328,15,0)</f>
        <v>-6.0383537331663399</v>
      </c>
      <c r="O22" s="70">
        <f t="shared" si="7"/>
        <v>43</v>
      </c>
      <c r="P22" s="69">
        <f>VLOOKUP($A22,'Return Data'!$A$7:$R$328,16,0)</f>
        <v>-1.3978095835475699</v>
      </c>
      <c r="Q22" s="70">
        <f>RANK(P22,P$8:P$72,0)</f>
        <v>35</v>
      </c>
      <c r="R22" s="69">
        <f>VLOOKUP($A22,'Return Data'!$A$7:$R$328,17,0)</f>
        <v>8.0587014613059793</v>
      </c>
      <c r="S22" s="71">
        <f t="shared" si="5"/>
        <v>35</v>
      </c>
    </row>
    <row r="23" spans="1:19" x14ac:dyDescent="0.25">
      <c r="A23" s="67" t="s">
        <v>178</v>
      </c>
      <c r="B23" s="68">
        <f>VLOOKUP($A23,'Return Data'!$A$7:$R$328,2,0)</f>
        <v>43907</v>
      </c>
      <c r="C23" s="69">
        <f>VLOOKUP($A23,'Return Data'!$A$7:$R$328,3,0)</f>
        <v>31.8003</v>
      </c>
      <c r="D23" s="69">
        <f>VLOOKUP($A23,'Return Data'!$A$7:$R$328,11,0)</f>
        <v>-83.916023052285396</v>
      </c>
      <c r="E23" s="70">
        <f t="shared" si="0"/>
        <v>37</v>
      </c>
      <c r="F23" s="69">
        <f>VLOOKUP($A23,'Return Data'!$A$7:$R$328,12,0)</f>
        <v>-23.108408742644201</v>
      </c>
      <c r="G23" s="70">
        <f t="shared" si="1"/>
        <v>28</v>
      </c>
      <c r="H23" s="69">
        <f>VLOOKUP($A23,'Return Data'!$A$7:$R$328,13,0)</f>
        <v>-22.9383664358527</v>
      </c>
      <c r="I23" s="70">
        <f t="shared" si="2"/>
        <v>27</v>
      </c>
      <c r="J23" s="69">
        <f>VLOOKUP($A23,'Return Data'!$A$7:$R$328,14,0)</f>
        <v>-17.1600344767816</v>
      </c>
      <c r="K23" s="70">
        <f t="shared" si="3"/>
        <v>35</v>
      </c>
      <c r="L23" s="69">
        <f>VLOOKUP($A23,'Return Data'!$A$7:$R$328,18,0)</f>
        <v>-8.3255207665690101</v>
      </c>
      <c r="M23" s="70">
        <f t="shared" si="6"/>
        <v>31</v>
      </c>
      <c r="N23" s="69">
        <f>VLOOKUP($A23,'Return Data'!$A$7:$R$328,15,0)</f>
        <v>-1.7270262092623401</v>
      </c>
      <c r="O23" s="70">
        <f t="shared" si="7"/>
        <v>27</v>
      </c>
      <c r="P23" s="69">
        <f>VLOOKUP($A23,'Return Data'!$A$7:$R$328,16,0)</f>
        <v>2.4961766730022599</v>
      </c>
      <c r="Q23" s="70">
        <f>RANK(P23,P$8:P$72,0)</f>
        <v>22</v>
      </c>
      <c r="R23" s="69">
        <f>VLOOKUP($A23,'Return Data'!$A$7:$R$328,17,0)</f>
        <v>12.135167090452301</v>
      </c>
      <c r="S23" s="71">
        <f t="shared" si="5"/>
        <v>23</v>
      </c>
    </row>
    <row r="24" spans="1:19" x14ac:dyDescent="0.25">
      <c r="A24" s="67" t="s">
        <v>179</v>
      </c>
      <c r="B24" s="68">
        <f>VLOOKUP($A24,'Return Data'!$A$7:$R$328,2,0)</f>
        <v>43907</v>
      </c>
      <c r="C24" s="69">
        <f>VLOOKUP($A24,'Return Data'!$A$7:$R$328,3,0)</f>
        <v>313.68</v>
      </c>
      <c r="D24" s="69">
        <f>VLOOKUP($A24,'Return Data'!$A$7:$R$328,11,0)</f>
        <v>-98.713053913976793</v>
      </c>
      <c r="E24" s="70">
        <f t="shared" si="0"/>
        <v>59</v>
      </c>
      <c r="F24" s="69">
        <f>VLOOKUP($A24,'Return Data'!$A$7:$R$328,12,0)</f>
        <v>-33.0306061206389</v>
      </c>
      <c r="G24" s="70">
        <f t="shared" si="1"/>
        <v>51</v>
      </c>
      <c r="H24" s="69">
        <f>VLOOKUP($A24,'Return Data'!$A$7:$R$328,13,0)</f>
        <v>-29.186586307885701</v>
      </c>
      <c r="I24" s="70">
        <f t="shared" si="2"/>
        <v>44</v>
      </c>
      <c r="J24" s="69">
        <f>VLOOKUP($A24,'Return Data'!$A$7:$R$328,14,0)</f>
        <v>-20.273674462766099</v>
      </c>
      <c r="K24" s="70">
        <f t="shared" si="3"/>
        <v>40</v>
      </c>
      <c r="L24" s="69">
        <f>VLOOKUP($A24,'Return Data'!$A$7:$R$328,18,0)</f>
        <v>-6.9356584222533799</v>
      </c>
      <c r="M24" s="70">
        <f t="shared" si="6"/>
        <v>22</v>
      </c>
      <c r="N24" s="69">
        <f>VLOOKUP($A24,'Return Data'!$A$7:$R$328,15,0)</f>
        <v>-1.88405040665292</v>
      </c>
      <c r="O24" s="70">
        <f t="shared" si="7"/>
        <v>29</v>
      </c>
      <c r="P24" s="69">
        <f>VLOOKUP($A24,'Return Data'!$A$7:$R$328,16,0)</f>
        <v>2.3815197047166698</v>
      </c>
      <c r="Q24" s="70">
        <f>RANK(P24,P$8:P$72,0)</f>
        <v>23</v>
      </c>
      <c r="R24" s="69">
        <f>VLOOKUP($A24,'Return Data'!$A$7:$R$328,17,0)</f>
        <v>13.4823954731217</v>
      </c>
      <c r="S24" s="71">
        <f t="shared" si="5"/>
        <v>16</v>
      </c>
    </row>
    <row r="25" spans="1:19" x14ac:dyDescent="0.25">
      <c r="A25" s="67" t="s">
        <v>180</v>
      </c>
      <c r="B25" s="68">
        <f>VLOOKUP($A25,'Return Data'!$A$7:$R$328,2,0)</f>
        <v>43907</v>
      </c>
      <c r="C25" s="69">
        <f>VLOOKUP($A25,'Return Data'!$A$7:$R$328,3,0)</f>
        <v>9</v>
      </c>
      <c r="D25" s="69">
        <f>VLOOKUP($A25,'Return Data'!$A$7:$R$328,11,0)</f>
        <v>-92.297351920961802</v>
      </c>
      <c r="E25" s="70">
        <f t="shared" si="0"/>
        <v>49</v>
      </c>
      <c r="F25" s="69">
        <f>VLOOKUP($A25,'Return Data'!$A$7:$R$328,12,0)</f>
        <v>-24.4572500670062</v>
      </c>
      <c r="G25" s="70">
        <f t="shared" si="1"/>
        <v>29</v>
      </c>
      <c r="H25" s="69">
        <f>VLOOKUP($A25,'Return Data'!$A$7:$R$328,13,0)</f>
        <v>-24.418111727847201</v>
      </c>
      <c r="I25" s="70">
        <f t="shared" si="2"/>
        <v>34</v>
      </c>
      <c r="J25" s="69">
        <f>VLOOKUP($A25,'Return Data'!$A$7:$R$328,14,0)</f>
        <v>-16.377450189562001</v>
      </c>
      <c r="K25" s="70">
        <f t="shared" si="3"/>
        <v>30</v>
      </c>
      <c r="L25" s="69"/>
      <c r="M25" s="70"/>
      <c r="N25" s="69"/>
      <c r="O25" s="70"/>
      <c r="P25" s="69"/>
      <c r="Q25" s="70"/>
      <c r="R25" s="69">
        <f>VLOOKUP($A25,'Return Data'!$A$7:$R$328,17,0)</f>
        <v>-5.0344827586206904</v>
      </c>
      <c r="S25" s="71">
        <f t="shared" si="5"/>
        <v>50</v>
      </c>
    </row>
    <row r="26" spans="1:19" x14ac:dyDescent="0.25">
      <c r="A26" s="67" t="s">
        <v>181</v>
      </c>
      <c r="B26" s="68">
        <f>VLOOKUP($A26,'Return Data'!$A$7:$R$328,2,0)</f>
        <v>43907</v>
      </c>
      <c r="C26" s="69">
        <f>VLOOKUP($A26,'Return Data'!$A$7:$R$328,3,0)</f>
        <v>25.72</v>
      </c>
      <c r="D26" s="69">
        <f>VLOOKUP($A26,'Return Data'!$A$7:$R$328,11,0)</f>
        <v>-55.379606988186097</v>
      </c>
      <c r="E26" s="70">
        <f t="shared" si="0"/>
        <v>6</v>
      </c>
      <c r="F26" s="69">
        <f>VLOOKUP($A26,'Return Data'!$A$7:$R$328,12,0)</f>
        <v>-8.0100004512098604</v>
      </c>
      <c r="G26" s="70">
        <f t="shared" si="1"/>
        <v>6</v>
      </c>
      <c r="H26" s="69">
        <f>VLOOKUP($A26,'Return Data'!$A$7:$R$328,13,0)</f>
        <v>-8.4409439609571599</v>
      </c>
      <c r="I26" s="70">
        <f t="shared" si="2"/>
        <v>6</v>
      </c>
      <c r="J26" s="69">
        <f>VLOOKUP($A26,'Return Data'!$A$7:$R$328,14,0)</f>
        <v>-6.7560649023314596</v>
      </c>
      <c r="K26" s="70">
        <f t="shared" si="3"/>
        <v>7</v>
      </c>
      <c r="L26" s="69">
        <f>VLOOKUP($A26,'Return Data'!$A$7:$R$328,18,0)</f>
        <v>-2.2934199218433302</v>
      </c>
      <c r="M26" s="70">
        <f>RANK(L26,L$8:L$72,0)</f>
        <v>7</v>
      </c>
      <c r="N26" s="69">
        <f>VLOOKUP($A26,'Return Data'!$A$7:$R$328,15,0)</f>
        <v>4.0521214995813999</v>
      </c>
      <c r="O26" s="70">
        <f>RANK(N26,N$8:N$72,0)</f>
        <v>8</v>
      </c>
      <c r="P26" s="69">
        <f>VLOOKUP($A26,'Return Data'!$A$7:$R$328,16,0)</f>
        <v>4.1343711063285804</v>
      </c>
      <c r="Q26" s="70">
        <f>RANK(P26,P$8:P$72,0)</f>
        <v>14</v>
      </c>
      <c r="R26" s="69">
        <f>VLOOKUP($A26,'Return Data'!$A$7:$R$328,17,0)</f>
        <v>24.1084033613445</v>
      </c>
      <c r="S26" s="71">
        <f t="shared" si="5"/>
        <v>4</v>
      </c>
    </row>
    <row r="27" spans="1:19" x14ac:dyDescent="0.25">
      <c r="A27" s="67" t="s">
        <v>182</v>
      </c>
      <c r="B27" s="68">
        <f>VLOOKUP($A27,'Return Data'!$A$7:$R$328,2,0)</f>
        <v>43907</v>
      </c>
      <c r="C27" s="69">
        <f>VLOOKUP($A27,'Return Data'!$A$7:$R$328,3,0)</f>
        <v>45.26</v>
      </c>
      <c r="D27" s="69">
        <f>VLOOKUP($A27,'Return Data'!$A$7:$R$328,11,0)</f>
        <v>-92.938380580546607</v>
      </c>
      <c r="E27" s="70">
        <f t="shared" si="0"/>
        <v>53</v>
      </c>
      <c r="F27" s="69">
        <f>VLOOKUP($A27,'Return Data'!$A$7:$R$328,12,0)</f>
        <v>-34.336886332857802</v>
      </c>
      <c r="G27" s="70">
        <f t="shared" si="1"/>
        <v>53</v>
      </c>
      <c r="H27" s="69">
        <f>VLOOKUP($A27,'Return Data'!$A$7:$R$328,13,0)</f>
        <v>-32.675400960821101</v>
      </c>
      <c r="I27" s="70">
        <f t="shared" si="2"/>
        <v>52</v>
      </c>
      <c r="J27" s="69">
        <f>VLOOKUP($A27,'Return Data'!$A$7:$R$328,14,0)</f>
        <v>-23.7630208333333</v>
      </c>
      <c r="K27" s="70">
        <f t="shared" si="3"/>
        <v>49</v>
      </c>
      <c r="L27" s="69">
        <f>VLOOKUP($A27,'Return Data'!$A$7:$R$328,18,0)</f>
        <v>-12.1595974141981</v>
      </c>
      <c r="M27" s="70">
        <f>RANK(L27,L$8:L$72,0)</f>
        <v>45</v>
      </c>
      <c r="N27" s="69">
        <f>VLOOKUP($A27,'Return Data'!$A$7:$R$328,15,0)</f>
        <v>-1.0414758211044199</v>
      </c>
      <c r="O27" s="70">
        <f>RANK(N27,N$8:N$72,0)</f>
        <v>24</v>
      </c>
      <c r="P27" s="69">
        <f>VLOOKUP($A27,'Return Data'!$A$7:$R$328,16,0)</f>
        <v>1.8854014662588101</v>
      </c>
      <c r="Q27" s="70">
        <f>RANK(P27,P$8:P$72,0)</f>
        <v>25</v>
      </c>
      <c r="R27" s="69">
        <f>VLOOKUP($A27,'Return Data'!$A$7:$R$328,17,0)</f>
        <v>14.2637104558576</v>
      </c>
      <c r="S27" s="71">
        <f t="shared" si="5"/>
        <v>13</v>
      </c>
    </row>
    <row r="28" spans="1:19" x14ac:dyDescent="0.25">
      <c r="A28" s="67" t="s">
        <v>183</v>
      </c>
      <c r="B28" s="68">
        <f>VLOOKUP($A28,'Return Data'!$A$7:$R$328,2,0)</f>
        <v>43907</v>
      </c>
      <c r="C28" s="69">
        <f>VLOOKUP($A28,'Return Data'!$A$7:$R$328,3,0)</f>
        <v>8.0399999999999991</v>
      </c>
      <c r="D28" s="69">
        <f>VLOOKUP($A28,'Return Data'!$A$7:$R$328,11,0)</f>
        <v>-87.093529644649394</v>
      </c>
      <c r="E28" s="70">
        <f t="shared" si="0"/>
        <v>40</v>
      </c>
      <c r="F28" s="69">
        <f>VLOOKUP($A28,'Return Data'!$A$7:$R$328,12,0)</f>
        <v>-26.234036234036299</v>
      </c>
      <c r="G28" s="70">
        <f t="shared" si="1"/>
        <v>35</v>
      </c>
      <c r="H28" s="69">
        <f>VLOOKUP($A28,'Return Data'!$A$7:$R$328,13,0)</f>
        <v>-23.812097850480502</v>
      </c>
      <c r="I28" s="70">
        <f t="shared" si="2"/>
        <v>32</v>
      </c>
      <c r="J28" s="69">
        <f>VLOOKUP($A28,'Return Data'!$A$7:$R$328,14,0)</f>
        <v>-16.030908555107199</v>
      </c>
      <c r="K28" s="70">
        <f t="shared" si="3"/>
        <v>28</v>
      </c>
      <c r="L28" s="69">
        <f>VLOOKUP($A28,'Return Data'!$A$7:$R$328,18,0)</f>
        <v>-9.2862989756863907</v>
      </c>
      <c r="M28" s="70">
        <f>RANK(L28,L$8:L$72,0)</f>
        <v>35</v>
      </c>
      <c r="N28" s="69"/>
      <c r="O28" s="70"/>
      <c r="P28" s="69"/>
      <c r="Q28" s="70"/>
      <c r="R28" s="69">
        <f>VLOOKUP($A28,'Return Data'!$A$7:$R$328,17,0)</f>
        <v>-8.8320987654321002</v>
      </c>
      <c r="S28" s="71">
        <f t="shared" si="5"/>
        <v>56</v>
      </c>
    </row>
    <row r="29" spans="1:19" x14ac:dyDescent="0.25">
      <c r="A29" s="67" t="s">
        <v>184</v>
      </c>
      <c r="B29" s="68">
        <f>VLOOKUP($A29,'Return Data'!$A$7:$R$328,2,0)</f>
        <v>43907</v>
      </c>
      <c r="C29" s="69">
        <f>VLOOKUP($A29,'Return Data'!$A$7:$R$328,3,0)</f>
        <v>48.31</v>
      </c>
      <c r="D29" s="69">
        <f>VLOOKUP($A29,'Return Data'!$A$7:$R$328,11,0)</f>
        <v>-73.173906817501305</v>
      </c>
      <c r="E29" s="70">
        <f t="shared" si="0"/>
        <v>17</v>
      </c>
      <c r="F29" s="69">
        <f>VLOOKUP($A29,'Return Data'!$A$7:$R$328,12,0)</f>
        <v>-15.688852265841399</v>
      </c>
      <c r="G29" s="70">
        <f t="shared" si="1"/>
        <v>12</v>
      </c>
      <c r="H29" s="69">
        <f>VLOOKUP($A29,'Return Data'!$A$7:$R$328,13,0)</f>
        <v>-17.6323648166792</v>
      </c>
      <c r="I29" s="70">
        <f t="shared" si="2"/>
        <v>16</v>
      </c>
      <c r="J29" s="69">
        <f>VLOOKUP($A29,'Return Data'!$A$7:$R$328,14,0)</f>
        <v>-12.521428515259499</v>
      </c>
      <c r="K29" s="70">
        <f t="shared" si="3"/>
        <v>16</v>
      </c>
      <c r="L29" s="69">
        <f>VLOOKUP($A29,'Return Data'!$A$7:$R$328,18,0)</f>
        <v>-2.5372529442708802</v>
      </c>
      <c r="M29" s="70">
        <f>RANK(L29,L$8:L$72,0)</f>
        <v>9</v>
      </c>
      <c r="N29" s="69">
        <f>VLOOKUP($A29,'Return Data'!$A$7:$R$328,15,0)</f>
        <v>3.9220699054574002</v>
      </c>
      <c r="O29" s="70">
        <f>RANK(N29,N$8:N$72,0)</f>
        <v>9</v>
      </c>
      <c r="P29" s="69">
        <f>VLOOKUP($A29,'Return Data'!$A$7:$R$328,16,0)</f>
        <v>5.6701082661660704</v>
      </c>
      <c r="Q29" s="70">
        <f>RANK(P29,P$8:P$72,0)</f>
        <v>7</v>
      </c>
      <c r="R29" s="69">
        <f>VLOOKUP($A29,'Return Data'!$A$7:$R$328,17,0)</f>
        <v>20.071049017162299</v>
      </c>
      <c r="S29" s="71">
        <f t="shared" si="5"/>
        <v>5</v>
      </c>
    </row>
    <row r="30" spans="1:19" x14ac:dyDescent="0.25">
      <c r="A30" s="67" t="s">
        <v>185</v>
      </c>
      <c r="B30" s="68">
        <f>VLOOKUP($A30,'Return Data'!$A$7:$R$328,2,0)</f>
        <v>43907</v>
      </c>
      <c r="C30" s="69">
        <f>VLOOKUP($A30,'Return Data'!$A$7:$R$328,3,0)</f>
        <v>8.0754999999999999</v>
      </c>
      <c r="D30" s="69">
        <f>VLOOKUP($A30,'Return Data'!$A$7:$R$328,11,0)</f>
        <v>-93.011758299245798</v>
      </c>
      <c r="E30" s="70">
        <f t="shared" si="0"/>
        <v>54</v>
      </c>
      <c r="F30" s="69"/>
      <c r="G30" s="70"/>
      <c r="H30" s="69"/>
      <c r="I30" s="70"/>
      <c r="J30" s="69"/>
      <c r="K30" s="70"/>
      <c r="L30" s="69"/>
      <c r="M30" s="70"/>
      <c r="N30" s="69"/>
      <c r="O30" s="70"/>
      <c r="P30" s="69"/>
      <c r="Q30" s="70"/>
      <c r="R30" s="69">
        <f>VLOOKUP($A30,'Return Data'!$A$7:$R$328,17,0)</f>
        <v>-46.519370860927197</v>
      </c>
      <c r="S30" s="71">
        <f t="shared" si="5"/>
        <v>65</v>
      </c>
    </row>
    <row r="31" spans="1:19" x14ac:dyDescent="0.25">
      <c r="A31" s="67" t="s">
        <v>186</v>
      </c>
      <c r="B31" s="68">
        <f>VLOOKUP($A31,'Return Data'!$A$7:$R$328,2,0)</f>
        <v>43907</v>
      </c>
      <c r="C31" s="69">
        <f>VLOOKUP($A31,'Return Data'!$A$7:$R$328,3,0)</f>
        <v>16.329899999999999</v>
      </c>
      <c r="D31" s="69">
        <f>VLOOKUP($A31,'Return Data'!$A$7:$R$328,11,0)</f>
        <v>-70.409191249003797</v>
      </c>
      <c r="E31" s="70">
        <f t="shared" si="0"/>
        <v>15</v>
      </c>
      <c r="F31" s="69">
        <f>VLOOKUP($A31,'Return Data'!$A$7:$R$328,12,0)</f>
        <v>-15.9192252957581</v>
      </c>
      <c r="G31" s="70">
        <f t="shared" ref="G31:G72" si="8">RANK(F31,F$8:F$72,0)</f>
        <v>13</v>
      </c>
      <c r="H31" s="69">
        <f>VLOOKUP($A31,'Return Data'!$A$7:$R$328,13,0)</f>
        <v>-15.0756398743469</v>
      </c>
      <c r="I31" s="70">
        <f t="shared" ref="I31:I38" si="9">RANK(H31,H$8:H$72,0)</f>
        <v>12</v>
      </c>
      <c r="J31" s="69">
        <f>VLOOKUP($A31,'Return Data'!$A$7:$R$328,14,0)</f>
        <v>-8.5683799276092003</v>
      </c>
      <c r="K31" s="70">
        <f t="shared" ref="K31:K38" si="10">RANK(J31,J$8:J$72,0)</f>
        <v>9</v>
      </c>
      <c r="L31" s="69">
        <f>VLOOKUP($A31,'Return Data'!$A$7:$R$328,18,0)</f>
        <v>-1.8661148393922999</v>
      </c>
      <c r="M31" s="70">
        <f t="shared" ref="M31:M38" si="11">RANK(L31,L$8:L$72,0)</f>
        <v>4</v>
      </c>
      <c r="N31" s="69">
        <f>VLOOKUP($A31,'Return Data'!$A$7:$R$328,15,0)</f>
        <v>4.05699596871853</v>
      </c>
      <c r="O31" s="70">
        <f t="shared" ref="O31:O38" si="12">RANK(N31,N$8:N$72,0)</f>
        <v>7</v>
      </c>
      <c r="P31" s="69">
        <f>VLOOKUP($A31,'Return Data'!$A$7:$R$328,16,0)</f>
        <v>7.0404099015647299</v>
      </c>
      <c r="Q31" s="70">
        <f>RANK(P31,P$8:P$72,0)</f>
        <v>4</v>
      </c>
      <c r="R31" s="69">
        <f>VLOOKUP($A31,'Return Data'!$A$7:$R$328,17,0)</f>
        <v>17.821271849096401</v>
      </c>
      <c r="S31" s="71">
        <f t="shared" si="5"/>
        <v>8</v>
      </c>
    </row>
    <row r="32" spans="1:19" x14ac:dyDescent="0.25">
      <c r="A32" s="67" t="s">
        <v>187</v>
      </c>
      <c r="B32" s="68">
        <f>VLOOKUP($A32,'Return Data'!$A$7:$R$328,2,0)</f>
        <v>43907</v>
      </c>
      <c r="C32" s="69">
        <f>VLOOKUP($A32,'Return Data'!$A$7:$R$328,3,0)</f>
        <v>40.502000000000002</v>
      </c>
      <c r="D32" s="69">
        <f>VLOOKUP($A32,'Return Data'!$A$7:$R$328,11,0)</f>
        <v>-80.260972191295707</v>
      </c>
      <c r="E32" s="70">
        <f t="shared" si="0"/>
        <v>30</v>
      </c>
      <c r="F32" s="69">
        <f>VLOOKUP($A32,'Return Data'!$A$7:$R$328,12,0)</f>
        <v>-20.7572099422115</v>
      </c>
      <c r="G32" s="70">
        <f t="shared" si="8"/>
        <v>20</v>
      </c>
      <c r="H32" s="69">
        <f>VLOOKUP($A32,'Return Data'!$A$7:$R$328,13,0)</f>
        <v>-21.905602953619599</v>
      </c>
      <c r="I32" s="70">
        <f t="shared" si="9"/>
        <v>22</v>
      </c>
      <c r="J32" s="69">
        <f>VLOOKUP($A32,'Return Data'!$A$7:$R$328,14,0)</f>
        <v>-13.108458091502801</v>
      </c>
      <c r="K32" s="70">
        <f t="shared" si="10"/>
        <v>17</v>
      </c>
      <c r="L32" s="69">
        <f>VLOOKUP($A32,'Return Data'!$A$7:$R$328,18,0)</f>
        <v>-2.5966259800914102</v>
      </c>
      <c r="M32" s="70">
        <f t="shared" si="11"/>
        <v>10</v>
      </c>
      <c r="N32" s="69">
        <f>VLOOKUP($A32,'Return Data'!$A$7:$R$328,15,0)</f>
        <v>1.3857659728317899</v>
      </c>
      <c r="O32" s="70">
        <f t="shared" si="12"/>
        <v>16</v>
      </c>
      <c r="P32" s="69">
        <f>VLOOKUP($A32,'Return Data'!$A$7:$R$328,16,0)</f>
        <v>4.6334233555569497</v>
      </c>
      <c r="Q32" s="70">
        <f>RANK(P32,P$8:P$72,0)</f>
        <v>11</v>
      </c>
      <c r="R32" s="69">
        <f>VLOOKUP($A32,'Return Data'!$A$7:$R$328,17,0)</f>
        <v>13.7708800171345</v>
      </c>
      <c r="S32" s="71">
        <f t="shared" si="5"/>
        <v>15</v>
      </c>
    </row>
    <row r="33" spans="1:19" x14ac:dyDescent="0.25">
      <c r="A33" s="67" t="s">
        <v>188</v>
      </c>
      <c r="B33" s="68">
        <f>VLOOKUP($A33,'Return Data'!$A$7:$R$328,2,0)</f>
        <v>43907</v>
      </c>
      <c r="C33" s="69">
        <f>VLOOKUP($A33,'Return Data'!$A$7:$R$328,3,0)</f>
        <v>44.457000000000001</v>
      </c>
      <c r="D33" s="69">
        <f>VLOOKUP($A33,'Return Data'!$A$7:$R$328,11,0)</f>
        <v>-92.1170112312182</v>
      </c>
      <c r="E33" s="70">
        <f t="shared" si="0"/>
        <v>48</v>
      </c>
      <c r="F33" s="69">
        <f>VLOOKUP($A33,'Return Data'!$A$7:$R$328,12,0)</f>
        <v>-29.232906094347602</v>
      </c>
      <c r="G33" s="70">
        <f t="shared" si="8"/>
        <v>43</v>
      </c>
      <c r="H33" s="69">
        <f>VLOOKUP($A33,'Return Data'!$A$7:$R$328,13,0)</f>
        <v>-26.964969003637901</v>
      </c>
      <c r="I33" s="70">
        <f t="shared" si="9"/>
        <v>38</v>
      </c>
      <c r="J33" s="69">
        <f>VLOOKUP($A33,'Return Data'!$A$7:$R$328,14,0)</f>
        <v>-19.1597761580907</v>
      </c>
      <c r="K33" s="70">
        <f t="shared" si="10"/>
        <v>38</v>
      </c>
      <c r="L33" s="69">
        <f>VLOOKUP($A33,'Return Data'!$A$7:$R$328,18,0)</f>
        <v>-10.822570814931501</v>
      </c>
      <c r="M33" s="70">
        <f t="shared" si="11"/>
        <v>42</v>
      </c>
      <c r="N33" s="69">
        <f>VLOOKUP($A33,'Return Data'!$A$7:$R$328,15,0)</f>
        <v>-1.80458123768935</v>
      </c>
      <c r="O33" s="70">
        <f t="shared" si="12"/>
        <v>28</v>
      </c>
      <c r="P33" s="69">
        <f>VLOOKUP($A33,'Return Data'!$A$7:$R$328,16,0)</f>
        <v>3.0648231079265602</v>
      </c>
      <c r="Q33" s="70">
        <f>RANK(P33,P$8:P$72,0)</f>
        <v>20</v>
      </c>
      <c r="R33" s="69">
        <f>VLOOKUP($A33,'Return Data'!$A$7:$R$328,17,0)</f>
        <v>12.1963072363144</v>
      </c>
      <c r="S33" s="71">
        <f t="shared" si="5"/>
        <v>22</v>
      </c>
    </row>
    <row r="34" spans="1:19" x14ac:dyDescent="0.25">
      <c r="A34" s="67" t="s">
        <v>189</v>
      </c>
      <c r="B34" s="68">
        <f>VLOOKUP($A34,'Return Data'!$A$7:$R$328,2,0)</f>
        <v>43907</v>
      </c>
      <c r="C34" s="69">
        <f>VLOOKUP($A34,'Return Data'!$A$7:$R$328,3,0)</f>
        <v>63.0518</v>
      </c>
      <c r="D34" s="69">
        <f>VLOOKUP($A34,'Return Data'!$A$7:$R$328,11,0)</f>
        <v>-76.561386905263106</v>
      </c>
      <c r="E34" s="70">
        <f t="shared" si="0"/>
        <v>25</v>
      </c>
      <c r="F34" s="69">
        <f>VLOOKUP($A34,'Return Data'!$A$7:$R$328,12,0)</f>
        <v>-17.9313937356278</v>
      </c>
      <c r="G34" s="70">
        <f t="shared" si="8"/>
        <v>17</v>
      </c>
      <c r="H34" s="69">
        <f>VLOOKUP($A34,'Return Data'!$A$7:$R$328,13,0)</f>
        <v>-15.066167554708899</v>
      </c>
      <c r="I34" s="70">
        <f t="shared" si="9"/>
        <v>11</v>
      </c>
      <c r="J34" s="69">
        <f>VLOOKUP($A34,'Return Data'!$A$7:$R$328,14,0)</f>
        <v>-8.6957414286942907</v>
      </c>
      <c r="K34" s="70">
        <f t="shared" si="10"/>
        <v>10</v>
      </c>
      <c r="L34" s="69">
        <f>VLOOKUP($A34,'Return Data'!$A$7:$R$328,18,0)</f>
        <v>-2.1694270419708701</v>
      </c>
      <c r="M34" s="70">
        <f t="shared" si="11"/>
        <v>6</v>
      </c>
      <c r="N34" s="69">
        <f>VLOOKUP($A34,'Return Data'!$A$7:$R$328,15,0)</f>
        <v>4.4385855753043497</v>
      </c>
      <c r="O34" s="70">
        <f t="shared" si="12"/>
        <v>6</v>
      </c>
      <c r="P34" s="69">
        <f>VLOOKUP($A34,'Return Data'!$A$7:$R$328,16,0)</f>
        <v>3.68050725818332</v>
      </c>
      <c r="Q34" s="70">
        <f>RANK(P34,P$8:P$72,0)</f>
        <v>16</v>
      </c>
      <c r="R34" s="69">
        <f>VLOOKUP($A34,'Return Data'!$A$7:$R$328,17,0)</f>
        <v>15.279475881212299</v>
      </c>
      <c r="S34" s="71">
        <f t="shared" si="5"/>
        <v>11</v>
      </c>
    </row>
    <row r="35" spans="1:19" x14ac:dyDescent="0.25">
      <c r="A35" s="67" t="s">
        <v>190</v>
      </c>
      <c r="B35" s="68">
        <f>VLOOKUP($A35,'Return Data'!$A$7:$R$328,2,0)</f>
        <v>43907</v>
      </c>
      <c r="C35" s="69">
        <f>VLOOKUP($A35,'Return Data'!$A$7:$R$328,3,0)</f>
        <v>10.009499999999999</v>
      </c>
      <c r="D35" s="69">
        <f>VLOOKUP($A35,'Return Data'!$A$7:$R$328,11,0)</f>
        <v>-84.119361665983305</v>
      </c>
      <c r="E35" s="70">
        <f t="shared" si="0"/>
        <v>38</v>
      </c>
      <c r="F35" s="69">
        <f>VLOOKUP($A35,'Return Data'!$A$7:$R$328,12,0)</f>
        <v>-24.803996497278</v>
      </c>
      <c r="G35" s="70">
        <f t="shared" si="8"/>
        <v>32</v>
      </c>
      <c r="H35" s="69">
        <f>VLOOKUP($A35,'Return Data'!$A$7:$R$328,13,0)</f>
        <v>-23.183928162066401</v>
      </c>
      <c r="I35" s="70">
        <f t="shared" si="9"/>
        <v>28</v>
      </c>
      <c r="J35" s="69">
        <f>VLOOKUP($A35,'Return Data'!$A$7:$R$328,14,0)</f>
        <v>-16.374295940271299</v>
      </c>
      <c r="K35" s="70">
        <f t="shared" si="10"/>
        <v>29</v>
      </c>
      <c r="L35" s="69">
        <f>VLOOKUP($A35,'Return Data'!$A$7:$R$328,18,0)</f>
        <v>-7.9346110459938304</v>
      </c>
      <c r="M35" s="70">
        <f t="shared" si="11"/>
        <v>27</v>
      </c>
      <c r="N35" s="69">
        <f>VLOOKUP($A35,'Return Data'!$A$7:$R$328,15,0)</f>
        <v>-3.0611844873012299</v>
      </c>
      <c r="O35" s="70">
        <f t="shared" si="12"/>
        <v>36</v>
      </c>
      <c r="P35" s="69"/>
      <c r="Q35" s="70"/>
      <c r="R35" s="69">
        <f>VLOOKUP($A35,'Return Data'!$A$7:$R$328,17,0)</f>
        <v>2.78290529695026E-2</v>
      </c>
      <c r="S35" s="71">
        <f t="shared" si="5"/>
        <v>46</v>
      </c>
    </row>
    <row r="36" spans="1:19" x14ac:dyDescent="0.25">
      <c r="A36" s="67" t="s">
        <v>191</v>
      </c>
      <c r="B36" s="68">
        <f>VLOOKUP($A36,'Return Data'!$A$7:$R$328,2,0)</f>
        <v>43907</v>
      </c>
      <c r="C36" s="69">
        <f>VLOOKUP($A36,'Return Data'!$A$7:$R$328,3,0)</f>
        <v>15.404999999999999</v>
      </c>
      <c r="D36" s="69">
        <f>VLOOKUP($A36,'Return Data'!$A$7:$R$328,11,0)</f>
        <v>-92.876794478031599</v>
      </c>
      <c r="E36" s="70">
        <f t="shared" si="0"/>
        <v>52</v>
      </c>
      <c r="F36" s="69">
        <f>VLOOKUP($A36,'Return Data'!$A$7:$R$328,12,0)</f>
        <v>-26.495124593716099</v>
      </c>
      <c r="G36" s="70">
        <f t="shared" si="8"/>
        <v>36</v>
      </c>
      <c r="H36" s="69">
        <f>VLOOKUP($A36,'Return Data'!$A$7:$R$328,13,0)</f>
        <v>-22.6624188844381</v>
      </c>
      <c r="I36" s="70">
        <f t="shared" si="9"/>
        <v>26</v>
      </c>
      <c r="J36" s="69">
        <f>VLOOKUP($A36,'Return Data'!$A$7:$R$328,14,0)</f>
        <v>-15.033128916623401</v>
      </c>
      <c r="K36" s="70">
        <f t="shared" si="10"/>
        <v>26</v>
      </c>
      <c r="L36" s="69">
        <f>VLOOKUP($A36,'Return Data'!$A$7:$R$328,18,0)</f>
        <v>-2.91933787710445</v>
      </c>
      <c r="M36" s="70">
        <f t="shared" si="11"/>
        <v>11</v>
      </c>
      <c r="N36" s="69">
        <f>VLOOKUP($A36,'Return Data'!$A$7:$R$328,15,0)</f>
        <v>4.6572340546189501</v>
      </c>
      <c r="O36" s="70">
        <f t="shared" si="12"/>
        <v>5</v>
      </c>
      <c r="P36" s="69"/>
      <c r="Q36" s="70"/>
      <c r="R36" s="69">
        <f>VLOOKUP($A36,'Return Data'!$A$7:$R$328,17,0)</f>
        <v>12.8022388059702</v>
      </c>
      <c r="S36" s="71">
        <f t="shared" si="5"/>
        <v>19</v>
      </c>
    </row>
    <row r="37" spans="1:19" x14ac:dyDescent="0.25">
      <c r="A37" s="67" t="s">
        <v>192</v>
      </c>
      <c r="B37" s="68">
        <f>VLOOKUP($A37,'Return Data'!$A$7:$R$328,2,0)</f>
        <v>43907</v>
      </c>
      <c r="C37" s="69">
        <f>VLOOKUP($A37,'Return Data'!$A$7:$R$328,3,0)</f>
        <v>16.088200000000001</v>
      </c>
      <c r="D37" s="69">
        <f>VLOOKUP($A37,'Return Data'!$A$7:$R$328,11,0)</f>
        <v>-75.254399505300796</v>
      </c>
      <c r="E37" s="70">
        <f t="shared" si="0"/>
        <v>21</v>
      </c>
      <c r="F37" s="69">
        <f>VLOOKUP($A37,'Return Data'!$A$7:$R$328,12,0)</f>
        <v>-14.865603083970701</v>
      </c>
      <c r="G37" s="70">
        <f t="shared" si="8"/>
        <v>10</v>
      </c>
      <c r="H37" s="69">
        <f>VLOOKUP($A37,'Return Data'!$A$7:$R$328,13,0)</f>
        <v>-14.8737092023005</v>
      </c>
      <c r="I37" s="70">
        <f t="shared" si="9"/>
        <v>10</v>
      </c>
      <c r="J37" s="69">
        <f>VLOOKUP($A37,'Return Data'!$A$7:$R$328,14,0)</f>
        <v>-10.9848356951477</v>
      </c>
      <c r="K37" s="70">
        <f t="shared" si="10"/>
        <v>14</v>
      </c>
      <c r="L37" s="69">
        <f>VLOOKUP($A37,'Return Data'!$A$7:$R$328,18,0)</f>
        <v>-6.49822453849964</v>
      </c>
      <c r="M37" s="70">
        <f t="shared" si="11"/>
        <v>21</v>
      </c>
      <c r="N37" s="69">
        <f>VLOOKUP($A37,'Return Data'!$A$7:$R$328,15,0)</f>
        <v>2.55082589856596</v>
      </c>
      <c r="O37" s="70">
        <f t="shared" si="12"/>
        <v>12</v>
      </c>
      <c r="P37" s="69">
        <f>VLOOKUP($A37,'Return Data'!$A$7:$R$328,16,0)</f>
        <v>9.5132704196273501</v>
      </c>
      <c r="Q37" s="70">
        <f>RANK(P37,P$8:P$72,0)</f>
        <v>2</v>
      </c>
      <c r="R37" s="69">
        <f>VLOOKUP($A37,'Return Data'!$A$7:$R$328,17,0)</f>
        <v>11.80761424017</v>
      </c>
      <c r="S37" s="71">
        <f t="shared" si="5"/>
        <v>25</v>
      </c>
    </row>
    <row r="38" spans="1:19" x14ac:dyDescent="0.25">
      <c r="A38" s="67" t="s">
        <v>193</v>
      </c>
      <c r="B38" s="68">
        <f>VLOOKUP($A38,'Return Data'!$A$7:$R$328,2,0)</f>
        <v>43907</v>
      </c>
      <c r="C38" s="69">
        <f>VLOOKUP($A38,'Return Data'!$A$7:$R$328,3,0)</f>
        <v>42.440399999999997</v>
      </c>
      <c r="D38" s="69">
        <f>VLOOKUP($A38,'Return Data'!$A$7:$R$328,11,0)</f>
        <v>-106.64796007977399</v>
      </c>
      <c r="E38" s="70">
        <f t="shared" si="0"/>
        <v>64</v>
      </c>
      <c r="F38" s="69">
        <f>VLOOKUP($A38,'Return Data'!$A$7:$R$328,12,0)</f>
        <v>-30.408924757729501</v>
      </c>
      <c r="G38" s="70">
        <f t="shared" si="8"/>
        <v>47</v>
      </c>
      <c r="H38" s="69">
        <f>VLOOKUP($A38,'Return Data'!$A$7:$R$328,13,0)</f>
        <v>-34.7656780257755</v>
      </c>
      <c r="I38" s="70">
        <f t="shared" si="9"/>
        <v>55</v>
      </c>
      <c r="J38" s="69">
        <f>VLOOKUP($A38,'Return Data'!$A$7:$R$328,14,0)</f>
        <v>-26.1851789081813</v>
      </c>
      <c r="K38" s="70">
        <f t="shared" si="10"/>
        <v>52</v>
      </c>
      <c r="L38" s="69">
        <f>VLOOKUP($A38,'Return Data'!$A$7:$R$328,18,0)</f>
        <v>-15.853537548763899</v>
      </c>
      <c r="M38" s="70">
        <f t="shared" si="11"/>
        <v>51</v>
      </c>
      <c r="N38" s="69">
        <f>VLOOKUP($A38,'Return Data'!$A$7:$R$328,15,0)</f>
        <v>-7.8673363700173002</v>
      </c>
      <c r="O38" s="70">
        <f t="shared" si="12"/>
        <v>46</v>
      </c>
      <c r="P38" s="69">
        <f>VLOOKUP($A38,'Return Data'!$A$7:$R$328,16,0)</f>
        <v>-3.1450941196068598</v>
      </c>
      <c r="Q38" s="70">
        <f>RANK(P38,P$8:P$72,0)</f>
        <v>36</v>
      </c>
      <c r="R38" s="69">
        <f>VLOOKUP($A38,'Return Data'!$A$7:$R$328,17,0)</f>
        <v>9.8678791208055703</v>
      </c>
      <c r="S38" s="71">
        <f t="shared" si="5"/>
        <v>29</v>
      </c>
    </row>
    <row r="39" spans="1:19" x14ac:dyDescent="0.25">
      <c r="A39" s="67" t="s">
        <v>194</v>
      </c>
      <c r="B39" s="68">
        <f>VLOOKUP($A39,'Return Data'!$A$7:$R$328,2,0)</f>
        <v>43907</v>
      </c>
      <c r="C39" s="69">
        <f>VLOOKUP($A39,'Return Data'!$A$7:$R$328,3,0)</f>
        <v>9.0879999999999992</v>
      </c>
      <c r="D39" s="69">
        <f>VLOOKUP($A39,'Return Data'!$A$7:$R$328,11,0)</f>
        <v>-60.411316334490301</v>
      </c>
      <c r="E39" s="70">
        <f t="shared" si="0"/>
        <v>8</v>
      </c>
      <c r="F39" s="69">
        <f>VLOOKUP($A39,'Return Data'!$A$7:$R$328,12,0)</f>
        <v>-21.193876631836101</v>
      </c>
      <c r="G39" s="70">
        <f t="shared" si="8"/>
        <v>22</v>
      </c>
      <c r="H39" s="69"/>
      <c r="I39" s="70"/>
      <c r="J39" s="69"/>
      <c r="K39" s="70"/>
      <c r="L39" s="69"/>
      <c r="M39" s="70"/>
      <c r="N39" s="69"/>
      <c r="O39" s="70"/>
      <c r="P39" s="69"/>
      <c r="Q39" s="70"/>
      <c r="R39" s="69">
        <f>VLOOKUP($A39,'Return Data'!$A$7:$R$328,17,0)</f>
        <v>-14.0455696202532</v>
      </c>
      <c r="S39" s="71">
        <f t="shared" si="5"/>
        <v>58</v>
      </c>
    </row>
    <row r="40" spans="1:19" x14ac:dyDescent="0.25">
      <c r="A40" s="67" t="s">
        <v>195</v>
      </c>
      <c r="B40" s="68">
        <f>VLOOKUP($A40,'Return Data'!$A$7:$R$328,2,0)</f>
        <v>43907</v>
      </c>
      <c r="C40" s="69">
        <f>VLOOKUP($A40,'Return Data'!$A$7:$R$328,3,0)</f>
        <v>11.83</v>
      </c>
      <c r="D40" s="69">
        <f>VLOOKUP($A40,'Return Data'!$A$7:$R$328,11,0)</f>
        <v>-94.574353295283501</v>
      </c>
      <c r="E40" s="70">
        <f t="shared" ref="E40:E71" si="13">RANK(D40,D$8:D$72,0)</f>
        <v>55</v>
      </c>
      <c r="F40" s="69">
        <f>VLOOKUP($A40,'Return Data'!$A$7:$R$328,12,0)</f>
        <v>-33.471985760718198</v>
      </c>
      <c r="G40" s="70">
        <f t="shared" si="8"/>
        <v>52</v>
      </c>
      <c r="H40" s="69">
        <f>VLOOKUP($A40,'Return Data'!$A$7:$R$328,13,0)</f>
        <v>-29.1235572611827</v>
      </c>
      <c r="I40" s="70">
        <f t="shared" ref="I40:I72" si="14">RANK(H40,H$8:H$72,0)</f>
        <v>43</v>
      </c>
      <c r="J40" s="69">
        <f>VLOOKUP($A40,'Return Data'!$A$7:$R$328,14,0)</f>
        <v>-19.527214498656999</v>
      </c>
      <c r="K40" s="70">
        <f t="shared" ref="K40:K72" si="15">RANK(J40,J$8:J$72,0)</f>
        <v>39</v>
      </c>
      <c r="L40" s="69">
        <f>VLOOKUP($A40,'Return Data'!$A$7:$R$328,18,0)</f>
        <v>-7.5778051981119097</v>
      </c>
      <c r="M40" s="70">
        <f t="shared" ref="M40:M50" si="16">RANK(L40,L$8:L$72,0)</f>
        <v>25</v>
      </c>
      <c r="N40" s="69">
        <f>VLOOKUP($A40,'Return Data'!$A$7:$R$328,15,0)</f>
        <v>-0.77000970423188897</v>
      </c>
      <c r="O40" s="70">
        <f t="shared" ref="O40:O49" si="17">RANK(N40,N$8:N$72,0)</f>
        <v>22</v>
      </c>
      <c r="P40" s="69"/>
      <c r="Q40" s="70"/>
      <c r="R40" s="69">
        <f>VLOOKUP($A40,'Return Data'!$A$7:$R$328,17,0)</f>
        <v>4.2872272143774097</v>
      </c>
      <c r="S40" s="71">
        <f t="shared" ref="S40:S71" si="18">RANK(R40,R$8:R$72,0)</f>
        <v>39</v>
      </c>
    </row>
    <row r="41" spans="1:19" x14ac:dyDescent="0.25">
      <c r="A41" s="67" t="s">
        <v>196</v>
      </c>
      <c r="B41" s="68">
        <f>VLOOKUP($A41,'Return Data'!$A$7:$R$328,2,0)</f>
        <v>43907</v>
      </c>
      <c r="C41" s="69">
        <f>VLOOKUP($A41,'Return Data'!$A$7:$R$328,3,0)</f>
        <v>155.63</v>
      </c>
      <c r="D41" s="69">
        <f>VLOOKUP($A41,'Return Data'!$A$7:$R$328,11,0)</f>
        <v>-91.0764428022933</v>
      </c>
      <c r="E41" s="70">
        <f t="shared" si="13"/>
        <v>45</v>
      </c>
      <c r="F41" s="69">
        <f>VLOOKUP($A41,'Return Data'!$A$7:$R$328,12,0)</f>
        <v>-31.509638000647499</v>
      </c>
      <c r="G41" s="70">
        <f t="shared" si="8"/>
        <v>49</v>
      </c>
      <c r="H41" s="69">
        <f>VLOOKUP($A41,'Return Data'!$A$7:$R$328,13,0)</f>
        <v>-29.516717712513302</v>
      </c>
      <c r="I41" s="70">
        <f t="shared" si="14"/>
        <v>46</v>
      </c>
      <c r="J41" s="69">
        <f>VLOOKUP($A41,'Return Data'!$A$7:$R$328,14,0)</f>
        <v>-22.1351284338364</v>
      </c>
      <c r="K41" s="70">
        <f t="shared" si="15"/>
        <v>46</v>
      </c>
      <c r="L41" s="69">
        <f>VLOOKUP($A41,'Return Data'!$A$7:$R$328,18,0)</f>
        <v>-11.015575247674301</v>
      </c>
      <c r="M41" s="70">
        <f t="shared" si="16"/>
        <v>43</v>
      </c>
      <c r="N41" s="69">
        <f>VLOOKUP($A41,'Return Data'!$A$7:$R$328,15,0)</f>
        <v>-4.16894897075779</v>
      </c>
      <c r="O41" s="70">
        <f t="shared" si="17"/>
        <v>41</v>
      </c>
      <c r="P41" s="69">
        <f>VLOOKUP($A41,'Return Data'!$A$7:$R$328,16,0)</f>
        <v>-0.52011340966024999</v>
      </c>
      <c r="Q41" s="70">
        <f t="shared" ref="Q41:Q47" si="19">RANK(P41,P$8:P$72,0)</f>
        <v>34</v>
      </c>
      <c r="R41" s="69">
        <f>VLOOKUP($A41,'Return Data'!$A$7:$R$328,17,0)</f>
        <v>7.3226241582397398</v>
      </c>
      <c r="S41" s="71">
        <f t="shared" si="18"/>
        <v>36</v>
      </c>
    </row>
    <row r="42" spans="1:19" x14ac:dyDescent="0.25">
      <c r="A42" s="67" t="s">
        <v>197</v>
      </c>
      <c r="B42" s="68">
        <f>VLOOKUP($A42,'Return Data'!$A$7:$R$328,2,0)</f>
        <v>43907</v>
      </c>
      <c r="C42" s="69">
        <f>VLOOKUP($A42,'Return Data'!$A$7:$R$328,3,0)</f>
        <v>167.17</v>
      </c>
      <c r="D42" s="69">
        <f>VLOOKUP($A42,'Return Data'!$A$7:$R$328,11,0)</f>
        <v>-89.027304260479397</v>
      </c>
      <c r="E42" s="70">
        <f t="shared" si="13"/>
        <v>41</v>
      </c>
      <c r="F42" s="69">
        <f>VLOOKUP($A42,'Return Data'!$A$7:$R$328,12,0)</f>
        <v>-30.263735147420601</v>
      </c>
      <c r="G42" s="70">
        <f t="shared" si="8"/>
        <v>46</v>
      </c>
      <c r="H42" s="69">
        <f>VLOOKUP($A42,'Return Data'!$A$7:$R$328,13,0)</f>
        <v>-28.510017492303199</v>
      </c>
      <c r="I42" s="70">
        <f t="shared" si="14"/>
        <v>42</v>
      </c>
      <c r="J42" s="69">
        <f>VLOOKUP($A42,'Return Data'!$A$7:$R$328,14,0)</f>
        <v>-21.3848571737499</v>
      </c>
      <c r="K42" s="70">
        <f t="shared" si="15"/>
        <v>43</v>
      </c>
      <c r="L42" s="69">
        <f>VLOOKUP($A42,'Return Data'!$A$7:$R$328,18,0)</f>
        <v>-10.695722494136801</v>
      </c>
      <c r="M42" s="70">
        <f t="shared" si="16"/>
        <v>41</v>
      </c>
      <c r="N42" s="69">
        <f>VLOOKUP($A42,'Return Data'!$A$7:$R$328,15,0)</f>
        <v>-1.61500868525476</v>
      </c>
      <c r="O42" s="70">
        <f t="shared" si="17"/>
        <v>26</v>
      </c>
      <c r="P42" s="69">
        <f>VLOOKUP($A42,'Return Data'!$A$7:$R$328,16,0)</f>
        <v>3.2016551347287101</v>
      </c>
      <c r="Q42" s="70">
        <f t="shared" si="19"/>
        <v>19</v>
      </c>
      <c r="R42" s="69">
        <f>VLOOKUP($A42,'Return Data'!$A$7:$R$328,17,0)</f>
        <v>13.1864489264866</v>
      </c>
      <c r="S42" s="71">
        <f t="shared" si="18"/>
        <v>18</v>
      </c>
    </row>
    <row r="43" spans="1:19" x14ac:dyDescent="0.25">
      <c r="A43" s="67" t="s">
        <v>198</v>
      </c>
      <c r="B43" s="68">
        <f>VLOOKUP($A43,'Return Data'!$A$7:$R$328,2,0)</f>
        <v>43907</v>
      </c>
      <c r="C43" s="69">
        <f>VLOOKUP($A43,'Return Data'!$A$7:$R$328,3,0)</f>
        <v>72.981800000000007</v>
      </c>
      <c r="D43" s="69">
        <f>VLOOKUP($A43,'Return Data'!$A$7:$R$328,11,0)</f>
        <v>-95.229875840633298</v>
      </c>
      <c r="E43" s="70">
        <f t="shared" si="13"/>
        <v>56</v>
      </c>
      <c r="F43" s="69">
        <f>VLOOKUP($A43,'Return Data'!$A$7:$R$328,12,0)</f>
        <v>-31.5701879562396</v>
      </c>
      <c r="G43" s="70">
        <f t="shared" si="8"/>
        <v>50</v>
      </c>
      <c r="H43" s="69">
        <f>VLOOKUP($A43,'Return Data'!$A$7:$R$328,13,0)</f>
        <v>-29.930661129387399</v>
      </c>
      <c r="I43" s="70">
        <f t="shared" si="14"/>
        <v>48</v>
      </c>
      <c r="J43" s="69">
        <f>VLOOKUP($A43,'Return Data'!$A$7:$R$328,14,0)</f>
        <v>-21.598913870645902</v>
      </c>
      <c r="K43" s="70">
        <f t="shared" si="15"/>
        <v>44</v>
      </c>
      <c r="L43" s="69">
        <f>VLOOKUP($A43,'Return Data'!$A$7:$R$328,18,0)</f>
        <v>-9.3715850034648103</v>
      </c>
      <c r="M43" s="70">
        <f t="shared" si="16"/>
        <v>36</v>
      </c>
      <c r="N43" s="69">
        <f>VLOOKUP($A43,'Return Data'!$A$7:$R$328,15,0)</f>
        <v>-2.5099569591403599</v>
      </c>
      <c r="O43" s="70">
        <f t="shared" si="17"/>
        <v>33</v>
      </c>
      <c r="P43" s="69">
        <f>VLOOKUP($A43,'Return Data'!$A$7:$R$328,16,0)</f>
        <v>4.5732811505280297</v>
      </c>
      <c r="Q43" s="70">
        <f t="shared" si="19"/>
        <v>13</v>
      </c>
      <c r="R43" s="69">
        <f>VLOOKUP($A43,'Return Data'!$A$7:$R$328,17,0)</f>
        <v>12.010083144302699</v>
      </c>
      <c r="S43" s="71">
        <f t="shared" si="18"/>
        <v>24</v>
      </c>
    </row>
    <row r="44" spans="1:19" x14ac:dyDescent="0.25">
      <c r="A44" s="67" t="s">
        <v>199</v>
      </c>
      <c r="B44" s="68">
        <f>VLOOKUP($A44,'Return Data'!$A$7:$R$328,2,0)</f>
        <v>43907</v>
      </c>
      <c r="C44" s="69">
        <f>VLOOKUP($A44,'Return Data'!$A$7:$R$328,3,0)</f>
        <v>38.99</v>
      </c>
      <c r="D44" s="69">
        <f>VLOOKUP($A44,'Return Data'!$A$7:$R$328,11,0)</f>
        <v>-104.34660216443901</v>
      </c>
      <c r="E44" s="70">
        <f t="shared" si="13"/>
        <v>62</v>
      </c>
      <c r="F44" s="69">
        <f>VLOOKUP($A44,'Return Data'!$A$7:$R$328,12,0)</f>
        <v>-46.106964337262603</v>
      </c>
      <c r="G44" s="70">
        <f t="shared" si="8"/>
        <v>64</v>
      </c>
      <c r="H44" s="69">
        <f>VLOOKUP($A44,'Return Data'!$A$7:$R$328,13,0)</f>
        <v>-37.541696189563197</v>
      </c>
      <c r="I44" s="70">
        <f t="shared" si="14"/>
        <v>60</v>
      </c>
      <c r="J44" s="69">
        <f>VLOOKUP($A44,'Return Data'!$A$7:$R$328,14,0)</f>
        <v>-29.012133835096598</v>
      </c>
      <c r="K44" s="70">
        <f t="shared" si="15"/>
        <v>59</v>
      </c>
      <c r="L44" s="69">
        <f>VLOOKUP($A44,'Return Data'!$A$7:$R$328,18,0)</f>
        <v>-11.6899440891226</v>
      </c>
      <c r="M44" s="70">
        <f t="shared" si="16"/>
        <v>44</v>
      </c>
      <c r="N44" s="69">
        <f>VLOOKUP($A44,'Return Data'!$A$7:$R$328,15,0)</f>
        <v>-6.1721040077354496</v>
      </c>
      <c r="O44" s="70">
        <f t="shared" si="17"/>
        <v>44</v>
      </c>
      <c r="P44" s="69">
        <f>VLOOKUP($A44,'Return Data'!$A$7:$R$328,16,0)</f>
        <v>0.47204766517464802</v>
      </c>
      <c r="Q44" s="70">
        <f t="shared" si="19"/>
        <v>30</v>
      </c>
      <c r="R44" s="69">
        <f>VLOOKUP($A44,'Return Data'!$A$7:$R$328,17,0)</f>
        <v>25.795587518283799</v>
      </c>
      <c r="S44" s="71">
        <f t="shared" si="18"/>
        <v>2</v>
      </c>
    </row>
    <row r="45" spans="1:19" x14ac:dyDescent="0.25">
      <c r="A45" s="67" t="s">
        <v>200</v>
      </c>
      <c r="B45" s="68">
        <f>VLOOKUP($A45,'Return Data'!$A$7:$R$328,2,0)</f>
        <v>43907</v>
      </c>
      <c r="C45" s="69">
        <f>VLOOKUP($A45,'Return Data'!$A$7:$R$328,3,0)</f>
        <v>65.557100000000005</v>
      </c>
      <c r="D45" s="69">
        <f>VLOOKUP($A45,'Return Data'!$A$7:$R$328,11,0)</f>
        <v>-85.0463039240867</v>
      </c>
      <c r="E45" s="70">
        <f t="shared" si="13"/>
        <v>39</v>
      </c>
      <c r="F45" s="69">
        <f>VLOOKUP($A45,'Return Data'!$A$7:$R$328,12,0)</f>
        <v>-20.190825264759301</v>
      </c>
      <c r="G45" s="70">
        <f t="shared" si="8"/>
        <v>19</v>
      </c>
      <c r="H45" s="69">
        <f>VLOOKUP($A45,'Return Data'!$A$7:$R$328,13,0)</f>
        <v>-21.799569402626201</v>
      </c>
      <c r="I45" s="70">
        <f t="shared" si="14"/>
        <v>21</v>
      </c>
      <c r="J45" s="69">
        <f>VLOOKUP($A45,'Return Data'!$A$7:$R$328,14,0)</f>
        <v>-16.577818957616099</v>
      </c>
      <c r="K45" s="70">
        <f t="shared" si="15"/>
        <v>31</v>
      </c>
      <c r="L45" s="69">
        <f>VLOOKUP($A45,'Return Data'!$A$7:$R$328,18,0)</f>
        <v>-7.1286585392686401</v>
      </c>
      <c r="M45" s="70">
        <f t="shared" si="16"/>
        <v>23</v>
      </c>
      <c r="N45" s="69">
        <f>VLOOKUP($A45,'Return Data'!$A$7:$R$328,15,0)</f>
        <v>-2.3101419739094098</v>
      </c>
      <c r="O45" s="70">
        <f t="shared" si="17"/>
        <v>32</v>
      </c>
      <c r="P45" s="69">
        <f>VLOOKUP($A45,'Return Data'!$A$7:$R$328,16,0)</f>
        <v>1.20804540238695</v>
      </c>
      <c r="Q45" s="70">
        <f t="shared" si="19"/>
        <v>27</v>
      </c>
      <c r="R45" s="69">
        <f>VLOOKUP($A45,'Return Data'!$A$7:$R$328,17,0)</f>
        <v>8.0852889556385108</v>
      </c>
      <c r="S45" s="71">
        <f t="shared" si="18"/>
        <v>34</v>
      </c>
    </row>
    <row r="46" spans="1:19" x14ac:dyDescent="0.25">
      <c r="A46" s="67" t="s">
        <v>372</v>
      </c>
      <c r="B46" s="68">
        <f>VLOOKUP($A46,'Return Data'!$A$7:$R$328,2,0)</f>
        <v>43907</v>
      </c>
      <c r="C46" s="69">
        <f>VLOOKUP($A46,'Return Data'!$A$7:$R$328,3,0)</f>
        <v>115.34229999999999</v>
      </c>
      <c r="D46" s="69">
        <f>VLOOKUP($A46,'Return Data'!$A$7:$R$328,11,0)</f>
        <v>-90.264641494140093</v>
      </c>
      <c r="E46" s="70">
        <f t="shared" si="13"/>
        <v>43</v>
      </c>
      <c r="F46" s="69">
        <f>VLOOKUP($A46,'Return Data'!$A$7:$R$328,12,0)</f>
        <v>-30.535935142068698</v>
      </c>
      <c r="G46" s="70">
        <f t="shared" si="8"/>
        <v>48</v>
      </c>
      <c r="H46" s="69">
        <f>VLOOKUP($A46,'Return Data'!$A$7:$R$328,13,0)</f>
        <v>-28.0615875509666</v>
      </c>
      <c r="I46" s="70">
        <f t="shared" si="14"/>
        <v>41</v>
      </c>
      <c r="J46" s="69">
        <f>VLOOKUP($A46,'Return Data'!$A$7:$R$328,14,0)</f>
        <v>-21.660836661134802</v>
      </c>
      <c r="K46" s="70">
        <f t="shared" si="15"/>
        <v>45</v>
      </c>
      <c r="L46" s="69">
        <f>VLOOKUP($A46,'Return Data'!$A$7:$R$328,18,0)</f>
        <v>-9.7462746737658392</v>
      </c>
      <c r="M46" s="70">
        <f t="shared" si="16"/>
        <v>37</v>
      </c>
      <c r="N46" s="69">
        <f>VLOOKUP($A46,'Return Data'!$A$7:$R$328,15,0)</f>
        <v>-3.36808219771773</v>
      </c>
      <c r="O46" s="70">
        <f t="shared" si="17"/>
        <v>37</v>
      </c>
      <c r="P46" s="69">
        <f>VLOOKUP($A46,'Return Data'!$A$7:$R$328,16,0)</f>
        <v>-0.417756244189677</v>
      </c>
      <c r="Q46" s="70">
        <f t="shared" si="19"/>
        <v>33</v>
      </c>
      <c r="R46" s="69">
        <f>VLOOKUP($A46,'Return Data'!$A$7:$R$328,17,0)</f>
        <v>9.8080888022984407</v>
      </c>
      <c r="S46" s="71">
        <f t="shared" si="18"/>
        <v>30</v>
      </c>
    </row>
    <row r="47" spans="1:19" x14ac:dyDescent="0.25">
      <c r="A47" s="67" t="s">
        <v>201</v>
      </c>
      <c r="B47" s="68">
        <f>VLOOKUP($A47,'Return Data'!$A$7:$R$328,2,0)</f>
        <v>43907</v>
      </c>
      <c r="C47" s="69">
        <f>VLOOKUP($A47,'Return Data'!$A$7:$R$328,3,0)</f>
        <v>11.015000000000001</v>
      </c>
      <c r="D47" s="69">
        <f>VLOOKUP($A47,'Return Data'!$A$7:$R$328,11,0)</f>
        <v>-91.226101957070298</v>
      </c>
      <c r="E47" s="70">
        <f t="shared" si="13"/>
        <v>46</v>
      </c>
      <c r="F47" s="69">
        <f>VLOOKUP($A47,'Return Data'!$A$7:$R$328,12,0)</f>
        <v>-26.631612952735299</v>
      </c>
      <c r="G47" s="70">
        <f t="shared" si="8"/>
        <v>37</v>
      </c>
      <c r="H47" s="69">
        <f>VLOOKUP($A47,'Return Data'!$A$7:$R$328,13,0)</f>
        <v>-26.1263038368045</v>
      </c>
      <c r="I47" s="70">
        <f t="shared" si="14"/>
        <v>37</v>
      </c>
      <c r="J47" s="69">
        <f>VLOOKUP($A47,'Return Data'!$A$7:$R$328,14,0)</f>
        <v>-17.537642601612301</v>
      </c>
      <c r="K47" s="70">
        <f t="shared" si="15"/>
        <v>36</v>
      </c>
      <c r="L47" s="69">
        <f>VLOOKUP($A47,'Return Data'!$A$7:$R$328,18,0)</f>
        <v>-10.274723114929801</v>
      </c>
      <c r="M47" s="70">
        <f t="shared" si="16"/>
        <v>40</v>
      </c>
      <c r="N47" s="69">
        <f>VLOOKUP($A47,'Return Data'!$A$7:$R$328,15,0)</f>
        <v>-3.3765331962618599</v>
      </c>
      <c r="O47" s="70">
        <f t="shared" si="17"/>
        <v>39</v>
      </c>
      <c r="P47" s="69">
        <f>VLOOKUP($A47,'Return Data'!$A$7:$R$328,16,0)</f>
        <v>1.12478506134649</v>
      </c>
      <c r="Q47" s="70">
        <f t="shared" si="19"/>
        <v>28</v>
      </c>
      <c r="R47" s="69">
        <f>VLOOKUP($A47,'Return Data'!$A$7:$R$328,17,0)</f>
        <v>2.0718324793729099</v>
      </c>
      <c r="S47" s="71">
        <f t="shared" si="18"/>
        <v>42</v>
      </c>
    </row>
    <row r="48" spans="1:19" x14ac:dyDescent="0.25">
      <c r="A48" s="67" t="s">
        <v>202</v>
      </c>
      <c r="B48" s="68">
        <f>VLOOKUP($A48,'Return Data'!$A$7:$R$328,2,0)</f>
        <v>43907</v>
      </c>
      <c r="C48" s="69">
        <f>VLOOKUP($A48,'Return Data'!$A$7:$R$328,3,0)</f>
        <v>11.7043</v>
      </c>
      <c r="D48" s="69">
        <f>VLOOKUP($A48,'Return Data'!$A$7:$R$328,11,0)</f>
        <v>-83.3865076464662</v>
      </c>
      <c r="E48" s="70">
        <f t="shared" si="13"/>
        <v>36</v>
      </c>
      <c r="F48" s="69">
        <f>VLOOKUP($A48,'Return Data'!$A$7:$R$328,12,0)</f>
        <v>-21.974907842488399</v>
      </c>
      <c r="G48" s="70">
        <f t="shared" si="8"/>
        <v>24</v>
      </c>
      <c r="H48" s="69">
        <f>VLOOKUP($A48,'Return Data'!$A$7:$R$328,13,0)</f>
        <v>-23.535999839802201</v>
      </c>
      <c r="I48" s="70">
        <f t="shared" si="14"/>
        <v>30</v>
      </c>
      <c r="J48" s="69">
        <f>VLOOKUP($A48,'Return Data'!$A$7:$R$328,14,0)</f>
        <v>-14.9036405231028</v>
      </c>
      <c r="K48" s="70">
        <f t="shared" si="15"/>
        <v>23</v>
      </c>
      <c r="L48" s="69">
        <f>VLOOKUP($A48,'Return Data'!$A$7:$R$328,18,0)</f>
        <v>-8.5398788397398597</v>
      </c>
      <c r="M48" s="70">
        <f t="shared" si="16"/>
        <v>33</v>
      </c>
      <c r="N48" s="69">
        <f>VLOOKUP($A48,'Return Data'!$A$7:$R$328,15,0)</f>
        <v>-2.08596661196579</v>
      </c>
      <c r="O48" s="70">
        <f t="shared" si="17"/>
        <v>31</v>
      </c>
      <c r="P48" s="69"/>
      <c r="Q48" s="70"/>
      <c r="R48" s="69">
        <f>VLOOKUP($A48,'Return Data'!$A$7:$R$328,17,0)</f>
        <v>3.37590251714823</v>
      </c>
      <c r="S48" s="71">
        <f t="shared" si="18"/>
        <v>41</v>
      </c>
    </row>
    <row r="49" spans="1:19" x14ac:dyDescent="0.25">
      <c r="A49" s="67" t="s">
        <v>203</v>
      </c>
      <c r="B49" s="68">
        <f>VLOOKUP($A49,'Return Data'!$A$7:$R$328,2,0)</f>
        <v>43907</v>
      </c>
      <c r="C49" s="69">
        <f>VLOOKUP($A49,'Return Data'!$A$7:$R$328,3,0)</f>
        <v>11.589</v>
      </c>
      <c r="D49" s="69">
        <f>VLOOKUP($A49,'Return Data'!$A$7:$R$328,11,0)</f>
        <v>-82.164922476148803</v>
      </c>
      <c r="E49" s="70">
        <f t="shared" si="13"/>
        <v>33</v>
      </c>
      <c r="F49" s="69">
        <f>VLOOKUP($A49,'Return Data'!$A$7:$R$328,12,0)</f>
        <v>-22.0817066200967</v>
      </c>
      <c r="G49" s="70">
        <f t="shared" si="8"/>
        <v>25</v>
      </c>
      <c r="H49" s="69">
        <f>VLOOKUP($A49,'Return Data'!$A$7:$R$328,13,0)</f>
        <v>-23.8099166867711</v>
      </c>
      <c r="I49" s="70">
        <f t="shared" si="14"/>
        <v>31</v>
      </c>
      <c r="J49" s="69">
        <f>VLOOKUP($A49,'Return Data'!$A$7:$R$328,14,0)</f>
        <v>-14.9714936010415</v>
      </c>
      <c r="K49" s="70">
        <f t="shared" si="15"/>
        <v>25</v>
      </c>
      <c r="L49" s="69">
        <f>VLOOKUP($A49,'Return Data'!$A$7:$R$328,18,0)</f>
        <v>-7.9786625183412196</v>
      </c>
      <c r="M49" s="70">
        <f t="shared" si="16"/>
        <v>28</v>
      </c>
      <c r="N49" s="69">
        <f>VLOOKUP($A49,'Return Data'!$A$7:$R$328,15,0)</f>
        <v>-1.00848694594849</v>
      </c>
      <c r="O49" s="70">
        <f t="shared" si="17"/>
        <v>23</v>
      </c>
      <c r="P49" s="69"/>
      <c r="Q49" s="70"/>
      <c r="R49" s="69">
        <f>VLOOKUP($A49,'Return Data'!$A$7:$R$328,17,0)</f>
        <v>4.0081893572909504</v>
      </c>
      <c r="S49" s="71">
        <f t="shared" si="18"/>
        <v>40</v>
      </c>
    </row>
    <row r="50" spans="1:19" x14ac:dyDescent="0.25">
      <c r="A50" s="67" t="s">
        <v>204</v>
      </c>
      <c r="B50" s="68">
        <f>VLOOKUP($A50,'Return Data'!$A$7:$R$328,2,0)</f>
        <v>43907</v>
      </c>
      <c r="C50" s="69">
        <f>VLOOKUP($A50,'Return Data'!$A$7:$R$328,3,0)</f>
        <v>12.4305</v>
      </c>
      <c r="D50" s="69">
        <f>VLOOKUP($A50,'Return Data'!$A$7:$R$328,11,0)</f>
        <v>-52.081030398053301</v>
      </c>
      <c r="E50" s="70">
        <f t="shared" si="13"/>
        <v>5</v>
      </c>
      <c r="F50" s="69">
        <f>VLOOKUP($A50,'Return Data'!$A$7:$R$328,12,0)</f>
        <v>-4.61984375145743</v>
      </c>
      <c r="G50" s="70">
        <f t="shared" si="8"/>
        <v>5</v>
      </c>
      <c r="H50" s="69">
        <f>VLOOKUP($A50,'Return Data'!$A$7:$R$328,13,0)</f>
        <v>-6.6621619292265901</v>
      </c>
      <c r="I50" s="70">
        <f t="shared" si="14"/>
        <v>5</v>
      </c>
      <c r="J50" s="69">
        <f>VLOOKUP($A50,'Return Data'!$A$7:$R$328,14,0)</f>
        <v>-2.1689159207261701</v>
      </c>
      <c r="K50" s="70">
        <f t="shared" si="15"/>
        <v>3</v>
      </c>
      <c r="L50" s="69">
        <f>VLOOKUP($A50,'Return Data'!$A$7:$R$328,18,0)</f>
        <v>-2.4259659072802302</v>
      </c>
      <c r="M50" s="70">
        <f t="shared" si="16"/>
        <v>8</v>
      </c>
      <c r="N50" s="86"/>
      <c r="O50" s="70"/>
      <c r="P50" s="69"/>
      <c r="Q50" s="70"/>
      <c r="R50" s="69">
        <f>VLOOKUP($A50,'Return Data'!$A$7:$R$328,17,0)</f>
        <v>8.1990064695009206</v>
      </c>
      <c r="S50" s="71">
        <f t="shared" si="18"/>
        <v>33</v>
      </c>
    </row>
    <row r="51" spans="1:19" x14ac:dyDescent="0.25">
      <c r="A51" s="67" t="s">
        <v>205</v>
      </c>
      <c r="B51" s="68">
        <f>VLOOKUP($A51,'Return Data'!$A$7:$R$328,2,0)</f>
        <v>43907</v>
      </c>
      <c r="C51" s="69">
        <f>VLOOKUP($A51,'Return Data'!$A$7:$R$328,3,0)</f>
        <v>8.8038000000000007</v>
      </c>
      <c r="D51" s="69">
        <f>VLOOKUP($A51,'Return Data'!$A$7:$R$328,11,0)</f>
        <v>-76.182218591125505</v>
      </c>
      <c r="E51" s="70">
        <f t="shared" si="13"/>
        <v>24</v>
      </c>
      <c r="F51" s="69">
        <f>VLOOKUP($A51,'Return Data'!$A$7:$R$328,12,0)</f>
        <v>-20.890610280078601</v>
      </c>
      <c r="G51" s="70">
        <f t="shared" si="8"/>
        <v>21</v>
      </c>
      <c r="H51" s="69">
        <f>VLOOKUP($A51,'Return Data'!$A$7:$R$328,13,0)</f>
        <v>-19.866717722780699</v>
      </c>
      <c r="I51" s="70">
        <f t="shared" si="14"/>
        <v>19</v>
      </c>
      <c r="J51" s="69">
        <f>VLOOKUP($A51,'Return Data'!$A$7:$R$328,14,0)</f>
        <v>-11.5516333528087</v>
      </c>
      <c r="K51" s="70">
        <f t="shared" si="15"/>
        <v>15</v>
      </c>
      <c r="L51" s="69"/>
      <c r="M51" s="70"/>
      <c r="N51" s="69"/>
      <c r="O51" s="70"/>
      <c r="P51" s="69"/>
      <c r="Q51" s="70"/>
      <c r="R51" s="69">
        <f>VLOOKUP($A51,'Return Data'!$A$7:$R$328,17,0)</f>
        <v>-6.0556588072122004</v>
      </c>
      <c r="S51" s="71">
        <f t="shared" si="18"/>
        <v>51</v>
      </c>
    </row>
    <row r="52" spans="1:19" x14ac:dyDescent="0.25">
      <c r="A52" s="67" t="s">
        <v>206</v>
      </c>
      <c r="B52" s="68">
        <f>VLOOKUP($A52,'Return Data'!$A$7:$R$328,2,0)</f>
        <v>43907</v>
      </c>
      <c r="C52" s="69">
        <f>VLOOKUP($A52,'Return Data'!$A$7:$R$328,3,0)</f>
        <v>9.2677999999999994</v>
      </c>
      <c r="D52" s="69">
        <f>VLOOKUP($A52,'Return Data'!$A$7:$R$328,11,0)</f>
        <v>-70.059789176021894</v>
      </c>
      <c r="E52" s="70">
        <f t="shared" si="13"/>
        <v>14</v>
      </c>
      <c r="F52" s="69">
        <f>VLOOKUP($A52,'Return Data'!$A$7:$R$328,12,0)</f>
        <v>-16.188615185798199</v>
      </c>
      <c r="G52" s="70">
        <f t="shared" si="8"/>
        <v>14</v>
      </c>
      <c r="H52" s="69">
        <f>VLOOKUP($A52,'Return Data'!$A$7:$R$328,13,0)</f>
        <v>-17.510374562333901</v>
      </c>
      <c r="I52" s="70">
        <f t="shared" si="14"/>
        <v>15</v>
      </c>
      <c r="J52" s="69">
        <f>VLOOKUP($A52,'Return Data'!$A$7:$R$328,14,0)</f>
        <v>-10.4273981137002</v>
      </c>
      <c r="K52" s="70">
        <f t="shared" si="15"/>
        <v>13</v>
      </c>
      <c r="L52" s="69"/>
      <c r="M52" s="70"/>
      <c r="N52" s="69"/>
      <c r="O52" s="70"/>
      <c r="P52" s="69"/>
      <c r="Q52" s="70"/>
      <c r="R52" s="69">
        <f>VLOOKUP($A52,'Return Data'!$A$7:$R$328,17,0)</f>
        <v>-4.3883908045977096</v>
      </c>
      <c r="S52" s="71">
        <f t="shared" si="18"/>
        <v>48</v>
      </c>
    </row>
    <row r="53" spans="1:19" x14ac:dyDescent="0.25">
      <c r="A53" s="67" t="s">
        <v>207</v>
      </c>
      <c r="B53" s="68">
        <f>VLOOKUP($A53,'Return Data'!$A$7:$R$328,2,0)</f>
        <v>43907</v>
      </c>
      <c r="C53" s="69">
        <f>VLOOKUP($A53,'Return Data'!$A$7:$R$328,3,0)</f>
        <v>25.157</v>
      </c>
      <c r="D53" s="69">
        <f>VLOOKUP($A53,'Return Data'!$A$7:$R$328,11,0)</f>
        <v>-44.559930707465597</v>
      </c>
      <c r="E53" s="70">
        <f t="shared" si="13"/>
        <v>2</v>
      </c>
      <c r="F53" s="69">
        <f>VLOOKUP($A53,'Return Data'!$A$7:$R$328,12,0)</f>
        <v>2.03901094929773</v>
      </c>
      <c r="G53" s="70">
        <f t="shared" si="8"/>
        <v>2</v>
      </c>
      <c r="H53" s="69">
        <f>VLOOKUP($A53,'Return Data'!$A$7:$R$328,13,0)</f>
        <v>-4.3221068845631896</v>
      </c>
      <c r="I53" s="70">
        <f t="shared" si="14"/>
        <v>3</v>
      </c>
      <c r="J53" s="69">
        <f>VLOOKUP($A53,'Return Data'!$A$7:$R$328,14,0)</f>
        <v>4.8513239497438398</v>
      </c>
      <c r="K53" s="70">
        <f t="shared" si="15"/>
        <v>1</v>
      </c>
      <c r="L53" s="69">
        <f>VLOOKUP($A53,'Return Data'!$A$7:$R$328,18,0)</f>
        <v>4.21687152874809</v>
      </c>
      <c r="M53" s="70">
        <f>RANK(L53,L$8:L$72,0)</f>
        <v>1</v>
      </c>
      <c r="N53" s="69">
        <f>VLOOKUP($A53,'Return Data'!$A$7:$R$328,15,0)</f>
        <v>9.7321046703007994</v>
      </c>
      <c r="O53" s="70">
        <f>RANK(N53,N$8:N$72,0)</f>
        <v>1</v>
      </c>
      <c r="P53" s="69">
        <f>VLOOKUP($A53,'Return Data'!$A$7:$R$328,16,0)</f>
        <v>10.5186272872525</v>
      </c>
      <c r="Q53" s="70">
        <f>RANK(P53,P$8:P$72,0)</f>
        <v>1</v>
      </c>
      <c r="R53" s="69">
        <f>VLOOKUP($A53,'Return Data'!$A$7:$R$328,17,0)</f>
        <v>25.365910132966501</v>
      </c>
      <c r="S53" s="71">
        <f t="shared" si="18"/>
        <v>3</v>
      </c>
    </row>
    <row r="54" spans="1:19" x14ac:dyDescent="0.25">
      <c r="A54" s="67" t="s">
        <v>208</v>
      </c>
      <c r="B54" s="68">
        <f>VLOOKUP($A54,'Return Data'!$A$7:$R$328,2,0)</f>
        <v>43907</v>
      </c>
      <c r="C54" s="69">
        <f>VLOOKUP($A54,'Return Data'!$A$7:$R$328,3,0)</f>
        <v>9.4606999999999992</v>
      </c>
      <c r="D54" s="69">
        <f>VLOOKUP($A54,'Return Data'!$A$7:$R$328,11,0)</f>
        <v>-64.751057310000803</v>
      </c>
      <c r="E54" s="70">
        <f t="shared" si="13"/>
        <v>10</v>
      </c>
      <c r="F54" s="69">
        <f>VLOOKUP($A54,'Return Data'!$A$7:$R$328,12,0)</f>
        <v>-14.1118486693717</v>
      </c>
      <c r="G54" s="70">
        <f t="shared" si="8"/>
        <v>9</v>
      </c>
      <c r="H54" s="69">
        <f>VLOOKUP($A54,'Return Data'!$A$7:$R$328,13,0)</f>
        <v>-12.9506234452179</v>
      </c>
      <c r="I54" s="70">
        <f t="shared" si="14"/>
        <v>8</v>
      </c>
      <c r="J54" s="69">
        <f>VLOOKUP($A54,'Return Data'!$A$7:$R$328,14,0)</f>
        <v>-8.8747394124677008</v>
      </c>
      <c r="K54" s="70">
        <f t="shared" si="15"/>
        <v>11</v>
      </c>
      <c r="L54" s="69"/>
      <c r="M54" s="70"/>
      <c r="N54" s="69"/>
      <c r="O54" s="70"/>
      <c r="P54" s="69"/>
      <c r="Q54" s="70"/>
      <c r="R54" s="69">
        <f>VLOOKUP($A54,'Return Data'!$A$7:$R$328,17,0)</f>
        <v>-4.7204916067146296</v>
      </c>
      <c r="S54" s="71">
        <f t="shared" si="18"/>
        <v>49</v>
      </c>
    </row>
    <row r="55" spans="1:19" x14ac:dyDescent="0.25">
      <c r="A55" s="67" t="s">
        <v>209</v>
      </c>
      <c r="B55" s="68">
        <f>VLOOKUP($A55,'Return Data'!$A$7:$R$328,2,0)</f>
        <v>43907</v>
      </c>
      <c r="C55" s="69">
        <f>VLOOKUP($A55,'Return Data'!$A$7:$R$328,3,0)</f>
        <v>81.096500000000006</v>
      </c>
      <c r="D55" s="69">
        <f>VLOOKUP($A55,'Return Data'!$A$7:$R$328,11,0)</f>
        <v>-91.9996751558634</v>
      </c>
      <c r="E55" s="70">
        <f t="shared" si="13"/>
        <v>47</v>
      </c>
      <c r="F55" s="69">
        <f>VLOOKUP($A55,'Return Data'!$A$7:$R$328,12,0)</f>
        <v>-30.048021481728298</v>
      </c>
      <c r="G55" s="70">
        <f t="shared" si="8"/>
        <v>45</v>
      </c>
      <c r="H55" s="69">
        <f>VLOOKUP($A55,'Return Data'!$A$7:$R$328,13,0)</f>
        <v>-29.420002798847701</v>
      </c>
      <c r="I55" s="70">
        <f t="shared" si="14"/>
        <v>45</v>
      </c>
      <c r="J55" s="69">
        <f>VLOOKUP($A55,'Return Data'!$A$7:$R$328,14,0)</f>
        <v>-20.589699257112098</v>
      </c>
      <c r="K55" s="70">
        <f t="shared" si="15"/>
        <v>42</v>
      </c>
      <c r="L55" s="69">
        <f>VLOOKUP($A55,'Return Data'!$A$7:$R$328,18,0)</f>
        <v>-10.254736577016599</v>
      </c>
      <c r="M55" s="70">
        <f t="shared" ref="M55:M61" si="20">RANK(L55,L$8:L$72,0)</f>
        <v>39</v>
      </c>
      <c r="N55" s="69">
        <f>VLOOKUP($A55,'Return Data'!$A$7:$R$328,15,0)</f>
        <v>-3.3764493624391299</v>
      </c>
      <c r="O55" s="70">
        <f>RANK(N55,N$8:N$72,0)</f>
        <v>38</v>
      </c>
      <c r="P55" s="69">
        <f>VLOOKUP($A55,'Return Data'!$A$7:$R$328,16,0)</f>
        <v>1.5270656904022699</v>
      </c>
      <c r="Q55" s="70">
        <f>RANK(P55,P$8:P$72,0)</f>
        <v>26</v>
      </c>
      <c r="R55" s="69">
        <f>VLOOKUP($A55,'Return Data'!$A$7:$R$328,17,0)</f>
        <v>9.2305633579690003</v>
      </c>
      <c r="S55" s="71">
        <f t="shared" si="18"/>
        <v>31</v>
      </c>
    </row>
    <row r="56" spans="1:19" x14ac:dyDescent="0.25">
      <c r="A56" s="67" t="s">
        <v>210</v>
      </c>
      <c r="B56" s="68">
        <f>VLOOKUP($A56,'Return Data'!$A$7:$R$328,2,0)</f>
        <v>43907</v>
      </c>
      <c r="C56" s="69">
        <f>VLOOKUP($A56,'Return Data'!$A$7:$R$328,3,0)</f>
        <v>7.4005000000000001</v>
      </c>
      <c r="D56" s="69">
        <f>VLOOKUP($A56,'Return Data'!$A$7:$R$328,11,0)</f>
        <v>-74.973033953675198</v>
      </c>
      <c r="E56" s="70">
        <f t="shared" si="13"/>
        <v>19</v>
      </c>
      <c r="F56" s="69">
        <f>VLOOKUP($A56,'Return Data'!$A$7:$R$328,12,0)</f>
        <v>-39.211253465908797</v>
      </c>
      <c r="G56" s="70">
        <f t="shared" si="8"/>
        <v>61</v>
      </c>
      <c r="H56" s="69">
        <f>VLOOKUP($A56,'Return Data'!$A$7:$R$328,13,0)</f>
        <v>-38.424598480491397</v>
      </c>
      <c r="I56" s="70">
        <f t="shared" si="14"/>
        <v>62</v>
      </c>
      <c r="J56" s="69">
        <f>VLOOKUP($A56,'Return Data'!$A$7:$R$328,14,0)</f>
        <v>-32.428049457045702</v>
      </c>
      <c r="K56" s="70">
        <f t="shared" si="15"/>
        <v>62</v>
      </c>
      <c r="L56" s="69">
        <f>VLOOKUP($A56,'Return Data'!$A$7:$R$328,18,0)</f>
        <v>-21.772006701042098</v>
      </c>
      <c r="M56" s="70">
        <f t="shared" si="20"/>
        <v>55</v>
      </c>
      <c r="N56" s="69">
        <f>VLOOKUP($A56,'Return Data'!$A$7:$R$328,15,0)</f>
        <v>-11.283366132996401</v>
      </c>
      <c r="O56" s="70">
        <f>RANK(N56,N$8:N$72,0)</f>
        <v>47</v>
      </c>
      <c r="P56" s="69"/>
      <c r="Q56" s="70"/>
      <c r="R56" s="69">
        <f>VLOOKUP($A56,'Return Data'!$A$7:$R$328,17,0)</f>
        <v>-7.8091975308641999</v>
      </c>
      <c r="S56" s="71">
        <f t="shared" si="18"/>
        <v>53</v>
      </c>
    </row>
    <row r="57" spans="1:19" x14ac:dyDescent="0.25">
      <c r="A57" s="67" t="s">
        <v>211</v>
      </c>
      <c r="B57" s="68">
        <f>VLOOKUP($A57,'Return Data'!$A$7:$R$328,2,0)</f>
        <v>43907</v>
      </c>
      <c r="C57" s="69">
        <f>VLOOKUP($A57,'Return Data'!$A$7:$R$328,3,0)</f>
        <v>6.2958999999999996</v>
      </c>
      <c r="D57" s="69">
        <f>VLOOKUP($A57,'Return Data'!$A$7:$R$328,11,0)</f>
        <v>-76.817241033336501</v>
      </c>
      <c r="E57" s="70">
        <f t="shared" si="13"/>
        <v>27</v>
      </c>
      <c r="F57" s="69">
        <f>VLOOKUP($A57,'Return Data'!$A$7:$R$328,12,0)</f>
        <v>-39.103142535655898</v>
      </c>
      <c r="G57" s="70">
        <f t="shared" si="8"/>
        <v>60</v>
      </c>
      <c r="H57" s="69">
        <f>VLOOKUP($A57,'Return Data'!$A$7:$R$328,13,0)</f>
        <v>-37.4284638438088</v>
      </c>
      <c r="I57" s="70">
        <f t="shared" si="14"/>
        <v>59</v>
      </c>
      <c r="J57" s="69">
        <f>VLOOKUP($A57,'Return Data'!$A$7:$R$328,14,0)</f>
        <v>-32.0113705880757</v>
      </c>
      <c r="K57" s="70">
        <f t="shared" si="15"/>
        <v>60</v>
      </c>
      <c r="L57" s="69">
        <f>VLOOKUP($A57,'Return Data'!$A$7:$R$328,18,0)</f>
        <v>-21.475853560470799</v>
      </c>
      <c r="M57" s="70">
        <f t="shared" si="20"/>
        <v>53</v>
      </c>
      <c r="N57" s="69"/>
      <c r="O57" s="70"/>
      <c r="P57" s="69"/>
      <c r="Q57" s="70"/>
      <c r="R57" s="69">
        <f>VLOOKUP($A57,'Return Data'!$A$7:$R$328,17,0)</f>
        <v>-12.4150275482094</v>
      </c>
      <c r="S57" s="71">
        <f t="shared" si="18"/>
        <v>57</v>
      </c>
    </row>
    <row r="58" spans="1:19" x14ac:dyDescent="0.25">
      <c r="A58" s="67" t="s">
        <v>212</v>
      </c>
      <c r="B58" s="68">
        <f>VLOOKUP($A58,'Return Data'!$A$7:$R$328,2,0)</f>
        <v>43907</v>
      </c>
      <c r="C58" s="69">
        <f>VLOOKUP($A58,'Return Data'!$A$7:$R$328,3,0)</f>
        <v>6.1451000000000002</v>
      </c>
      <c r="D58" s="69">
        <f>VLOOKUP($A58,'Return Data'!$A$7:$R$328,11,0)</f>
        <v>-75.033595624398899</v>
      </c>
      <c r="E58" s="70">
        <f t="shared" si="13"/>
        <v>20</v>
      </c>
      <c r="F58" s="69">
        <f>VLOOKUP($A58,'Return Data'!$A$7:$R$328,12,0)</f>
        <v>-38.0542066777926</v>
      </c>
      <c r="G58" s="70">
        <f t="shared" si="8"/>
        <v>59</v>
      </c>
      <c r="H58" s="69">
        <f>VLOOKUP($A58,'Return Data'!$A$7:$R$328,13,0)</f>
        <v>-37.043932821538903</v>
      </c>
      <c r="I58" s="70">
        <f t="shared" si="14"/>
        <v>58</v>
      </c>
      <c r="J58" s="69">
        <f>VLOOKUP($A58,'Return Data'!$A$7:$R$328,14,0)</f>
        <v>-32.0924376685563</v>
      </c>
      <c r="K58" s="70">
        <f t="shared" si="15"/>
        <v>61</v>
      </c>
      <c r="L58" s="69">
        <f>VLOOKUP($A58,'Return Data'!$A$7:$R$328,18,0)</f>
        <v>-20.679569180629699</v>
      </c>
      <c r="M58" s="70">
        <f t="shared" si="20"/>
        <v>52</v>
      </c>
      <c r="N58" s="69"/>
      <c r="O58" s="70"/>
      <c r="P58" s="69"/>
      <c r="Q58" s="70"/>
      <c r="R58" s="69">
        <f>VLOOKUP($A58,'Return Data'!$A$7:$R$328,17,0)</f>
        <v>-14.2701673427992</v>
      </c>
      <c r="S58" s="71">
        <f t="shared" si="18"/>
        <v>59</v>
      </c>
    </row>
    <row r="59" spans="1:19" x14ac:dyDescent="0.25">
      <c r="A59" s="67" t="s">
        <v>213</v>
      </c>
      <c r="B59" s="68">
        <f>VLOOKUP($A59,'Return Data'!$A$7:$R$328,2,0)</f>
        <v>43907</v>
      </c>
      <c r="C59" s="69">
        <f>VLOOKUP($A59,'Return Data'!$A$7:$R$328,3,0)</f>
        <v>5.7638999999999996</v>
      </c>
      <c r="D59" s="69">
        <f>VLOOKUP($A59,'Return Data'!$A$7:$R$328,11,0)</f>
        <v>-81.648574857180506</v>
      </c>
      <c r="E59" s="70">
        <f t="shared" si="13"/>
        <v>32</v>
      </c>
      <c r="F59" s="69">
        <f>VLOOKUP($A59,'Return Data'!$A$7:$R$328,12,0)</f>
        <v>-41.854899675357899</v>
      </c>
      <c r="G59" s="70">
        <f t="shared" si="8"/>
        <v>62</v>
      </c>
      <c r="H59" s="69">
        <f>VLOOKUP($A59,'Return Data'!$A$7:$R$328,13,0)</f>
        <v>-38.842150223235897</v>
      </c>
      <c r="I59" s="70">
        <f t="shared" si="14"/>
        <v>63</v>
      </c>
      <c r="J59" s="69">
        <f>VLOOKUP($A59,'Return Data'!$A$7:$R$328,14,0)</f>
        <v>-33.279225051024703</v>
      </c>
      <c r="K59" s="70">
        <f t="shared" si="15"/>
        <v>63</v>
      </c>
      <c r="L59" s="69">
        <f>VLOOKUP($A59,'Return Data'!$A$7:$R$328,18,0)</f>
        <v>-21.479416305347801</v>
      </c>
      <c r="M59" s="70">
        <f t="shared" si="20"/>
        <v>54</v>
      </c>
      <c r="N59" s="69"/>
      <c r="O59" s="70"/>
      <c r="P59" s="69"/>
      <c r="Q59" s="70"/>
      <c r="R59" s="69">
        <f>VLOOKUP($A59,'Return Data'!$A$7:$R$328,17,0)</f>
        <v>-17.160671476137601</v>
      </c>
      <c r="S59" s="71">
        <f t="shared" si="18"/>
        <v>63</v>
      </c>
    </row>
    <row r="60" spans="1:19" x14ac:dyDescent="0.25">
      <c r="A60" s="67" t="s">
        <v>214</v>
      </c>
      <c r="B60" s="68">
        <f>VLOOKUP($A60,'Return Data'!$A$7:$R$328,2,0)</f>
        <v>43907</v>
      </c>
      <c r="C60" s="69">
        <f>VLOOKUP($A60,'Return Data'!$A$7:$R$328,3,0)</f>
        <v>10.9346</v>
      </c>
      <c r="D60" s="69">
        <f>VLOOKUP($A60,'Return Data'!$A$7:$R$328,11,0)</f>
        <v>-92.826293420929105</v>
      </c>
      <c r="E60" s="70">
        <f t="shared" si="13"/>
        <v>51</v>
      </c>
      <c r="F60" s="69">
        <f>VLOOKUP($A60,'Return Data'!$A$7:$R$328,12,0)</f>
        <v>-28.398472249348298</v>
      </c>
      <c r="G60" s="70">
        <f t="shared" si="8"/>
        <v>42</v>
      </c>
      <c r="H60" s="69">
        <f>VLOOKUP($A60,'Return Data'!$A$7:$R$328,13,0)</f>
        <v>-27.1633348918119</v>
      </c>
      <c r="I60" s="70">
        <f t="shared" si="14"/>
        <v>39</v>
      </c>
      <c r="J60" s="69">
        <f>VLOOKUP($A60,'Return Data'!$A$7:$R$328,14,0)</f>
        <v>-20.502131676946501</v>
      </c>
      <c r="K60" s="70">
        <f t="shared" si="15"/>
        <v>41</v>
      </c>
      <c r="L60" s="69">
        <f>VLOOKUP($A60,'Return Data'!$A$7:$R$328,18,0)</f>
        <v>-8.4175784865422507</v>
      </c>
      <c r="M60" s="70">
        <f t="shared" si="20"/>
        <v>32</v>
      </c>
      <c r="N60" s="69">
        <f>VLOOKUP($A60,'Return Data'!$A$7:$R$328,15,0)</f>
        <v>-2.5606817220248401</v>
      </c>
      <c r="O60" s="70">
        <f>RANK(N60,N$8:N$72,0)</f>
        <v>34</v>
      </c>
      <c r="P60" s="69"/>
      <c r="Q60" s="70"/>
      <c r="R60" s="69">
        <f>VLOOKUP($A60,'Return Data'!$A$7:$R$328,17,0)</f>
        <v>1.87639713971397</v>
      </c>
      <c r="S60" s="71">
        <f t="shared" si="18"/>
        <v>43</v>
      </c>
    </row>
    <row r="61" spans="1:19" x14ac:dyDescent="0.25">
      <c r="A61" s="67" t="s">
        <v>215</v>
      </c>
      <c r="B61" s="68">
        <f>VLOOKUP($A61,'Return Data'!$A$7:$R$328,2,0)</f>
        <v>43907</v>
      </c>
      <c r="C61" s="69">
        <f>VLOOKUP($A61,'Return Data'!$A$7:$R$328,3,0)</f>
        <v>11.9924</v>
      </c>
      <c r="D61" s="69">
        <f>VLOOKUP($A61,'Return Data'!$A$7:$R$328,11,0)</f>
        <v>-90.953474707093505</v>
      </c>
      <c r="E61" s="70">
        <f t="shared" si="13"/>
        <v>44</v>
      </c>
      <c r="F61" s="69">
        <f>VLOOKUP($A61,'Return Data'!$A$7:$R$328,12,0)</f>
        <v>-26.097147499399</v>
      </c>
      <c r="G61" s="70">
        <f t="shared" si="8"/>
        <v>34</v>
      </c>
      <c r="H61" s="69">
        <f>VLOOKUP($A61,'Return Data'!$A$7:$R$328,13,0)</f>
        <v>-25.870421047825101</v>
      </c>
      <c r="I61" s="70">
        <f t="shared" si="14"/>
        <v>36</v>
      </c>
      <c r="J61" s="69">
        <f>VLOOKUP($A61,'Return Data'!$A$7:$R$328,14,0)</f>
        <v>-18.880732719651501</v>
      </c>
      <c r="K61" s="70">
        <f t="shared" si="15"/>
        <v>37</v>
      </c>
      <c r="L61" s="69">
        <f>VLOOKUP($A61,'Return Data'!$A$7:$R$328,18,0)</f>
        <v>-7.5783943784283903</v>
      </c>
      <c r="M61" s="70">
        <f t="shared" si="20"/>
        <v>26</v>
      </c>
      <c r="N61" s="69">
        <f>VLOOKUP($A61,'Return Data'!$A$7:$R$328,15,0)</f>
        <v>-1.8881748517719701</v>
      </c>
      <c r="O61" s="70">
        <f>RANK(N61,N$8:N$72,0)</f>
        <v>30</v>
      </c>
      <c r="P61" s="69"/>
      <c r="Q61" s="70"/>
      <c r="R61" s="69">
        <f>VLOOKUP($A61,'Return Data'!$A$7:$R$328,17,0)</f>
        <v>4.9912560054907402</v>
      </c>
      <c r="S61" s="71">
        <f t="shared" si="18"/>
        <v>38</v>
      </c>
    </row>
    <row r="62" spans="1:19" x14ac:dyDescent="0.25">
      <c r="A62" s="67" t="s">
        <v>216</v>
      </c>
      <c r="B62" s="68">
        <f>VLOOKUP($A62,'Return Data'!$A$7:$R$328,2,0)</f>
        <v>43907</v>
      </c>
      <c r="C62" s="69">
        <f>VLOOKUP($A62,'Return Data'!$A$7:$R$328,3,0)</f>
        <v>6.4489999999999998</v>
      </c>
      <c r="D62" s="69">
        <f>VLOOKUP($A62,'Return Data'!$A$7:$R$328,11,0)</f>
        <v>-69.140428114787099</v>
      </c>
      <c r="E62" s="70">
        <f t="shared" si="13"/>
        <v>12</v>
      </c>
      <c r="F62" s="69">
        <f>VLOOKUP($A62,'Return Data'!$A$7:$R$328,12,0)</f>
        <v>-30.022657844238999</v>
      </c>
      <c r="G62" s="70">
        <f t="shared" si="8"/>
        <v>44</v>
      </c>
      <c r="H62" s="69">
        <f>VLOOKUP($A62,'Return Data'!$A$7:$R$328,13,0)</f>
        <v>-32.787093317087098</v>
      </c>
      <c r="I62" s="70">
        <f t="shared" si="14"/>
        <v>53</v>
      </c>
      <c r="J62" s="69">
        <f>VLOOKUP($A62,'Return Data'!$A$7:$R$328,14,0)</f>
        <v>-26.742608690728101</v>
      </c>
      <c r="K62" s="70">
        <f t="shared" si="15"/>
        <v>53</v>
      </c>
      <c r="L62" s="69"/>
      <c r="M62" s="70"/>
      <c r="N62" s="69"/>
      <c r="O62" s="70"/>
      <c r="P62" s="69"/>
      <c r="Q62" s="70"/>
      <c r="R62" s="69">
        <f>VLOOKUP($A62,'Return Data'!$A$7:$R$328,17,0)</f>
        <v>-18.001597222222198</v>
      </c>
      <c r="S62" s="71">
        <f t="shared" si="18"/>
        <v>64</v>
      </c>
    </row>
    <row r="63" spans="1:19" x14ac:dyDescent="0.25">
      <c r="A63" s="67" t="s">
        <v>217</v>
      </c>
      <c r="B63" s="68">
        <f>VLOOKUP($A63,'Return Data'!$A$7:$R$328,2,0)</f>
        <v>43907</v>
      </c>
      <c r="C63" s="69">
        <f>VLOOKUP($A63,'Return Data'!$A$7:$R$328,3,0)</f>
        <v>7.4763999999999999</v>
      </c>
      <c r="D63" s="69">
        <f>VLOOKUP($A63,'Return Data'!$A$7:$R$328,11,0)</f>
        <v>-66.346849997583405</v>
      </c>
      <c r="E63" s="70">
        <f t="shared" si="13"/>
        <v>11</v>
      </c>
      <c r="F63" s="69">
        <f>VLOOKUP($A63,'Return Data'!$A$7:$R$328,12,0)</f>
        <v>-28.3069821013096</v>
      </c>
      <c r="G63" s="70">
        <f t="shared" si="8"/>
        <v>41</v>
      </c>
      <c r="H63" s="69">
        <f>VLOOKUP($A63,'Return Data'!$A$7:$R$328,13,0)</f>
        <v>-31.5141953108533</v>
      </c>
      <c r="I63" s="70">
        <f t="shared" si="14"/>
        <v>50</v>
      </c>
      <c r="J63" s="69">
        <f>VLOOKUP($A63,'Return Data'!$A$7:$R$328,14,0)</f>
        <v>-25.743387683850699</v>
      </c>
      <c r="K63" s="70">
        <f t="shared" si="15"/>
        <v>51</v>
      </c>
      <c r="L63" s="69"/>
      <c r="M63" s="70"/>
      <c r="N63" s="69"/>
      <c r="O63" s="70"/>
      <c r="P63" s="69"/>
      <c r="Q63" s="70"/>
      <c r="R63" s="69">
        <f>VLOOKUP($A63,'Return Data'!$A$7:$R$328,17,0)</f>
        <v>-14.690813397129199</v>
      </c>
      <c r="S63" s="71">
        <f t="shared" si="18"/>
        <v>60</v>
      </c>
    </row>
    <row r="64" spans="1:19" x14ac:dyDescent="0.25">
      <c r="A64" s="67" t="s">
        <v>218</v>
      </c>
      <c r="B64" s="68">
        <f>VLOOKUP($A64,'Return Data'!$A$7:$R$328,2,0)</f>
        <v>43907</v>
      </c>
      <c r="C64" s="69">
        <f>VLOOKUP($A64,'Return Data'!$A$7:$R$328,3,0)</f>
        <v>15.857200000000001</v>
      </c>
      <c r="D64" s="69">
        <f>VLOOKUP($A64,'Return Data'!$A$7:$R$328,11,0)</f>
        <v>-92.657643024263095</v>
      </c>
      <c r="E64" s="70">
        <f t="shared" si="13"/>
        <v>50</v>
      </c>
      <c r="F64" s="69">
        <f>VLOOKUP($A64,'Return Data'!$A$7:$R$328,12,0)</f>
        <v>-26.7003122502067</v>
      </c>
      <c r="G64" s="70">
        <f t="shared" si="8"/>
        <v>38</v>
      </c>
      <c r="H64" s="69">
        <f>VLOOKUP($A64,'Return Data'!$A$7:$R$328,13,0)</f>
        <v>-25.011818485412299</v>
      </c>
      <c r="I64" s="70">
        <f t="shared" si="14"/>
        <v>35</v>
      </c>
      <c r="J64" s="69">
        <f>VLOOKUP($A64,'Return Data'!$A$7:$R$328,14,0)</f>
        <v>-15.555388042790501</v>
      </c>
      <c r="K64" s="70">
        <f t="shared" si="15"/>
        <v>27</v>
      </c>
      <c r="L64" s="69">
        <f>VLOOKUP($A64,'Return Data'!$A$7:$R$328,18,0)</f>
        <v>-5.5360280279809198</v>
      </c>
      <c r="M64" s="70">
        <f t="shared" ref="M64:M70" si="21">RANK(L64,L$8:L$72,0)</f>
        <v>18</v>
      </c>
      <c r="N64" s="69">
        <f>VLOOKUP($A64,'Return Data'!$A$7:$R$328,15,0)</f>
        <v>2.13515209498525</v>
      </c>
      <c r="O64" s="70">
        <f>RANK(N64,N$8:N$72,0)</f>
        <v>15</v>
      </c>
      <c r="P64" s="69">
        <f>VLOOKUP($A64,'Return Data'!$A$7:$R$328,16,0)</f>
        <v>5.9306581800156204</v>
      </c>
      <c r="Q64" s="70">
        <f>RANK(P64,P$8:P$72,0)</f>
        <v>6</v>
      </c>
      <c r="R64" s="69">
        <f>VLOOKUP($A64,'Return Data'!$A$7:$R$328,17,0)</f>
        <v>10.7864682139253</v>
      </c>
      <c r="S64" s="71">
        <f t="shared" si="18"/>
        <v>27</v>
      </c>
    </row>
    <row r="65" spans="1:19" x14ac:dyDescent="0.25">
      <c r="A65" s="67" t="s">
        <v>219</v>
      </c>
      <c r="B65" s="68">
        <f>VLOOKUP($A65,'Return Data'!$A$7:$R$328,2,0)</f>
        <v>43907</v>
      </c>
      <c r="C65" s="69">
        <f>VLOOKUP($A65,'Return Data'!$A$7:$R$328,3,0)</f>
        <v>67.83</v>
      </c>
      <c r="D65" s="69">
        <f>VLOOKUP($A65,'Return Data'!$A$7:$R$328,11,0)</f>
        <v>-82.633040610332003</v>
      </c>
      <c r="E65" s="70">
        <f t="shared" si="13"/>
        <v>35</v>
      </c>
      <c r="F65" s="69">
        <f>VLOOKUP($A65,'Return Data'!$A$7:$R$328,12,0)</f>
        <v>-21.8881788030724</v>
      </c>
      <c r="G65" s="70">
        <f t="shared" si="8"/>
        <v>23</v>
      </c>
      <c r="H65" s="69">
        <f>VLOOKUP($A65,'Return Data'!$A$7:$R$328,13,0)</f>
        <v>-22.560831719913999</v>
      </c>
      <c r="I65" s="70">
        <f t="shared" si="14"/>
        <v>25</v>
      </c>
      <c r="J65" s="69">
        <f>VLOOKUP($A65,'Return Data'!$A$7:$R$328,14,0)</f>
        <v>-16.6261397770865</v>
      </c>
      <c r="K65" s="70">
        <f t="shared" si="15"/>
        <v>32</v>
      </c>
      <c r="L65" s="69">
        <f>VLOOKUP($A65,'Return Data'!$A$7:$R$328,18,0)</f>
        <v>-6.1539849469017396</v>
      </c>
      <c r="M65" s="70">
        <f t="shared" si="21"/>
        <v>19</v>
      </c>
      <c r="N65" s="69">
        <f>VLOOKUP($A65,'Return Data'!$A$7:$R$328,15,0)</f>
        <v>2.1814824879434802</v>
      </c>
      <c r="O65" s="70">
        <f>RANK(N65,N$8:N$72,0)</f>
        <v>14</v>
      </c>
      <c r="P65" s="69">
        <f>VLOOKUP($A65,'Return Data'!$A$7:$R$328,16,0)</f>
        <v>3.92584411538067</v>
      </c>
      <c r="Q65" s="70">
        <f>RANK(P65,P$8:P$72,0)</f>
        <v>15</v>
      </c>
      <c r="R65" s="69">
        <f>VLOOKUP($A65,'Return Data'!$A$7:$R$328,17,0)</f>
        <v>10.444743935309999</v>
      </c>
      <c r="S65" s="71">
        <f t="shared" si="18"/>
        <v>28</v>
      </c>
    </row>
    <row r="66" spans="1:19" x14ac:dyDescent="0.25">
      <c r="A66" s="67" t="s">
        <v>220</v>
      </c>
      <c r="B66" s="68">
        <f>VLOOKUP($A66,'Return Data'!$A$7:$R$328,2,0)</f>
        <v>43907</v>
      </c>
      <c r="C66" s="69">
        <f>VLOOKUP($A66,'Return Data'!$A$7:$R$328,3,0)</f>
        <v>21.28</v>
      </c>
      <c r="D66" s="69">
        <f>VLOOKUP($A66,'Return Data'!$A$7:$R$328,11,0)</f>
        <v>-80.821804836814195</v>
      </c>
      <c r="E66" s="70">
        <f t="shared" si="13"/>
        <v>31</v>
      </c>
      <c r="F66" s="69">
        <f>VLOOKUP($A66,'Return Data'!$A$7:$R$328,12,0)</f>
        <v>-22.6548149641105</v>
      </c>
      <c r="G66" s="70">
        <f t="shared" si="8"/>
        <v>27</v>
      </c>
      <c r="H66" s="69">
        <f>VLOOKUP($A66,'Return Data'!$A$7:$R$328,13,0)</f>
        <v>-21.299143279513299</v>
      </c>
      <c r="I66" s="70">
        <f t="shared" si="14"/>
        <v>20</v>
      </c>
      <c r="J66" s="69">
        <f>VLOOKUP($A66,'Return Data'!$A$7:$R$328,14,0)</f>
        <v>-14.077840112202001</v>
      </c>
      <c r="K66" s="70">
        <f t="shared" si="15"/>
        <v>19</v>
      </c>
      <c r="L66" s="69">
        <f>VLOOKUP($A66,'Return Data'!$A$7:$R$328,18,0)</f>
        <v>-5.4661956695703804</v>
      </c>
      <c r="M66" s="70">
        <f t="shared" si="21"/>
        <v>16</v>
      </c>
      <c r="N66" s="69">
        <f>VLOOKUP($A66,'Return Data'!$A$7:$R$328,15,0)</f>
        <v>-0.49337658826710001</v>
      </c>
      <c r="O66" s="70">
        <f>RANK(N66,N$8:N$72,0)</f>
        <v>21</v>
      </c>
      <c r="P66" s="69">
        <f>VLOOKUP($A66,'Return Data'!$A$7:$R$328,16,0)</f>
        <v>-0.38667302293553601</v>
      </c>
      <c r="Q66" s="70">
        <f>RANK(P66,P$8:P$72,0)</f>
        <v>32</v>
      </c>
      <c r="R66" s="69">
        <f>VLOOKUP($A66,'Return Data'!$A$7:$R$328,17,0)</f>
        <v>8.6079525067306797</v>
      </c>
      <c r="S66" s="71">
        <f t="shared" si="18"/>
        <v>32</v>
      </c>
    </row>
    <row r="67" spans="1:19" x14ac:dyDescent="0.25">
      <c r="A67" s="67" t="s">
        <v>221</v>
      </c>
      <c r="B67" s="68">
        <f>VLOOKUP($A67,'Return Data'!$A$7:$R$328,2,0)</f>
        <v>43907</v>
      </c>
      <c r="C67" s="69">
        <f>VLOOKUP($A67,'Return Data'!$A$7:$R$328,3,0)</f>
        <v>10.538</v>
      </c>
      <c r="D67" s="69">
        <f>VLOOKUP($A67,'Return Data'!$A$7:$R$328,11,0)</f>
        <v>-100.32253324741001</v>
      </c>
      <c r="E67" s="70">
        <f t="shared" si="13"/>
        <v>61</v>
      </c>
      <c r="F67" s="69">
        <f>VLOOKUP($A67,'Return Data'!$A$7:$R$328,12,0)</f>
        <v>-34.527728744357702</v>
      </c>
      <c r="G67" s="70">
        <f t="shared" si="8"/>
        <v>55</v>
      </c>
      <c r="H67" s="69">
        <f>VLOOKUP($A67,'Return Data'!$A$7:$R$328,13,0)</f>
        <v>-33.639770962115897</v>
      </c>
      <c r="I67" s="70">
        <f t="shared" si="14"/>
        <v>54</v>
      </c>
      <c r="J67" s="69">
        <f>VLOOKUP($A67,'Return Data'!$A$7:$R$328,14,0)</f>
        <v>-27.7096647065365</v>
      </c>
      <c r="K67" s="70">
        <f t="shared" si="15"/>
        <v>57</v>
      </c>
      <c r="L67" s="69">
        <f>VLOOKUP($A67,'Return Data'!$A$7:$R$328,18,0)</f>
        <v>-14.3242491984228</v>
      </c>
      <c r="M67" s="70">
        <f t="shared" si="21"/>
        <v>48</v>
      </c>
      <c r="N67" s="69">
        <f>VLOOKUP($A67,'Return Data'!$A$7:$R$328,15,0)</f>
        <v>-5.3190134897681602</v>
      </c>
      <c r="O67" s="70">
        <f>RANK(N67,N$8:N$72,0)</f>
        <v>42</v>
      </c>
      <c r="P67" s="69"/>
      <c r="Q67" s="70"/>
      <c r="R67" s="69">
        <f>VLOOKUP($A67,'Return Data'!$A$7:$R$328,17,0)</f>
        <v>1.3561464088397801</v>
      </c>
      <c r="S67" s="71">
        <f t="shared" si="18"/>
        <v>44</v>
      </c>
    </row>
    <row r="68" spans="1:19" x14ac:dyDescent="0.25">
      <c r="A68" s="67" t="s">
        <v>222</v>
      </c>
      <c r="B68" s="68">
        <f>VLOOKUP($A68,'Return Data'!$A$7:$R$328,2,0)</f>
        <v>43907</v>
      </c>
      <c r="C68" s="69">
        <f>VLOOKUP($A68,'Return Data'!$A$7:$R$328,3,0)</f>
        <v>7.9916</v>
      </c>
      <c r="D68" s="69">
        <f>VLOOKUP($A68,'Return Data'!$A$7:$R$328,11,0)</f>
        <v>-100.31236311170299</v>
      </c>
      <c r="E68" s="70">
        <f t="shared" si="13"/>
        <v>60</v>
      </c>
      <c r="F68" s="69">
        <f>VLOOKUP($A68,'Return Data'!$A$7:$R$328,12,0)</f>
        <v>-35.3760037472627</v>
      </c>
      <c r="G68" s="70">
        <f t="shared" si="8"/>
        <v>56</v>
      </c>
      <c r="H68" s="69">
        <f>VLOOKUP($A68,'Return Data'!$A$7:$R$328,13,0)</f>
        <v>-35.748166495102097</v>
      </c>
      <c r="I68" s="70">
        <f t="shared" si="14"/>
        <v>57</v>
      </c>
      <c r="J68" s="69">
        <f>VLOOKUP($A68,'Return Data'!$A$7:$R$328,14,0)</f>
        <v>-27.189623004378401</v>
      </c>
      <c r="K68" s="70">
        <f t="shared" si="15"/>
        <v>56</v>
      </c>
      <c r="L68" s="69">
        <f>VLOOKUP($A68,'Return Data'!$A$7:$R$328,18,0)</f>
        <v>-15.0286718771123</v>
      </c>
      <c r="M68" s="70">
        <f t="shared" si="21"/>
        <v>49</v>
      </c>
      <c r="N68" s="69">
        <f>VLOOKUP($A68,'Return Data'!$A$7:$R$328,15,0)</f>
        <v>-7.1783932649679798</v>
      </c>
      <c r="O68" s="70">
        <f>RANK(N68,N$8:N$72,0)</f>
        <v>45</v>
      </c>
      <c r="P68" s="69"/>
      <c r="Q68" s="70"/>
      <c r="R68" s="69">
        <f>VLOOKUP($A68,'Return Data'!$A$7:$R$328,17,0)</f>
        <v>-6.3911595466434203</v>
      </c>
      <c r="S68" s="71">
        <f t="shared" si="18"/>
        <v>52</v>
      </c>
    </row>
    <row r="69" spans="1:19" x14ac:dyDescent="0.25">
      <c r="A69" s="67" t="s">
        <v>223</v>
      </c>
      <c r="B69" s="68">
        <f>VLOOKUP($A69,'Return Data'!$A$7:$R$328,2,0)</f>
        <v>43907</v>
      </c>
      <c r="C69" s="69">
        <f>VLOOKUP($A69,'Return Data'!$A$7:$R$328,3,0)</f>
        <v>7.4043999999999999</v>
      </c>
      <c r="D69" s="69">
        <f>VLOOKUP($A69,'Return Data'!$A$7:$R$328,11,0)</f>
        <v>-98.091503860067505</v>
      </c>
      <c r="E69" s="70">
        <f t="shared" si="13"/>
        <v>58</v>
      </c>
      <c r="F69" s="69">
        <f>VLOOKUP($A69,'Return Data'!$A$7:$R$328,12,0)</f>
        <v>-34.462707568022502</v>
      </c>
      <c r="G69" s="70">
        <f t="shared" si="8"/>
        <v>54</v>
      </c>
      <c r="H69" s="69">
        <f>VLOOKUP($A69,'Return Data'!$A$7:$R$328,13,0)</f>
        <v>-35.266933810069702</v>
      </c>
      <c r="I69" s="70">
        <f t="shared" si="14"/>
        <v>56</v>
      </c>
      <c r="J69" s="69">
        <f>VLOOKUP($A69,'Return Data'!$A$7:$R$328,14,0)</f>
        <v>-26.809762470349501</v>
      </c>
      <c r="K69" s="70">
        <f t="shared" si="15"/>
        <v>54</v>
      </c>
      <c r="L69" s="69">
        <f>VLOOKUP($A69,'Return Data'!$A$7:$R$328,18,0)</f>
        <v>-13.908644929328201</v>
      </c>
      <c r="M69" s="70">
        <f t="shared" si="21"/>
        <v>47</v>
      </c>
      <c r="N69" s="69"/>
      <c r="O69" s="70"/>
      <c r="P69" s="69"/>
      <c r="Q69" s="70"/>
      <c r="R69" s="69">
        <f>VLOOKUP($A69,'Return Data'!$A$7:$R$328,17,0)</f>
        <v>-8.7397970479704803</v>
      </c>
      <c r="S69" s="71">
        <f t="shared" si="18"/>
        <v>55</v>
      </c>
    </row>
    <row r="70" spans="1:19" x14ac:dyDescent="0.25">
      <c r="A70" s="67" t="s">
        <v>224</v>
      </c>
      <c r="B70" s="68">
        <f>VLOOKUP($A70,'Return Data'!$A$7:$R$328,2,0)</f>
        <v>43907</v>
      </c>
      <c r="C70" s="69">
        <f>VLOOKUP($A70,'Return Data'!$A$7:$R$328,3,0)</f>
        <v>6.6821999999999999</v>
      </c>
      <c r="D70" s="69">
        <f>VLOOKUP($A70,'Return Data'!$A$7:$R$328,11,0)</f>
        <v>-76.124899653241599</v>
      </c>
      <c r="E70" s="70">
        <f t="shared" si="13"/>
        <v>23</v>
      </c>
      <c r="F70" s="69">
        <f>VLOOKUP($A70,'Return Data'!$A$7:$R$328,12,0)</f>
        <v>-26.878886755254001</v>
      </c>
      <c r="G70" s="70">
        <f t="shared" si="8"/>
        <v>39</v>
      </c>
      <c r="H70" s="69">
        <f>VLOOKUP($A70,'Return Data'!$A$7:$R$328,13,0)</f>
        <v>-29.807204099068699</v>
      </c>
      <c r="I70" s="70">
        <f t="shared" si="14"/>
        <v>47</v>
      </c>
      <c r="J70" s="69">
        <f>VLOOKUP($A70,'Return Data'!$A$7:$R$328,14,0)</f>
        <v>-26.966882729881799</v>
      </c>
      <c r="K70" s="70">
        <f t="shared" si="15"/>
        <v>55</v>
      </c>
      <c r="L70" s="69">
        <f>VLOOKUP($A70,'Return Data'!$A$7:$R$328,18,0)</f>
        <v>-15.824779451301101</v>
      </c>
      <c r="M70" s="70">
        <f t="shared" si="21"/>
        <v>50</v>
      </c>
      <c r="N70" s="69"/>
      <c r="O70" s="70"/>
      <c r="P70" s="69"/>
      <c r="Q70" s="70"/>
      <c r="R70" s="69">
        <f>VLOOKUP($A70,'Return Data'!$A$7:$R$328,17,0)</f>
        <v>-15.348504435994901</v>
      </c>
      <c r="S70" s="71">
        <f t="shared" si="18"/>
        <v>62</v>
      </c>
    </row>
    <row r="71" spans="1:19" x14ac:dyDescent="0.25">
      <c r="A71" s="67" t="s">
        <v>225</v>
      </c>
      <c r="B71" s="68">
        <f>VLOOKUP($A71,'Return Data'!$A$7:$R$328,2,0)</f>
        <v>43907</v>
      </c>
      <c r="C71" s="69">
        <f>VLOOKUP($A71,'Return Data'!$A$7:$R$328,3,0)</f>
        <v>6.9836</v>
      </c>
      <c r="D71" s="69">
        <f>VLOOKUP($A71,'Return Data'!$A$7:$R$328,11,0)</f>
        <v>-75.429593020366298</v>
      </c>
      <c r="E71" s="70">
        <f t="shared" si="13"/>
        <v>22</v>
      </c>
      <c r="F71" s="69">
        <f>VLOOKUP($A71,'Return Data'!$A$7:$R$328,12,0)</f>
        <v>-24.994838075348</v>
      </c>
      <c r="G71" s="70">
        <f t="shared" si="8"/>
        <v>33</v>
      </c>
      <c r="H71" s="69">
        <f>VLOOKUP($A71,'Return Data'!$A$7:$R$328,13,0)</f>
        <v>-28.020860268816602</v>
      </c>
      <c r="I71" s="70">
        <f t="shared" si="14"/>
        <v>40</v>
      </c>
      <c r="J71" s="69">
        <f>VLOOKUP($A71,'Return Data'!$A$7:$R$328,14,0)</f>
        <v>-25.635312161974401</v>
      </c>
      <c r="K71" s="70">
        <f t="shared" si="15"/>
        <v>50</v>
      </c>
      <c r="L71" s="69"/>
      <c r="M71" s="70"/>
      <c r="N71" s="69"/>
      <c r="O71" s="70"/>
      <c r="P71" s="69"/>
      <c r="Q71" s="70"/>
      <c r="R71" s="69">
        <f>VLOOKUP($A71,'Return Data'!$A$7:$R$328,17,0)</f>
        <v>-15.2702635228849</v>
      </c>
      <c r="S71" s="71">
        <f t="shared" si="18"/>
        <v>61</v>
      </c>
    </row>
    <row r="72" spans="1:19" x14ac:dyDescent="0.25">
      <c r="A72" s="67" t="s">
        <v>226</v>
      </c>
      <c r="B72" s="68">
        <f>VLOOKUP($A72,'Return Data'!$A$7:$R$328,2,0)</f>
        <v>43907</v>
      </c>
      <c r="C72" s="69">
        <f>VLOOKUP($A72,'Return Data'!$A$7:$R$328,3,0)</f>
        <v>77.971100000000007</v>
      </c>
      <c r="D72" s="69">
        <f>VLOOKUP($A72,'Return Data'!$A$7:$R$328,11,0)</f>
        <v>-76.740790077960796</v>
      </c>
      <c r="E72" s="70">
        <f t="shared" ref="E72" si="22">RANK(D72,D$8:D$72,0)</f>
        <v>26</v>
      </c>
      <c r="F72" s="69">
        <f>VLOOKUP($A72,'Return Data'!$A$7:$R$328,12,0)</f>
        <v>-18.4169199953297</v>
      </c>
      <c r="G72" s="70">
        <f t="shared" si="8"/>
        <v>18</v>
      </c>
      <c r="H72" s="69">
        <f>VLOOKUP($A72,'Return Data'!$A$7:$R$328,13,0)</f>
        <v>-17.9776960530215</v>
      </c>
      <c r="I72" s="70">
        <f t="shared" si="14"/>
        <v>17</v>
      </c>
      <c r="J72" s="69">
        <f>VLOOKUP($A72,'Return Data'!$A$7:$R$328,14,0)</f>
        <v>-14.2469564453354</v>
      </c>
      <c r="K72" s="70">
        <f t="shared" si="15"/>
        <v>20</v>
      </c>
      <c r="L72" s="69">
        <f>VLOOKUP($A72,'Return Data'!$A$7:$R$328,18,0)</f>
        <v>-5.43823034509166</v>
      </c>
      <c r="M72" s="70">
        <f>RANK(L72,L$8:L$72,0)</f>
        <v>15</v>
      </c>
      <c r="N72" s="69">
        <f>VLOOKUP($A72,'Return Data'!$A$7:$R$328,15,0)</f>
        <v>3.0053545733478799E-2</v>
      </c>
      <c r="O72" s="70">
        <f>RANK(N72,N$8:N$72,0)</f>
        <v>18</v>
      </c>
      <c r="P72" s="69">
        <f>VLOOKUP($A72,'Return Data'!$A$7:$R$328,16,0)</f>
        <v>2.77783788709139</v>
      </c>
      <c r="Q72" s="70">
        <f>RANK(P72,P$8:P$72,0)</f>
        <v>21</v>
      </c>
      <c r="R72" s="69">
        <f>VLOOKUP($A72,'Return Data'!$A$7:$R$328,17,0)</f>
        <v>11.590628021969</v>
      </c>
      <c r="S72" s="71">
        <f t="shared" ref="S72" si="23">RANK(R72,R$8:R$72,0)</f>
        <v>26</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-80.751760540544794</v>
      </c>
      <c r="E74" s="78"/>
      <c r="F74" s="79">
        <f>AVERAGE(F8:F72)</f>
        <v>-24.121517383209067</v>
      </c>
      <c r="G74" s="78"/>
      <c r="H74" s="79">
        <f>AVERAGE(H8:H72)</f>
        <v>-23.813462400441185</v>
      </c>
      <c r="I74" s="78"/>
      <c r="J74" s="79">
        <f>AVERAGE(J8:J72)</f>
        <v>-17.308476249349702</v>
      </c>
      <c r="K74" s="78"/>
      <c r="L74" s="79">
        <f>AVERAGE(L8:L72)</f>
        <v>-8.3191905302406788</v>
      </c>
      <c r="M74" s="78"/>
      <c r="N74" s="79">
        <f>AVERAGE(N8:N72)</f>
        <v>-0.44314658540093926</v>
      </c>
      <c r="O74" s="78"/>
      <c r="P74" s="79">
        <f>AVERAGE(P8:P72)</f>
        <v>3.2636549095937011</v>
      </c>
      <c r="Q74" s="78"/>
      <c r="R74" s="79">
        <f>AVERAGE(R8:R72)</f>
        <v>4.8196582920823614</v>
      </c>
      <c r="S74" s="80"/>
    </row>
    <row r="75" spans="1:19" x14ac:dyDescent="0.25">
      <c r="A75" s="77" t="s">
        <v>28</v>
      </c>
      <c r="B75" s="78"/>
      <c r="C75" s="78"/>
      <c r="D75" s="79">
        <f>MIN(D8:D72)</f>
        <v>-114.461073724017</v>
      </c>
      <c r="E75" s="78"/>
      <c r="F75" s="79">
        <f>MIN(F8:F72)</f>
        <v>-46.106964337262603</v>
      </c>
      <c r="G75" s="78"/>
      <c r="H75" s="79">
        <f>MIN(H8:H72)</f>
        <v>-38.842150223235897</v>
      </c>
      <c r="I75" s="78"/>
      <c r="J75" s="79">
        <f>MIN(J8:J72)</f>
        <v>-33.279225051024703</v>
      </c>
      <c r="K75" s="78"/>
      <c r="L75" s="79">
        <f>MIN(L8:L72)</f>
        <v>-21.772006701042098</v>
      </c>
      <c r="M75" s="78"/>
      <c r="N75" s="79">
        <f>MIN(N8:N72)</f>
        <v>-11.283366132996401</v>
      </c>
      <c r="O75" s="78"/>
      <c r="P75" s="79">
        <f>MIN(P8:P72)</f>
        <v>-3.1450941196068598</v>
      </c>
      <c r="Q75" s="78"/>
      <c r="R75" s="79">
        <f>MIN(R8:R72)</f>
        <v>-46.519370860927197</v>
      </c>
      <c r="S75" s="80"/>
    </row>
    <row r="76" spans="1:19" ht="15.75" thickBot="1" x14ac:dyDescent="0.3">
      <c r="A76" s="81" t="s">
        <v>29</v>
      </c>
      <c r="B76" s="82"/>
      <c r="C76" s="82"/>
      <c r="D76" s="83">
        <f>MAX(D8:D72)</f>
        <v>-35.741486236535799</v>
      </c>
      <c r="E76" s="82"/>
      <c r="F76" s="83">
        <f>MAX(F8:F72)</f>
        <v>3.95171331131922</v>
      </c>
      <c r="G76" s="82"/>
      <c r="H76" s="83">
        <f>MAX(H8:H72)</f>
        <v>-3.1417848781159798</v>
      </c>
      <c r="I76" s="82"/>
      <c r="J76" s="83">
        <f>MAX(J8:J72)</f>
        <v>4.8513239497438398</v>
      </c>
      <c r="K76" s="82"/>
      <c r="L76" s="83">
        <f>MAX(L8:L72)</f>
        <v>4.21687152874809</v>
      </c>
      <c r="M76" s="82"/>
      <c r="N76" s="83">
        <f>MAX(N8:N72)</f>
        <v>9.7321046703007994</v>
      </c>
      <c r="O76" s="82"/>
      <c r="P76" s="83">
        <f>MAX(P8:P72)</f>
        <v>10.5186272872525</v>
      </c>
      <c r="Q76" s="82"/>
      <c r="R76" s="83">
        <f>MAX(R8:R72)</f>
        <v>27.8715911391193</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4" t="s">
        <v>349</v>
      </c>
    </row>
    <row r="3" spans="1:20" ht="15.75" thickBot="1" x14ac:dyDescent="0.3">
      <c r="A3" s="115"/>
    </row>
    <row r="4" spans="1:20" ht="15.75" thickBot="1" x14ac:dyDescent="0.3"/>
    <row r="5" spans="1:20" x14ac:dyDescent="0.25">
      <c r="A5" s="32" t="s">
        <v>346</v>
      </c>
      <c r="B5" s="112" t="s">
        <v>8</v>
      </c>
      <c r="C5" s="112" t="s">
        <v>9</v>
      </c>
      <c r="D5" s="118" t="s">
        <v>1</v>
      </c>
      <c r="E5" s="118"/>
      <c r="F5" s="118" t="s">
        <v>2</v>
      </c>
      <c r="G5" s="118"/>
      <c r="H5" s="118" t="s">
        <v>3</v>
      </c>
      <c r="I5" s="118"/>
      <c r="J5" s="118" t="s">
        <v>4</v>
      </c>
      <c r="K5" s="118"/>
      <c r="L5" s="118" t="s">
        <v>385</v>
      </c>
      <c r="M5" s="118"/>
      <c r="N5" s="118" t="s">
        <v>5</v>
      </c>
      <c r="O5" s="118"/>
      <c r="P5" s="118" t="s">
        <v>6</v>
      </c>
      <c r="Q5" s="118"/>
      <c r="R5" s="116" t="s">
        <v>46</v>
      </c>
      <c r="S5" s="117"/>
      <c r="T5" s="13"/>
    </row>
    <row r="6" spans="1:20" x14ac:dyDescent="0.25">
      <c r="A6" s="18" t="s">
        <v>7</v>
      </c>
      <c r="B6" s="113"/>
      <c r="C6" s="11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43907</v>
      </c>
      <c r="C8" s="69">
        <f>VLOOKUP($A8,'Return Data'!$A$7:$R$328,3,0)</f>
        <v>32.68</v>
      </c>
      <c r="D8" s="69">
        <f>VLOOKUP($A8,'Return Data'!$A$7:$R$328,11,0)</f>
        <v>-73.973568233613193</v>
      </c>
      <c r="E8" s="70">
        <f t="shared" ref="E8:E39" si="0">RANK(D8,D$8:D$74,0)</f>
        <v>18</v>
      </c>
      <c r="F8" s="69">
        <f>VLOOKUP($A8,'Return Data'!$A$7:$R$328,12,0)</f>
        <v>-17.988000857081602</v>
      </c>
      <c r="G8" s="70">
        <f t="shared" ref="G8:G29" si="1">RANK(F8,F$8:F$74,0)</f>
        <v>17</v>
      </c>
      <c r="H8" s="69">
        <f>VLOOKUP($A8,'Return Data'!$A$7:$R$328,13,0)</f>
        <v>-18.649635036496399</v>
      </c>
      <c r="I8" s="70">
        <f t="shared" ref="I8:I29" si="2">RANK(H8,H$8:H$74,0)</f>
        <v>18</v>
      </c>
      <c r="J8" s="69">
        <f>VLOOKUP($A8,'Return Data'!$A$7:$R$328,14,0)</f>
        <v>-15.5152241251599</v>
      </c>
      <c r="K8" s="70">
        <f t="shared" ref="K8:K29" si="3">RANK(J8,J$8:J$74,0)</f>
        <v>24</v>
      </c>
      <c r="L8" s="69">
        <f>VLOOKUP($A8,'Return Data'!$A$7:$R$328,18,0)</f>
        <v>-7.0597231731596004</v>
      </c>
      <c r="M8" s="70">
        <f t="shared" ref="M8:M13" si="4">RANK(L8,L$8:L$74,0)</f>
        <v>21</v>
      </c>
      <c r="N8" s="69">
        <f>VLOOKUP($A8,'Return Data'!$A$7:$R$328,15,0)</f>
        <v>1.44610379319667</v>
      </c>
      <c r="O8" s="70">
        <f>RANK(N8,N$8:N$74,0)</f>
        <v>14</v>
      </c>
      <c r="P8" s="69">
        <f>VLOOKUP($A8,'Return Data'!$A$7:$R$328,16,0)</f>
        <v>3.43116273310015</v>
      </c>
      <c r="Q8" s="70">
        <f>RANK(P8,P$8:P$74,0)</f>
        <v>13</v>
      </c>
      <c r="R8" s="69">
        <f>VLOOKUP($A8,'Return Data'!$A$7:$R$328,17,0)</f>
        <v>16.846153846153801</v>
      </c>
      <c r="S8" s="71">
        <f t="shared" ref="S8:S39" si="5">RANK(R8,R$8:R$74,0)</f>
        <v>28</v>
      </c>
    </row>
    <row r="9" spans="1:20" x14ac:dyDescent="0.25">
      <c r="A9" s="67" t="s">
        <v>267</v>
      </c>
      <c r="B9" s="68">
        <f>VLOOKUP($A9,'Return Data'!$A$7:$R$328,2,0)</f>
        <v>43907</v>
      </c>
      <c r="C9" s="69">
        <f>VLOOKUP($A9,'Return Data'!$A$7:$R$328,3,0)</f>
        <v>26.55</v>
      </c>
      <c r="D9" s="69">
        <f>VLOOKUP($A9,'Return Data'!$A$7:$R$328,11,0)</f>
        <v>-72.825910218018706</v>
      </c>
      <c r="E9" s="70">
        <f t="shared" si="0"/>
        <v>17</v>
      </c>
      <c r="F9" s="69">
        <f>VLOOKUP($A9,'Return Data'!$A$7:$R$328,12,0)</f>
        <v>-17.322061971063999</v>
      </c>
      <c r="G9" s="70">
        <f t="shared" si="1"/>
        <v>16</v>
      </c>
      <c r="H9" s="69">
        <f>VLOOKUP($A9,'Return Data'!$A$7:$R$328,13,0)</f>
        <v>-17.706451105379301</v>
      </c>
      <c r="I9" s="70">
        <f t="shared" si="2"/>
        <v>15</v>
      </c>
      <c r="J9" s="69">
        <f>VLOOKUP($A9,'Return Data'!$A$7:$R$328,14,0)</f>
        <v>-14.6468699839486</v>
      </c>
      <c r="K9" s="70">
        <f t="shared" si="3"/>
        <v>20</v>
      </c>
      <c r="L9" s="69">
        <f>VLOOKUP($A9,'Return Data'!$A$7:$R$328,18,0)</f>
        <v>-6.4007172355395801</v>
      </c>
      <c r="M9" s="70">
        <f t="shared" si="4"/>
        <v>18</v>
      </c>
      <c r="N9" s="69">
        <f>VLOOKUP($A9,'Return Data'!$A$7:$R$328,15,0)</f>
        <v>2.1072732534515901</v>
      </c>
      <c r="O9" s="70">
        <f>RANK(N9,N$8:N$74,0)</f>
        <v>12</v>
      </c>
      <c r="P9" s="69">
        <f>VLOOKUP($A9,'Return Data'!$A$7:$R$328,16,0)</f>
        <v>4.1537736699482499</v>
      </c>
      <c r="Q9" s="70">
        <f>RANK(P9,P$8:P$74,0)</f>
        <v>9</v>
      </c>
      <c r="R9" s="69">
        <f>VLOOKUP($A9,'Return Data'!$A$7:$R$328,17,0)</f>
        <v>14.028363136683501</v>
      </c>
      <c r="S9" s="71">
        <f t="shared" si="5"/>
        <v>32</v>
      </c>
    </row>
    <row r="10" spans="1:20" x14ac:dyDescent="0.25">
      <c r="A10" s="67" t="s">
        <v>268</v>
      </c>
      <c r="B10" s="68">
        <f>VLOOKUP($A10,'Return Data'!$A$7:$R$328,2,0)</f>
        <v>43907</v>
      </c>
      <c r="C10" s="69">
        <f>VLOOKUP($A10,'Return Data'!$A$7:$R$328,3,0)</f>
        <v>41.4741</v>
      </c>
      <c r="D10" s="69">
        <f>VLOOKUP($A10,'Return Data'!$A$7:$R$328,11,0)</f>
        <v>-60.849205160451298</v>
      </c>
      <c r="E10" s="70">
        <f t="shared" si="0"/>
        <v>8</v>
      </c>
      <c r="F10" s="69">
        <f>VLOOKUP($A10,'Return Data'!$A$7:$R$328,12,0)</f>
        <v>-9.2138344755588797</v>
      </c>
      <c r="G10" s="70">
        <f t="shared" si="1"/>
        <v>7</v>
      </c>
      <c r="H10" s="69">
        <f>VLOOKUP($A10,'Return Data'!$A$7:$R$328,13,0)</f>
        <v>-10.671766463508</v>
      </c>
      <c r="I10" s="70">
        <f t="shared" si="2"/>
        <v>8</v>
      </c>
      <c r="J10" s="69">
        <f>VLOOKUP($A10,'Return Data'!$A$7:$R$328,14,0)</f>
        <v>-4.5866546935225099</v>
      </c>
      <c r="K10" s="70">
        <f t="shared" si="3"/>
        <v>6</v>
      </c>
      <c r="L10" s="69">
        <f>VLOOKUP($A10,'Return Data'!$A$7:$R$328,18,0)</f>
        <v>1.7428929799064601</v>
      </c>
      <c r="M10" s="70">
        <f t="shared" si="4"/>
        <v>2</v>
      </c>
      <c r="N10" s="69">
        <f>VLOOKUP($A10,'Return Data'!$A$7:$R$328,15,0)</f>
        <v>7.1905695431090102</v>
      </c>
      <c r="O10" s="70">
        <f>RANK(N10,N$8:N$74,0)</f>
        <v>2</v>
      </c>
      <c r="P10" s="69">
        <f>VLOOKUP($A10,'Return Data'!$A$7:$R$328,16,0)</f>
        <v>6.1613583185785998</v>
      </c>
      <c r="Q10" s="70">
        <f>RANK(P10,P$8:P$74,0)</f>
        <v>4</v>
      </c>
      <c r="R10" s="69">
        <f>VLOOKUP($A10,'Return Data'!$A$7:$R$328,17,0)</f>
        <v>30.790797373358298</v>
      </c>
      <c r="S10" s="71">
        <f t="shared" si="5"/>
        <v>15</v>
      </c>
    </row>
    <row r="11" spans="1:20" x14ac:dyDescent="0.25">
      <c r="A11" s="67" t="s">
        <v>269</v>
      </c>
      <c r="B11" s="68">
        <f>VLOOKUP($A11,'Return Data'!$A$7:$R$328,2,0)</f>
        <v>43907</v>
      </c>
      <c r="C11" s="69">
        <f>VLOOKUP($A11,'Return Data'!$A$7:$R$328,3,0)</f>
        <v>35.79</v>
      </c>
      <c r="D11" s="69">
        <f>VLOOKUP($A11,'Return Data'!$A$7:$R$328,11,0)</f>
        <v>-79.446880701642101</v>
      </c>
      <c r="E11" s="70">
        <f t="shared" si="0"/>
        <v>29</v>
      </c>
      <c r="F11" s="69">
        <f>VLOOKUP($A11,'Return Data'!$A$7:$R$328,12,0)</f>
        <v>-25.142196513164301</v>
      </c>
      <c r="G11" s="70">
        <f t="shared" si="1"/>
        <v>31</v>
      </c>
      <c r="H11" s="69">
        <f>VLOOKUP($A11,'Return Data'!$A$7:$R$328,13,0)</f>
        <v>-24.510219976634399</v>
      </c>
      <c r="I11" s="70">
        <f t="shared" si="2"/>
        <v>32</v>
      </c>
      <c r="J11" s="69">
        <f>VLOOKUP($A11,'Return Data'!$A$7:$R$328,14,0)</f>
        <v>-17.579647676161901</v>
      </c>
      <c r="K11" s="70">
        <f t="shared" si="3"/>
        <v>33</v>
      </c>
      <c r="L11" s="69">
        <f>VLOOKUP($A11,'Return Data'!$A$7:$R$328,18,0)</f>
        <v>-10.6756265434099</v>
      </c>
      <c r="M11" s="70">
        <f t="shared" si="4"/>
        <v>41</v>
      </c>
      <c r="N11" s="69">
        <f>VLOOKUP($A11,'Return Data'!$A$7:$R$328,15,0)</f>
        <v>-4.1750727786458901</v>
      </c>
      <c r="O11" s="70">
        <f>RANK(N11,N$8:N$74,0)</f>
        <v>41</v>
      </c>
      <c r="P11" s="69">
        <f>VLOOKUP($A11,'Return Data'!$A$7:$R$328,16,0)</f>
        <v>-1.20634403322411</v>
      </c>
      <c r="Q11" s="70">
        <f>RANK(P11,P$8:P$74,0)</f>
        <v>36</v>
      </c>
      <c r="R11" s="69">
        <f>VLOOKUP($A11,'Return Data'!$A$7:$R$328,17,0)</f>
        <v>-1.5748364633181899</v>
      </c>
      <c r="S11" s="71">
        <f t="shared" si="5"/>
        <v>48</v>
      </c>
    </row>
    <row r="12" spans="1:20" x14ac:dyDescent="0.25">
      <c r="A12" s="67" t="s">
        <v>270</v>
      </c>
      <c r="B12" s="68">
        <f>VLOOKUP($A12,'Return Data'!$A$7:$R$328,2,0)</f>
        <v>43907</v>
      </c>
      <c r="C12" s="69">
        <f>VLOOKUP($A12,'Return Data'!$A$7:$R$328,3,0)</f>
        <v>33.85</v>
      </c>
      <c r="D12" s="69">
        <f>VLOOKUP($A12,'Return Data'!$A$7:$R$328,11,0)</f>
        <v>-70.978355431769103</v>
      </c>
      <c r="E12" s="70">
        <f t="shared" si="0"/>
        <v>15</v>
      </c>
      <c r="F12" s="69">
        <f>VLOOKUP($A12,'Return Data'!$A$7:$R$328,12,0)</f>
        <v>-16.671260427862698</v>
      </c>
      <c r="G12" s="70">
        <f t="shared" si="1"/>
        <v>14</v>
      </c>
      <c r="H12" s="69">
        <f>VLOOKUP($A12,'Return Data'!$A$7:$R$328,13,0)</f>
        <v>-15.7260654174806</v>
      </c>
      <c r="I12" s="70">
        <f t="shared" si="2"/>
        <v>10</v>
      </c>
      <c r="J12" s="69">
        <f>VLOOKUP($A12,'Return Data'!$A$7:$R$328,14,0)</f>
        <v>-8.8761269532003695</v>
      </c>
      <c r="K12" s="70">
        <f t="shared" si="3"/>
        <v>9</v>
      </c>
      <c r="L12" s="69">
        <f>VLOOKUP($A12,'Return Data'!$A$7:$R$328,18,0)</f>
        <v>-3.0961694732486298</v>
      </c>
      <c r="M12" s="70">
        <f t="shared" si="4"/>
        <v>6</v>
      </c>
      <c r="N12" s="69">
        <f>VLOOKUP($A12,'Return Data'!$A$7:$R$328,15,0)</f>
        <v>2.2273321867258602</v>
      </c>
      <c r="O12" s="70">
        <f>RANK(N12,N$8:N$74,0)</f>
        <v>11</v>
      </c>
      <c r="P12" s="69">
        <f>VLOOKUP($A12,'Return Data'!$A$7:$R$328,16,0)</f>
        <v>2.2804315795401702</v>
      </c>
      <c r="Q12" s="70">
        <f>RANK(P12,P$8:P$74,0)</f>
        <v>21</v>
      </c>
      <c r="R12" s="69">
        <f>VLOOKUP($A12,'Return Data'!$A$7:$R$328,17,0)</f>
        <v>16.789296046287401</v>
      </c>
      <c r="S12" s="71">
        <f t="shared" si="5"/>
        <v>29</v>
      </c>
    </row>
    <row r="13" spans="1:20" x14ac:dyDescent="0.25">
      <c r="A13" s="67" t="s">
        <v>271</v>
      </c>
      <c r="B13" s="68">
        <f>VLOOKUP($A13,'Return Data'!$A$7:$R$328,2,0)</f>
        <v>43907</v>
      </c>
      <c r="C13" s="69">
        <f>VLOOKUP($A13,'Return Data'!$A$7:$R$328,3,0)</f>
        <v>8.14</v>
      </c>
      <c r="D13" s="69">
        <f>VLOOKUP($A13,'Return Data'!$A$7:$R$328,11,0)</f>
        <v>-36.300570937442401</v>
      </c>
      <c r="E13" s="70">
        <f t="shared" si="0"/>
        <v>1</v>
      </c>
      <c r="F13" s="69">
        <f>VLOOKUP($A13,'Return Data'!$A$7:$R$328,12,0)</f>
        <v>3.2548599964330398</v>
      </c>
      <c r="G13" s="70">
        <f t="shared" si="1"/>
        <v>1</v>
      </c>
      <c r="H13" s="69">
        <f>VLOOKUP($A13,'Return Data'!$A$7:$R$328,13,0)</f>
        <v>-3.96935872562922</v>
      </c>
      <c r="I13" s="70">
        <f t="shared" si="2"/>
        <v>1</v>
      </c>
      <c r="J13" s="69">
        <f>VLOOKUP($A13,'Return Data'!$A$7:$R$328,14,0)</f>
        <v>-3.86434217955957</v>
      </c>
      <c r="K13" s="70">
        <f t="shared" si="3"/>
        <v>5</v>
      </c>
      <c r="L13" s="69">
        <f>VLOOKUP($A13,'Return Data'!$A$7:$R$328,18,0)</f>
        <v>-8.9059734330284002</v>
      </c>
      <c r="M13" s="70">
        <f t="shared" si="4"/>
        <v>31</v>
      </c>
      <c r="N13" s="69"/>
      <c r="O13" s="70"/>
      <c r="P13" s="69"/>
      <c r="Q13" s="70"/>
      <c r="R13" s="69">
        <f>VLOOKUP($A13,'Return Data'!$A$7:$R$328,17,0)</f>
        <v>-8.9682959048877091</v>
      </c>
      <c r="S13" s="71">
        <f t="shared" si="5"/>
        <v>56</v>
      </c>
    </row>
    <row r="14" spans="1:20" x14ac:dyDescent="0.25">
      <c r="A14" s="67" t="s">
        <v>272</v>
      </c>
      <c r="B14" s="68">
        <f>VLOOKUP($A14,'Return Data'!$A$7:$R$328,2,0)</f>
        <v>43907</v>
      </c>
      <c r="C14" s="69">
        <f>VLOOKUP($A14,'Return Data'!$A$7:$R$328,3,0)</f>
        <v>9.99</v>
      </c>
      <c r="D14" s="69">
        <f>VLOOKUP($A14,'Return Data'!$A$7:$R$328,11,0)</f>
        <v>-49.301006280813098</v>
      </c>
      <c r="E14" s="70">
        <f t="shared" si="0"/>
        <v>5</v>
      </c>
      <c r="F14" s="69">
        <f>VLOOKUP($A14,'Return Data'!$A$7:$R$328,12,0)</f>
        <v>-4.1289592760180804</v>
      </c>
      <c r="G14" s="70">
        <f t="shared" si="1"/>
        <v>4</v>
      </c>
      <c r="H14" s="69">
        <f>VLOOKUP($A14,'Return Data'!$A$7:$R$328,13,0)</f>
        <v>-6.4702815432742504</v>
      </c>
      <c r="I14" s="70">
        <f t="shared" si="2"/>
        <v>4</v>
      </c>
      <c r="J14" s="69">
        <f>VLOOKUP($A14,'Return Data'!$A$7:$R$328,14,0)</f>
        <v>-6.6678845451224102</v>
      </c>
      <c r="K14" s="70">
        <f t="shared" si="3"/>
        <v>7</v>
      </c>
      <c r="L14" s="69"/>
      <c r="M14" s="70"/>
      <c r="N14" s="69"/>
      <c r="O14" s="70"/>
      <c r="P14" s="69"/>
      <c r="Q14" s="70"/>
      <c r="R14" s="69">
        <f>VLOOKUP($A14,'Return Data'!$A$7:$R$328,17,0)</f>
        <v>-7.0873786407767106E-2</v>
      </c>
      <c r="S14" s="71">
        <f t="shared" si="5"/>
        <v>47</v>
      </c>
    </row>
    <row r="15" spans="1:20" x14ac:dyDescent="0.25">
      <c r="A15" s="67" t="s">
        <v>273</v>
      </c>
      <c r="B15" s="68">
        <f>VLOOKUP($A15,'Return Data'!$A$7:$R$328,2,0)</f>
        <v>43907</v>
      </c>
      <c r="C15" s="69">
        <f>VLOOKUP($A15,'Return Data'!$A$7:$R$328,3,0)</f>
        <v>48.77</v>
      </c>
      <c r="D15" s="69">
        <f>VLOOKUP($A15,'Return Data'!$A$7:$R$328,11,0)</f>
        <v>-46.657998642053698</v>
      </c>
      <c r="E15" s="70">
        <f t="shared" si="0"/>
        <v>3</v>
      </c>
      <c r="F15" s="69">
        <f>VLOOKUP($A15,'Return Data'!$A$7:$R$328,12,0)</f>
        <v>0.28826409729899699</v>
      </c>
      <c r="G15" s="70">
        <f t="shared" si="1"/>
        <v>3</v>
      </c>
      <c r="H15" s="69">
        <f>VLOOKUP($A15,'Return Data'!$A$7:$R$328,13,0)</f>
        <v>-4.5634891956348804</v>
      </c>
      <c r="I15" s="70">
        <f t="shared" si="2"/>
        <v>2</v>
      </c>
      <c r="J15" s="69">
        <f>VLOOKUP($A15,'Return Data'!$A$7:$R$328,14,0)</f>
        <v>-0.98661273808892103</v>
      </c>
      <c r="K15" s="70">
        <f t="shared" si="3"/>
        <v>3</v>
      </c>
      <c r="L15" s="69">
        <f>VLOOKUP($A15,'Return Data'!$A$7:$R$328,18,0)</f>
        <v>-5.8083620416567703</v>
      </c>
      <c r="M15" s="70">
        <f t="shared" ref="M15:M24" si="6">RANK(L15,L$8:L$74,0)</f>
        <v>15</v>
      </c>
      <c r="N15" s="69">
        <f>VLOOKUP($A15,'Return Data'!$A$7:$R$328,15,0)</f>
        <v>5.5810495081686504</v>
      </c>
      <c r="O15" s="70">
        <f t="shared" ref="O15:O24" si="7">RANK(N15,N$8:N$74,0)</f>
        <v>4</v>
      </c>
      <c r="P15" s="69">
        <f>VLOOKUP($A15,'Return Data'!$A$7:$R$328,16,0)</f>
        <v>4.7511384505958301</v>
      </c>
      <c r="Q15" s="70">
        <f>RANK(P15,P$8:P$74,0)</f>
        <v>6</v>
      </c>
      <c r="R15" s="69">
        <f>VLOOKUP($A15,'Return Data'!$A$7:$R$328,17,0)</f>
        <v>35.0447003467063</v>
      </c>
      <c r="S15" s="71">
        <f t="shared" si="5"/>
        <v>12</v>
      </c>
    </row>
    <row r="16" spans="1:20" x14ac:dyDescent="0.25">
      <c r="A16" s="67" t="s">
        <v>274</v>
      </c>
      <c r="B16" s="68">
        <f>VLOOKUP($A16,'Return Data'!$A$7:$R$328,2,0)</f>
        <v>43907</v>
      </c>
      <c r="C16" s="69">
        <f>VLOOKUP($A16,'Return Data'!$A$7:$R$328,3,0)</f>
        <v>57.3</v>
      </c>
      <c r="D16" s="69">
        <f>VLOOKUP($A16,'Return Data'!$A$7:$R$328,11,0)</f>
        <v>-63.6103984121605</v>
      </c>
      <c r="E16" s="70">
        <f t="shared" si="0"/>
        <v>10</v>
      </c>
      <c r="F16" s="69">
        <f>VLOOKUP($A16,'Return Data'!$A$7:$R$328,12,0)</f>
        <v>-12.411213540879601</v>
      </c>
      <c r="G16" s="70">
        <f t="shared" si="1"/>
        <v>9</v>
      </c>
      <c r="H16" s="69">
        <f>VLOOKUP($A16,'Return Data'!$A$7:$R$328,13,0)</f>
        <v>-17.4544874902865</v>
      </c>
      <c r="I16" s="70">
        <f t="shared" si="2"/>
        <v>14</v>
      </c>
      <c r="J16" s="69">
        <f>VLOOKUP($A16,'Return Data'!$A$7:$R$328,14,0)</f>
        <v>-10.3695295460568</v>
      </c>
      <c r="K16" s="70">
        <f t="shared" si="3"/>
        <v>12</v>
      </c>
      <c r="L16" s="69">
        <f>VLOOKUP($A16,'Return Data'!$A$7:$R$328,18,0)</f>
        <v>-0.17343787122832299</v>
      </c>
      <c r="M16" s="70">
        <f t="shared" si="6"/>
        <v>4</v>
      </c>
      <c r="N16" s="69">
        <f>VLOOKUP($A16,'Return Data'!$A$7:$R$328,15,0)</f>
        <v>4.4022235298698904</v>
      </c>
      <c r="O16" s="70">
        <f t="shared" si="7"/>
        <v>5</v>
      </c>
      <c r="P16" s="69">
        <f>VLOOKUP($A16,'Return Data'!$A$7:$R$328,16,0)</f>
        <v>3.7668737859712702</v>
      </c>
      <c r="Q16" s="70">
        <f>RANK(P16,P$8:P$74,0)</f>
        <v>11</v>
      </c>
      <c r="R16" s="69">
        <f>VLOOKUP($A16,'Return Data'!$A$7:$R$328,17,0)</f>
        <v>40.437077372374603</v>
      </c>
      <c r="S16" s="71">
        <f t="shared" si="5"/>
        <v>10</v>
      </c>
    </row>
    <row r="17" spans="1:19" x14ac:dyDescent="0.25">
      <c r="A17" s="67" t="s">
        <v>275</v>
      </c>
      <c r="B17" s="68">
        <f>VLOOKUP($A17,'Return Data'!$A$7:$R$328,2,0)</f>
        <v>43907</v>
      </c>
      <c r="C17" s="69">
        <f>VLOOKUP($A17,'Return Data'!$A$7:$R$328,3,0)</f>
        <v>39.814999999999998</v>
      </c>
      <c r="D17" s="69">
        <f>VLOOKUP($A17,'Return Data'!$A$7:$R$328,11,0)</f>
        <v>-90.112907422846703</v>
      </c>
      <c r="E17" s="70">
        <f t="shared" si="0"/>
        <v>43</v>
      </c>
      <c r="F17" s="69">
        <f>VLOOKUP($A17,'Return Data'!$A$7:$R$328,12,0)</f>
        <v>-28.391101794003902</v>
      </c>
      <c r="G17" s="70">
        <f t="shared" si="1"/>
        <v>41</v>
      </c>
      <c r="H17" s="69">
        <f>VLOOKUP($A17,'Return Data'!$A$7:$R$328,13,0)</f>
        <v>-22.823454953399501</v>
      </c>
      <c r="I17" s="70">
        <f t="shared" si="2"/>
        <v>23</v>
      </c>
      <c r="J17" s="69">
        <f>VLOOKUP($A17,'Return Data'!$A$7:$R$328,14,0)</f>
        <v>-15.6160148684519</v>
      </c>
      <c r="K17" s="70">
        <f t="shared" si="3"/>
        <v>25</v>
      </c>
      <c r="L17" s="69">
        <f>VLOOKUP($A17,'Return Data'!$A$7:$R$328,18,0)</f>
        <v>-5.7237910118535202</v>
      </c>
      <c r="M17" s="70">
        <f t="shared" si="6"/>
        <v>13</v>
      </c>
      <c r="N17" s="69">
        <f>VLOOKUP($A17,'Return Data'!$A$7:$R$328,15,0)</f>
        <v>-0.40079196174675302</v>
      </c>
      <c r="O17" s="70">
        <f t="shared" si="7"/>
        <v>18</v>
      </c>
      <c r="P17" s="69">
        <f>VLOOKUP($A17,'Return Data'!$A$7:$R$328,16,0)</f>
        <v>4.3767100353243897</v>
      </c>
      <c r="Q17" s="70">
        <f>RANK(P17,P$8:P$74,0)</f>
        <v>8</v>
      </c>
      <c r="R17" s="69">
        <f>VLOOKUP($A17,'Return Data'!$A$7:$R$328,17,0)</f>
        <v>22.638807988350301</v>
      </c>
      <c r="S17" s="71">
        <f t="shared" si="5"/>
        <v>23</v>
      </c>
    </row>
    <row r="18" spans="1:19" x14ac:dyDescent="0.25">
      <c r="A18" s="67" t="s">
        <v>276</v>
      </c>
      <c r="B18" s="68">
        <f>VLOOKUP($A18,'Return Data'!$A$7:$R$328,2,0)</f>
        <v>43907</v>
      </c>
      <c r="C18" s="69">
        <f>VLOOKUP($A18,'Return Data'!$A$7:$R$328,3,0)</f>
        <v>38.340000000000003</v>
      </c>
      <c r="D18" s="69">
        <f>VLOOKUP($A18,'Return Data'!$A$7:$R$328,11,0)</f>
        <v>-80.854588976204994</v>
      </c>
      <c r="E18" s="70">
        <f t="shared" si="0"/>
        <v>30</v>
      </c>
      <c r="F18" s="69">
        <f>VLOOKUP($A18,'Return Data'!$A$7:$R$328,12,0)</f>
        <v>-24.1542696807666</v>
      </c>
      <c r="G18" s="70">
        <f t="shared" si="1"/>
        <v>28</v>
      </c>
      <c r="H18" s="69">
        <f>VLOOKUP($A18,'Return Data'!$A$7:$R$328,13,0)</f>
        <v>-23.5651402657072</v>
      </c>
      <c r="I18" s="70">
        <f t="shared" si="2"/>
        <v>26</v>
      </c>
      <c r="J18" s="69">
        <f>VLOOKUP($A18,'Return Data'!$A$7:$R$328,14,0)</f>
        <v>-15.973741794310699</v>
      </c>
      <c r="K18" s="70">
        <f t="shared" si="3"/>
        <v>26</v>
      </c>
      <c r="L18" s="69">
        <f>VLOOKUP($A18,'Return Data'!$A$7:$R$328,18,0)</f>
        <v>-8.6171680195235805</v>
      </c>
      <c r="M18" s="70">
        <f t="shared" si="6"/>
        <v>27</v>
      </c>
      <c r="N18" s="69">
        <f>VLOOKUP($A18,'Return Data'!$A$7:$R$328,15,0)</f>
        <v>-1.49340447121207</v>
      </c>
      <c r="O18" s="70">
        <f t="shared" si="7"/>
        <v>21</v>
      </c>
      <c r="P18" s="69">
        <f>VLOOKUP($A18,'Return Data'!$A$7:$R$328,16,0)</f>
        <v>0.76277091039409595</v>
      </c>
      <c r="Q18" s="70">
        <f>RANK(P18,P$8:P$74,0)</f>
        <v>27</v>
      </c>
      <c r="R18" s="69">
        <f>VLOOKUP($A18,'Return Data'!$A$7:$R$328,17,0)</f>
        <v>25.260317460317498</v>
      </c>
      <c r="S18" s="71">
        <f t="shared" si="5"/>
        <v>19</v>
      </c>
    </row>
    <row r="19" spans="1:19" x14ac:dyDescent="0.25">
      <c r="A19" s="67" t="s">
        <v>277</v>
      </c>
      <c r="B19" s="68">
        <f>VLOOKUP($A19,'Return Data'!$A$7:$R$328,2,0)</f>
        <v>43907</v>
      </c>
      <c r="C19" s="69">
        <f>VLOOKUP($A19,'Return Data'!$A$7:$R$328,3,0)</f>
        <v>11.7277</v>
      </c>
      <c r="D19" s="69">
        <f>VLOOKUP($A19,'Return Data'!$A$7:$R$328,11,0)</f>
        <v>-83.381324359339303</v>
      </c>
      <c r="E19" s="70">
        <f t="shared" si="0"/>
        <v>36</v>
      </c>
      <c r="F19" s="69">
        <f>VLOOKUP($A19,'Return Data'!$A$7:$R$328,12,0)</f>
        <v>-25.7314579072582</v>
      </c>
      <c r="G19" s="70">
        <f t="shared" si="1"/>
        <v>33</v>
      </c>
      <c r="H19" s="69">
        <f>VLOOKUP($A19,'Return Data'!$A$7:$R$328,13,0)</f>
        <v>-24.442220578716299</v>
      </c>
      <c r="I19" s="70">
        <f t="shared" si="2"/>
        <v>31</v>
      </c>
      <c r="J19" s="69">
        <f>VLOOKUP($A19,'Return Data'!$A$7:$R$328,14,0)</f>
        <v>-18.072893801934502</v>
      </c>
      <c r="K19" s="70">
        <f t="shared" si="3"/>
        <v>36</v>
      </c>
      <c r="L19" s="69">
        <f>VLOOKUP($A19,'Return Data'!$A$7:$R$328,18,0)</f>
        <v>-5.7827277143697202</v>
      </c>
      <c r="M19" s="70">
        <f t="shared" si="6"/>
        <v>14</v>
      </c>
      <c r="N19" s="69">
        <f>VLOOKUP($A19,'Return Data'!$A$7:$R$328,15,0)</f>
        <v>-1.81982727720328</v>
      </c>
      <c r="O19" s="70">
        <f t="shared" si="7"/>
        <v>23</v>
      </c>
      <c r="P19" s="69"/>
      <c r="Q19" s="70"/>
      <c r="R19" s="69">
        <f>VLOOKUP($A19,'Return Data'!$A$7:$R$328,17,0)</f>
        <v>4.0975341130604299</v>
      </c>
      <c r="S19" s="71">
        <f t="shared" si="5"/>
        <v>40</v>
      </c>
    </row>
    <row r="20" spans="1:19" x14ac:dyDescent="0.25">
      <c r="A20" s="67" t="s">
        <v>278</v>
      </c>
      <c r="B20" s="68">
        <f>VLOOKUP($A20,'Return Data'!$A$7:$R$328,2,0)</f>
        <v>43907</v>
      </c>
      <c r="C20" s="69">
        <f>VLOOKUP($A20,'Return Data'!$A$7:$R$328,3,0)</f>
        <v>432.33929999999998</v>
      </c>
      <c r="D20" s="69">
        <f>VLOOKUP($A20,'Return Data'!$A$7:$R$328,11,0)</f>
        <v>-98.597105421636599</v>
      </c>
      <c r="E20" s="70">
        <f t="shared" si="0"/>
        <v>60</v>
      </c>
      <c r="F20" s="69">
        <f>VLOOKUP($A20,'Return Data'!$A$7:$R$328,12,0)</f>
        <v>-36.859646096659397</v>
      </c>
      <c r="G20" s="70">
        <f t="shared" si="1"/>
        <v>60</v>
      </c>
      <c r="H20" s="69">
        <f>VLOOKUP($A20,'Return Data'!$A$7:$R$328,13,0)</f>
        <v>-30.9554079055616</v>
      </c>
      <c r="I20" s="70">
        <f t="shared" si="2"/>
        <v>50</v>
      </c>
      <c r="J20" s="69">
        <f>VLOOKUP($A20,'Return Data'!$A$7:$R$328,14,0)</f>
        <v>-23.2636608637888</v>
      </c>
      <c r="K20" s="70">
        <f t="shared" si="3"/>
        <v>50</v>
      </c>
      <c r="L20" s="69">
        <f>VLOOKUP($A20,'Return Data'!$A$7:$R$328,18,0)</f>
        <v>-9.4086553288810908</v>
      </c>
      <c r="M20" s="70">
        <f t="shared" si="6"/>
        <v>35</v>
      </c>
      <c r="N20" s="69">
        <f>VLOOKUP($A20,'Return Data'!$A$7:$R$328,15,0)</f>
        <v>-3.7840404974370698</v>
      </c>
      <c r="O20" s="70">
        <f t="shared" si="7"/>
        <v>37</v>
      </c>
      <c r="P20" s="69">
        <f>VLOOKUP($A20,'Return Data'!$A$7:$R$328,16,0)</f>
        <v>3.3711037796853603E-2</v>
      </c>
      <c r="Q20" s="70">
        <f>RANK(P20,P$8:P$74,0)</f>
        <v>32</v>
      </c>
      <c r="R20" s="69">
        <f>VLOOKUP($A20,'Return Data'!$A$7:$R$328,17,0)</f>
        <v>201.58734732574899</v>
      </c>
      <c r="S20" s="71">
        <f t="shared" si="5"/>
        <v>3</v>
      </c>
    </row>
    <row r="21" spans="1:19" x14ac:dyDescent="0.25">
      <c r="A21" s="67" t="s">
        <v>279</v>
      </c>
      <c r="B21" s="68">
        <f>VLOOKUP($A21,'Return Data'!$A$7:$R$328,2,0)</f>
        <v>43907</v>
      </c>
      <c r="C21" s="69">
        <f>VLOOKUP($A21,'Return Data'!$A$7:$R$328,3,0)</f>
        <v>275.09100000000001</v>
      </c>
      <c r="D21" s="69">
        <f>VLOOKUP($A21,'Return Data'!$A$7:$R$328,11,0)</f>
        <v>-106.757195523581</v>
      </c>
      <c r="E21" s="70">
        <f t="shared" si="0"/>
        <v>65</v>
      </c>
      <c r="F21" s="69">
        <f>VLOOKUP($A21,'Return Data'!$A$7:$R$328,12,0)</f>
        <v>-36.478013350269897</v>
      </c>
      <c r="G21" s="70">
        <f t="shared" si="1"/>
        <v>59</v>
      </c>
      <c r="H21" s="69">
        <f>VLOOKUP($A21,'Return Data'!$A$7:$R$328,13,0)</f>
        <v>-32.151211491060202</v>
      </c>
      <c r="I21" s="70">
        <f t="shared" si="2"/>
        <v>53</v>
      </c>
      <c r="J21" s="69">
        <f>VLOOKUP($A21,'Return Data'!$A$7:$R$328,14,0)</f>
        <v>-23.015461471247601</v>
      </c>
      <c r="K21" s="70">
        <f t="shared" si="3"/>
        <v>49</v>
      </c>
      <c r="L21" s="69">
        <f>VLOOKUP($A21,'Return Data'!$A$7:$R$328,18,0)</f>
        <v>-8.6699273464242594</v>
      </c>
      <c r="M21" s="70">
        <f t="shared" si="6"/>
        <v>29</v>
      </c>
      <c r="N21" s="69">
        <f>VLOOKUP($A21,'Return Data'!$A$7:$R$328,15,0)</f>
        <v>-1.7100447079379499</v>
      </c>
      <c r="O21" s="70">
        <f t="shared" si="7"/>
        <v>22</v>
      </c>
      <c r="P21" s="69">
        <f>VLOOKUP($A21,'Return Data'!$A$7:$R$328,16,0)</f>
        <v>2.59190288497093</v>
      </c>
      <c r="Q21" s="70">
        <f>RANK(P21,P$8:P$74,0)</f>
        <v>16</v>
      </c>
      <c r="R21" s="69">
        <f>VLOOKUP($A21,'Return Data'!$A$7:$R$328,17,0)</f>
        <v>137.950121186199</v>
      </c>
      <c r="S21" s="71">
        <f t="shared" si="5"/>
        <v>5</v>
      </c>
    </row>
    <row r="22" spans="1:19" x14ac:dyDescent="0.25">
      <c r="A22" s="67" t="s">
        <v>280</v>
      </c>
      <c r="B22" s="68">
        <f>VLOOKUP($A22,'Return Data'!$A$7:$R$328,2,0)</f>
        <v>43907</v>
      </c>
      <c r="C22" s="69">
        <f>VLOOKUP($A22,'Return Data'!$A$7:$R$328,3,0)</f>
        <v>368.92</v>
      </c>
      <c r="D22" s="69">
        <f>VLOOKUP($A22,'Return Data'!$A$7:$R$328,11,0)</f>
        <v>-114.877878267885</v>
      </c>
      <c r="E22" s="70">
        <f t="shared" si="0"/>
        <v>67</v>
      </c>
      <c r="F22" s="69">
        <f>VLOOKUP($A22,'Return Data'!$A$7:$R$328,12,0)</f>
        <v>-44.429716218662698</v>
      </c>
      <c r="G22" s="70">
        <f t="shared" si="1"/>
        <v>65</v>
      </c>
      <c r="H22" s="69">
        <f>VLOOKUP($A22,'Return Data'!$A$7:$R$328,13,0)</f>
        <v>-38.593213239881699</v>
      </c>
      <c r="I22" s="70">
        <f t="shared" si="2"/>
        <v>64</v>
      </c>
      <c r="J22" s="69">
        <f>VLOOKUP($A22,'Return Data'!$A$7:$R$328,14,0)</f>
        <v>-28.647569186456298</v>
      </c>
      <c r="K22" s="70">
        <f t="shared" si="3"/>
        <v>60</v>
      </c>
      <c r="L22" s="69">
        <f>VLOOKUP($A22,'Return Data'!$A$7:$R$328,18,0)</f>
        <v>-13.587091543936801</v>
      </c>
      <c r="M22" s="70">
        <f t="shared" si="6"/>
        <v>48</v>
      </c>
      <c r="N22" s="69">
        <f>VLOOKUP($A22,'Return Data'!$A$7:$R$328,15,0)</f>
        <v>-6.5839875449461696</v>
      </c>
      <c r="O22" s="70">
        <f t="shared" si="7"/>
        <v>46</v>
      </c>
      <c r="P22" s="69">
        <f>VLOOKUP($A22,'Return Data'!$A$7:$R$328,16,0)</f>
        <v>-1.98507620418821</v>
      </c>
      <c r="Q22" s="70">
        <f>RANK(P22,P$8:P$74,0)</f>
        <v>37</v>
      </c>
      <c r="R22" s="69">
        <f>VLOOKUP($A22,'Return Data'!$A$7:$R$328,17,0)</f>
        <v>497.85280311396002</v>
      </c>
      <c r="S22" s="71">
        <f t="shared" si="5"/>
        <v>1</v>
      </c>
    </row>
    <row r="23" spans="1:19" x14ac:dyDescent="0.25">
      <c r="A23" s="67" t="s">
        <v>281</v>
      </c>
      <c r="B23" s="68">
        <f>VLOOKUP($A23,'Return Data'!$A$7:$R$328,2,0)</f>
        <v>43907</v>
      </c>
      <c r="C23" s="69">
        <f>VLOOKUP($A23,'Return Data'!$A$7:$R$328,3,0)</f>
        <v>30.039100000000001</v>
      </c>
      <c r="D23" s="69">
        <f>VLOOKUP($A23,'Return Data'!$A$7:$R$328,11,0)</f>
        <v>-84.950155471032801</v>
      </c>
      <c r="E23" s="70">
        <f t="shared" si="0"/>
        <v>38</v>
      </c>
      <c r="F23" s="69">
        <f>VLOOKUP($A23,'Return Data'!$A$7:$R$328,12,0)</f>
        <v>-24.255262325173401</v>
      </c>
      <c r="G23" s="70">
        <f t="shared" si="1"/>
        <v>29</v>
      </c>
      <c r="H23" s="69">
        <f>VLOOKUP($A23,'Return Data'!$A$7:$R$328,13,0)</f>
        <v>-24.005084733911701</v>
      </c>
      <c r="I23" s="70">
        <f t="shared" si="2"/>
        <v>29</v>
      </c>
      <c r="J23" s="69">
        <f>VLOOKUP($A23,'Return Data'!$A$7:$R$328,14,0)</f>
        <v>-18.1478083426342</v>
      </c>
      <c r="K23" s="70">
        <f t="shared" si="3"/>
        <v>37</v>
      </c>
      <c r="L23" s="69">
        <f>VLOOKUP($A23,'Return Data'!$A$7:$R$328,18,0)</f>
        <v>-9.1146217759284909</v>
      </c>
      <c r="M23" s="70">
        <f t="shared" si="6"/>
        <v>33</v>
      </c>
      <c r="N23" s="69">
        <f>VLOOKUP($A23,'Return Data'!$A$7:$R$328,15,0)</f>
        <v>-2.5451676111228401</v>
      </c>
      <c r="O23" s="70">
        <f t="shared" si="7"/>
        <v>31</v>
      </c>
      <c r="P23" s="69">
        <f>VLOOKUP($A23,'Return Data'!$A$7:$R$328,16,0)</f>
        <v>1.60638244059892</v>
      </c>
      <c r="Q23" s="70">
        <f>RANK(P23,P$8:P$74,0)</f>
        <v>24</v>
      </c>
      <c r="R23" s="69">
        <f>VLOOKUP($A23,'Return Data'!$A$7:$R$328,17,0)</f>
        <v>15.174837136929501</v>
      </c>
      <c r="S23" s="71">
        <f t="shared" si="5"/>
        <v>31</v>
      </c>
    </row>
    <row r="24" spans="1:19" x14ac:dyDescent="0.25">
      <c r="A24" s="67" t="s">
        <v>282</v>
      </c>
      <c r="B24" s="68">
        <f>VLOOKUP($A24,'Return Data'!$A$7:$R$328,2,0)</f>
        <v>43907</v>
      </c>
      <c r="C24" s="69">
        <f>VLOOKUP($A24,'Return Data'!$A$7:$R$328,3,0)</f>
        <v>292.63</v>
      </c>
      <c r="D24" s="69">
        <f>VLOOKUP($A24,'Return Data'!$A$7:$R$328,11,0)</f>
        <v>-99.212143309365601</v>
      </c>
      <c r="E24" s="70">
        <f t="shared" si="0"/>
        <v>61</v>
      </c>
      <c r="F24" s="69">
        <f>VLOOKUP($A24,'Return Data'!$A$7:$R$328,12,0)</f>
        <v>-33.678667432825897</v>
      </c>
      <c r="G24" s="70">
        <f t="shared" si="1"/>
        <v>53</v>
      </c>
      <c r="H24" s="69">
        <f>VLOOKUP($A24,'Return Data'!$A$7:$R$328,13,0)</f>
        <v>-29.822824661094302</v>
      </c>
      <c r="I24" s="70">
        <f t="shared" si="2"/>
        <v>47</v>
      </c>
      <c r="J24" s="69">
        <f>VLOOKUP($A24,'Return Data'!$A$7:$R$328,14,0)</f>
        <v>-20.884245933443101</v>
      </c>
      <c r="K24" s="70">
        <f t="shared" si="3"/>
        <v>43</v>
      </c>
      <c r="L24" s="69">
        <f>VLOOKUP($A24,'Return Data'!$A$7:$R$328,18,0)</f>
        <v>-7.66574425205481</v>
      </c>
      <c r="M24" s="70">
        <f t="shared" si="6"/>
        <v>24</v>
      </c>
      <c r="N24" s="69">
        <f>VLOOKUP($A24,'Return Data'!$A$7:$R$328,15,0)</f>
        <v>-2.80078075916978</v>
      </c>
      <c r="O24" s="70">
        <f t="shared" si="7"/>
        <v>33</v>
      </c>
      <c r="P24" s="69">
        <f>VLOOKUP($A24,'Return Data'!$A$7:$R$328,16,0)</f>
        <v>1.2321873712768801</v>
      </c>
      <c r="Q24" s="70">
        <f>RANK(P24,P$8:P$74,0)</f>
        <v>25</v>
      </c>
      <c r="R24" s="69">
        <f>VLOOKUP($A24,'Return Data'!$A$7:$R$328,17,0)</f>
        <v>137.25379191059099</v>
      </c>
      <c r="S24" s="71">
        <f t="shared" si="5"/>
        <v>6</v>
      </c>
    </row>
    <row r="25" spans="1:19" x14ac:dyDescent="0.25">
      <c r="A25" s="67" t="s">
        <v>283</v>
      </c>
      <c r="B25" s="68">
        <f>VLOOKUP($A25,'Return Data'!$A$7:$R$328,2,0)</f>
        <v>43907</v>
      </c>
      <c r="C25" s="69">
        <f>VLOOKUP($A25,'Return Data'!$A$7:$R$328,3,0)</f>
        <v>8.82</v>
      </c>
      <c r="D25" s="69">
        <f>VLOOKUP($A25,'Return Data'!$A$7:$R$328,11,0)</f>
        <v>-92.399746850008597</v>
      </c>
      <c r="E25" s="70">
        <f t="shared" si="0"/>
        <v>49</v>
      </c>
      <c r="F25" s="69">
        <f>VLOOKUP($A25,'Return Data'!$A$7:$R$328,12,0)</f>
        <v>-24.7198129901907</v>
      </c>
      <c r="G25" s="70">
        <f t="shared" si="1"/>
        <v>30</v>
      </c>
      <c r="H25" s="69">
        <f>VLOOKUP($A25,'Return Data'!$A$7:$R$328,13,0)</f>
        <v>-24.7234971793679</v>
      </c>
      <c r="I25" s="70">
        <f t="shared" si="2"/>
        <v>35</v>
      </c>
      <c r="J25" s="69">
        <f>VLOOKUP($A25,'Return Data'!$A$7:$R$328,14,0)</f>
        <v>-16.810980103168699</v>
      </c>
      <c r="K25" s="70">
        <f t="shared" si="3"/>
        <v>28</v>
      </c>
      <c r="L25" s="69"/>
      <c r="M25" s="70"/>
      <c r="N25" s="69"/>
      <c r="O25" s="70"/>
      <c r="P25" s="69"/>
      <c r="Q25" s="70"/>
      <c r="R25" s="69">
        <f>VLOOKUP($A25,'Return Data'!$A$7:$R$328,17,0)</f>
        <v>-5.9406896551724104</v>
      </c>
      <c r="S25" s="71">
        <f t="shared" si="5"/>
        <v>51</v>
      </c>
    </row>
    <row r="26" spans="1:19" x14ac:dyDescent="0.25">
      <c r="A26" s="67" t="s">
        <v>284</v>
      </c>
      <c r="B26" s="68">
        <f>VLOOKUP($A26,'Return Data'!$A$7:$R$328,2,0)</f>
        <v>43907</v>
      </c>
      <c r="C26" s="69">
        <f>VLOOKUP($A26,'Return Data'!$A$7:$R$328,3,0)</f>
        <v>23.82</v>
      </c>
      <c r="D26" s="69">
        <f>VLOOKUP($A26,'Return Data'!$A$7:$R$328,11,0)</f>
        <v>-56.431663574520698</v>
      </c>
      <c r="E26" s="70">
        <f t="shared" si="0"/>
        <v>7</v>
      </c>
      <c r="F26" s="69">
        <f>VLOOKUP($A26,'Return Data'!$A$7:$R$328,12,0)</f>
        <v>-9.2363583553010802</v>
      </c>
      <c r="G26" s="70">
        <f t="shared" si="1"/>
        <v>8</v>
      </c>
      <c r="H26" s="69">
        <f>VLOOKUP($A26,'Return Data'!$A$7:$R$328,13,0)</f>
        <v>-9.6003742048857195</v>
      </c>
      <c r="I26" s="70">
        <f t="shared" si="2"/>
        <v>7</v>
      </c>
      <c r="J26" s="69">
        <f>VLOOKUP($A26,'Return Data'!$A$7:$R$328,14,0)</f>
        <v>-8.0006250734146693</v>
      </c>
      <c r="K26" s="70">
        <f t="shared" si="3"/>
        <v>8</v>
      </c>
      <c r="L26" s="69">
        <f>VLOOKUP($A26,'Return Data'!$A$7:$R$328,18,0)</f>
        <v>-3.7014796361543501</v>
      </c>
      <c r="M26" s="70">
        <f>RANK(L26,L$8:L$74,0)</f>
        <v>10</v>
      </c>
      <c r="N26" s="69">
        <f>VLOOKUP($A26,'Return Data'!$A$7:$R$328,15,0)</f>
        <v>2.3019073765872999</v>
      </c>
      <c r="O26" s="70">
        <f>RANK(N26,N$8:N$74,0)</f>
        <v>10</v>
      </c>
      <c r="P26" s="69">
        <f>VLOOKUP($A26,'Return Data'!$A$7:$R$328,16,0)</f>
        <v>2.5753767214790302</v>
      </c>
      <c r="Q26" s="70">
        <f>RANK(P26,P$8:P$74,0)</f>
        <v>18</v>
      </c>
      <c r="R26" s="69">
        <f>VLOOKUP($A26,'Return Data'!$A$7:$R$328,17,0)</f>
        <v>21.1945378151261</v>
      </c>
      <c r="S26" s="71">
        <f t="shared" si="5"/>
        <v>25</v>
      </c>
    </row>
    <row r="27" spans="1:19" x14ac:dyDescent="0.25">
      <c r="A27" s="67" t="s">
        <v>285</v>
      </c>
      <c r="B27" s="68">
        <f>VLOOKUP($A27,'Return Data'!$A$7:$R$328,2,0)</f>
        <v>43907</v>
      </c>
      <c r="C27" s="69">
        <f>VLOOKUP($A27,'Return Data'!$A$7:$R$328,3,0)</f>
        <v>41.85</v>
      </c>
      <c r="D27" s="69">
        <f>VLOOKUP($A27,'Return Data'!$A$7:$R$328,11,0)</f>
        <v>-93.719501520270597</v>
      </c>
      <c r="E27" s="70">
        <f t="shared" si="0"/>
        <v>53</v>
      </c>
      <c r="F27" s="69">
        <f>VLOOKUP($A27,'Return Data'!$A$7:$R$328,12,0)</f>
        <v>-35.202829085807799</v>
      </c>
      <c r="G27" s="70">
        <f t="shared" si="1"/>
        <v>57</v>
      </c>
      <c r="H27" s="69">
        <f>VLOOKUP($A27,'Return Data'!$A$7:$R$328,13,0)</f>
        <v>-33.499484964757002</v>
      </c>
      <c r="I27" s="70">
        <f t="shared" si="2"/>
        <v>55</v>
      </c>
      <c r="J27" s="69">
        <f>VLOOKUP($A27,'Return Data'!$A$7:$R$328,14,0)</f>
        <v>-24.689392225100701</v>
      </c>
      <c r="K27" s="70">
        <f t="shared" si="3"/>
        <v>51</v>
      </c>
      <c r="L27" s="69">
        <f>VLOOKUP($A27,'Return Data'!$A$7:$R$328,18,0)</f>
        <v>-13.0745117002655</v>
      </c>
      <c r="M27" s="70">
        <f>RANK(L27,L$8:L$74,0)</f>
        <v>47</v>
      </c>
      <c r="N27" s="69">
        <f>VLOOKUP($A27,'Return Data'!$A$7:$R$328,15,0)</f>
        <v>-2.1820315891790201</v>
      </c>
      <c r="O27" s="70">
        <f>RANK(N27,N$8:N$74,0)</f>
        <v>27</v>
      </c>
      <c r="P27" s="69">
        <f>VLOOKUP($A27,'Return Data'!$A$7:$R$328,16,0)</f>
        <v>0.64266849251829905</v>
      </c>
      <c r="Q27" s="70">
        <f>RANK(P27,P$8:P$74,0)</f>
        <v>29</v>
      </c>
      <c r="R27" s="69">
        <f>VLOOKUP($A27,'Return Data'!$A$7:$R$328,17,0)</f>
        <v>28.361185655037801</v>
      </c>
      <c r="S27" s="71">
        <f t="shared" si="5"/>
        <v>17</v>
      </c>
    </row>
    <row r="28" spans="1:19" x14ac:dyDescent="0.25">
      <c r="A28" s="67" t="s">
        <v>286</v>
      </c>
      <c r="B28" s="68">
        <f>VLOOKUP($A28,'Return Data'!$A$7:$R$328,2,0)</f>
        <v>43907</v>
      </c>
      <c r="C28" s="69">
        <f>VLOOKUP($A28,'Return Data'!$A$7:$R$328,3,0)</f>
        <v>7.87</v>
      </c>
      <c r="D28" s="69">
        <f>VLOOKUP($A28,'Return Data'!$A$7:$R$328,11,0)</f>
        <v>-87.939342403628103</v>
      </c>
      <c r="E28" s="70">
        <f t="shared" si="0"/>
        <v>41</v>
      </c>
      <c r="F28" s="69">
        <f>VLOOKUP($A28,'Return Data'!$A$7:$R$328,12,0)</f>
        <v>-27.1072334259147</v>
      </c>
      <c r="G28" s="70">
        <f t="shared" si="1"/>
        <v>37</v>
      </c>
      <c r="H28" s="69">
        <f>VLOOKUP($A28,'Return Data'!$A$7:$R$328,13,0)</f>
        <v>-24.571687908929299</v>
      </c>
      <c r="I28" s="70">
        <f t="shared" si="2"/>
        <v>34</v>
      </c>
      <c r="J28" s="69">
        <f>VLOOKUP($A28,'Return Data'!$A$7:$R$328,14,0)</f>
        <v>-16.844672995780599</v>
      </c>
      <c r="K28" s="70">
        <f t="shared" si="3"/>
        <v>30</v>
      </c>
      <c r="L28" s="69">
        <f>VLOOKUP($A28,'Return Data'!$A$7:$R$328,18,0)</f>
        <v>-10.0233003245402</v>
      </c>
      <c r="M28" s="70">
        <f>RANK(L28,L$8:L$74,0)</f>
        <v>37</v>
      </c>
      <c r="N28" s="69"/>
      <c r="O28" s="70"/>
      <c r="P28" s="69"/>
      <c r="Q28" s="70"/>
      <c r="R28" s="69">
        <f>VLOOKUP($A28,'Return Data'!$A$7:$R$328,17,0)</f>
        <v>-9.5981481481481499</v>
      </c>
      <c r="S28" s="71">
        <f t="shared" si="5"/>
        <v>57</v>
      </c>
    </row>
    <row r="29" spans="1:19" x14ac:dyDescent="0.25">
      <c r="A29" s="67" t="s">
        <v>287</v>
      </c>
      <c r="B29" s="68">
        <f>VLOOKUP($A29,'Return Data'!$A$7:$R$328,2,0)</f>
        <v>43907</v>
      </c>
      <c r="C29" s="69">
        <f>VLOOKUP($A29,'Return Data'!$A$7:$R$328,3,0)</f>
        <v>43.56</v>
      </c>
      <c r="D29" s="69">
        <f>VLOOKUP($A29,'Return Data'!$A$7:$R$328,11,0)</f>
        <v>-74.032855949741005</v>
      </c>
      <c r="E29" s="70">
        <f t="shared" si="0"/>
        <v>19</v>
      </c>
      <c r="F29" s="69">
        <f>VLOOKUP($A29,'Return Data'!$A$7:$R$328,12,0)</f>
        <v>-16.635049161364901</v>
      </c>
      <c r="G29" s="70">
        <f t="shared" si="1"/>
        <v>13</v>
      </c>
      <c r="H29" s="69">
        <f>VLOOKUP($A29,'Return Data'!$A$7:$R$328,13,0)</f>
        <v>-18.6017493451129</v>
      </c>
      <c r="I29" s="70">
        <f t="shared" si="2"/>
        <v>17</v>
      </c>
      <c r="J29" s="69">
        <f>VLOOKUP($A29,'Return Data'!$A$7:$R$328,14,0)</f>
        <v>-13.5627229488704</v>
      </c>
      <c r="K29" s="70">
        <f t="shared" si="3"/>
        <v>17</v>
      </c>
      <c r="L29" s="69">
        <f>VLOOKUP($A29,'Return Data'!$A$7:$R$328,18,0)</f>
        <v>-3.8161295442249901</v>
      </c>
      <c r="M29" s="70">
        <f>RANK(L29,L$8:L$74,0)</f>
        <v>11</v>
      </c>
      <c r="N29" s="69">
        <f>VLOOKUP($A29,'Return Data'!$A$7:$R$328,15,0)</f>
        <v>2.33144979532997</v>
      </c>
      <c r="O29" s="70">
        <f>RANK(N29,N$8:N$74,0)</f>
        <v>9</v>
      </c>
      <c r="P29" s="69">
        <f>VLOOKUP($A29,'Return Data'!$A$7:$R$328,16,0)</f>
        <v>3.7472565581466402</v>
      </c>
      <c r="Q29" s="70">
        <f>RANK(P29,P$8:P$74,0)</f>
        <v>12</v>
      </c>
      <c r="R29" s="69">
        <f>VLOOKUP($A29,'Return Data'!$A$7:$R$328,17,0)</f>
        <v>25.376838616117698</v>
      </c>
      <c r="S29" s="71">
        <f t="shared" si="5"/>
        <v>18</v>
      </c>
    </row>
    <row r="30" spans="1:19" x14ac:dyDescent="0.25">
      <c r="A30" s="67" t="s">
        <v>288</v>
      </c>
      <c r="B30" s="68">
        <f>VLOOKUP($A30,'Return Data'!$A$7:$R$328,2,0)</f>
        <v>43907</v>
      </c>
      <c r="C30" s="69">
        <f>VLOOKUP($A30,'Return Data'!$A$7:$R$328,3,0)</f>
        <v>8.0037000000000003</v>
      </c>
      <c r="D30" s="69">
        <f>VLOOKUP($A30,'Return Data'!$A$7:$R$328,11,0)</f>
        <v>-94.649186547579902</v>
      </c>
      <c r="E30" s="70">
        <f t="shared" si="0"/>
        <v>56</v>
      </c>
      <c r="F30" s="69"/>
      <c r="G30" s="70"/>
      <c r="H30" s="69"/>
      <c r="I30" s="70"/>
      <c r="J30" s="69"/>
      <c r="K30" s="70"/>
      <c r="L30" s="69"/>
      <c r="M30" s="70"/>
      <c r="N30" s="69"/>
      <c r="O30" s="70"/>
      <c r="P30" s="69"/>
      <c r="Q30" s="70"/>
      <c r="R30" s="69">
        <f>VLOOKUP($A30,'Return Data'!$A$7:$R$328,17,0)</f>
        <v>-48.254933774834399</v>
      </c>
      <c r="S30" s="71">
        <f t="shared" si="5"/>
        <v>67</v>
      </c>
    </row>
    <row r="31" spans="1:19" x14ac:dyDescent="0.25">
      <c r="A31" s="67" t="s">
        <v>289</v>
      </c>
      <c r="B31" s="68">
        <f>VLOOKUP($A31,'Return Data'!$A$7:$R$328,2,0)</f>
        <v>43907</v>
      </c>
      <c r="C31" s="69">
        <f>VLOOKUP($A31,'Return Data'!$A$7:$R$328,3,0)</f>
        <v>15.0579</v>
      </c>
      <c r="D31" s="69">
        <f>VLOOKUP($A31,'Return Data'!$A$7:$R$328,11,0)</f>
        <v>-71.018773932254902</v>
      </c>
      <c r="E31" s="70">
        <f t="shared" si="0"/>
        <v>16</v>
      </c>
      <c r="F31" s="69">
        <f>VLOOKUP($A31,'Return Data'!$A$7:$R$328,12,0)</f>
        <v>-16.603834610669001</v>
      </c>
      <c r="G31" s="70">
        <f t="shared" ref="G31:G74" si="8">RANK(F31,F$8:F$74,0)</f>
        <v>12</v>
      </c>
      <c r="H31" s="69">
        <f>VLOOKUP($A31,'Return Data'!$A$7:$R$328,13,0)</f>
        <v>-15.734467596421201</v>
      </c>
      <c r="I31" s="70">
        <f t="shared" ref="I31:I38" si="9">RANK(H31,H$8:H$74,0)</f>
        <v>11</v>
      </c>
      <c r="J31" s="69">
        <f>VLOOKUP($A31,'Return Data'!$A$7:$R$328,14,0)</f>
        <v>-9.2476182939530798</v>
      </c>
      <c r="K31" s="70">
        <f t="shared" ref="K31:K38" si="10">RANK(J31,J$8:J$74,0)</f>
        <v>10</v>
      </c>
      <c r="L31" s="69">
        <f>VLOOKUP($A31,'Return Data'!$A$7:$R$328,18,0)</f>
        <v>-2.5805104781851802</v>
      </c>
      <c r="M31" s="70">
        <f t="shared" ref="M31:M38" si="11">RANK(L31,L$8:L$74,0)</f>
        <v>5</v>
      </c>
      <c r="N31" s="69">
        <f>VLOOKUP($A31,'Return Data'!$A$7:$R$328,15,0)</f>
        <v>3.2084008647924001</v>
      </c>
      <c r="O31" s="70">
        <f t="shared" ref="O31:O38" si="12">RANK(N31,N$8:N$74,0)</f>
        <v>6</v>
      </c>
      <c r="P31" s="69">
        <f>VLOOKUP($A31,'Return Data'!$A$7:$R$328,16,0)</f>
        <v>5.3130616662198902</v>
      </c>
      <c r="Q31" s="70">
        <f>RANK(P31,P$8:P$74,0)</f>
        <v>5</v>
      </c>
      <c r="R31" s="69">
        <f>VLOOKUP($A31,'Return Data'!$A$7:$R$328,17,0)</f>
        <v>4.2255287251087204</v>
      </c>
      <c r="S31" s="71">
        <f t="shared" si="5"/>
        <v>39</v>
      </c>
    </row>
    <row r="32" spans="1:19" x14ac:dyDescent="0.25">
      <c r="A32" s="67" t="s">
        <v>290</v>
      </c>
      <c r="B32" s="68">
        <f>VLOOKUP($A32,'Return Data'!$A$7:$R$328,2,0)</f>
        <v>43907</v>
      </c>
      <c r="C32" s="69">
        <f>VLOOKUP($A32,'Return Data'!$A$7:$R$328,3,0)</f>
        <v>37.008000000000003</v>
      </c>
      <c r="D32" s="69">
        <f>VLOOKUP($A32,'Return Data'!$A$7:$R$328,11,0)</f>
        <v>-81.249989640603502</v>
      </c>
      <c r="E32" s="70">
        <f t="shared" si="0"/>
        <v>32</v>
      </c>
      <c r="F32" s="69">
        <f>VLOOKUP($A32,'Return Data'!$A$7:$R$328,12,0)</f>
        <v>-21.8239450726748</v>
      </c>
      <c r="G32" s="70">
        <f t="shared" si="8"/>
        <v>22</v>
      </c>
      <c r="H32" s="69">
        <f>VLOOKUP($A32,'Return Data'!$A$7:$R$328,13,0)</f>
        <v>-22.905863375132899</v>
      </c>
      <c r="I32" s="70">
        <f t="shared" si="9"/>
        <v>24</v>
      </c>
      <c r="J32" s="69">
        <f>VLOOKUP($A32,'Return Data'!$A$7:$R$328,14,0)</f>
        <v>-14.1337970490634</v>
      </c>
      <c r="K32" s="70">
        <f t="shared" si="10"/>
        <v>18</v>
      </c>
      <c r="L32" s="69">
        <f>VLOOKUP($A32,'Return Data'!$A$7:$R$328,18,0)</f>
        <v>-3.6685732913049698</v>
      </c>
      <c r="M32" s="70">
        <f t="shared" si="11"/>
        <v>9</v>
      </c>
      <c r="N32" s="69">
        <f>VLOOKUP($A32,'Return Data'!$A$7:$R$328,15,0)</f>
        <v>0.15822797352660101</v>
      </c>
      <c r="O32" s="70">
        <f t="shared" si="12"/>
        <v>17</v>
      </c>
      <c r="P32" s="69">
        <f>VLOOKUP($A32,'Return Data'!$A$7:$R$328,16,0)</f>
        <v>3.0560315710749402</v>
      </c>
      <c r="Q32" s="70">
        <f>RANK(P32,P$8:P$74,0)</f>
        <v>14</v>
      </c>
      <c r="R32" s="69">
        <f>VLOOKUP($A32,'Return Data'!$A$7:$R$328,17,0)</f>
        <v>18.8560061208875</v>
      </c>
      <c r="S32" s="71">
        <f t="shared" si="5"/>
        <v>27</v>
      </c>
    </row>
    <row r="33" spans="1:19" x14ac:dyDescent="0.25">
      <c r="A33" s="67" t="s">
        <v>291</v>
      </c>
      <c r="B33" s="68">
        <f>VLOOKUP($A33,'Return Data'!$A$7:$R$328,2,0)</f>
        <v>43907</v>
      </c>
      <c r="C33" s="69">
        <f>VLOOKUP($A33,'Return Data'!$A$7:$R$328,3,0)</f>
        <v>42.457000000000001</v>
      </c>
      <c r="D33" s="69">
        <f>VLOOKUP($A33,'Return Data'!$A$7:$R$328,11,0)</f>
        <v>-92.560725863258796</v>
      </c>
      <c r="E33" s="70">
        <f t="shared" si="0"/>
        <v>50</v>
      </c>
      <c r="F33" s="69">
        <f>VLOOKUP($A33,'Return Data'!$A$7:$R$328,12,0)</f>
        <v>-29.691057412538299</v>
      </c>
      <c r="G33" s="70">
        <f t="shared" si="8"/>
        <v>44</v>
      </c>
      <c r="H33" s="69">
        <f>VLOOKUP($A33,'Return Data'!$A$7:$R$328,13,0)</f>
        <v>-27.389573376606901</v>
      </c>
      <c r="I33" s="70">
        <f t="shared" si="9"/>
        <v>39</v>
      </c>
      <c r="J33" s="69">
        <f>VLOOKUP($A33,'Return Data'!$A$7:$R$328,14,0)</f>
        <v>-19.5800885592176</v>
      </c>
      <c r="K33" s="70">
        <f t="shared" si="10"/>
        <v>39</v>
      </c>
      <c r="L33" s="69">
        <f>VLOOKUP($A33,'Return Data'!$A$7:$R$328,18,0)</f>
        <v>-11.283188550581199</v>
      </c>
      <c r="M33" s="70">
        <f t="shared" si="11"/>
        <v>44</v>
      </c>
      <c r="N33" s="69">
        <f>VLOOKUP($A33,'Return Data'!$A$7:$R$328,15,0)</f>
        <v>-2.4314963320374998</v>
      </c>
      <c r="O33" s="70">
        <f t="shared" si="12"/>
        <v>30</v>
      </c>
      <c r="P33" s="69">
        <f>VLOOKUP($A33,'Return Data'!$A$7:$R$328,16,0)</f>
        <v>2.30978971579504</v>
      </c>
      <c r="Q33" s="70">
        <f>RANK(P33,P$8:P$74,0)</f>
        <v>20</v>
      </c>
      <c r="R33" s="69">
        <f>VLOOKUP($A33,'Return Data'!$A$7:$R$328,17,0)</f>
        <v>23.084187451286098</v>
      </c>
      <c r="S33" s="71">
        <f t="shared" si="5"/>
        <v>22</v>
      </c>
    </row>
    <row r="34" spans="1:19" x14ac:dyDescent="0.25">
      <c r="A34" s="67" t="s">
        <v>292</v>
      </c>
      <c r="B34" s="68">
        <f>VLOOKUP($A34,'Return Data'!$A$7:$R$328,2,0)</f>
        <v>43907</v>
      </c>
      <c r="C34" s="69">
        <f>VLOOKUP($A34,'Return Data'!$A$7:$R$328,3,0)</f>
        <v>58.823799999999999</v>
      </c>
      <c r="D34" s="69">
        <f>VLOOKUP($A34,'Return Data'!$A$7:$R$328,11,0)</f>
        <v>-77.608930556639706</v>
      </c>
      <c r="E34" s="70">
        <f t="shared" si="0"/>
        <v>28</v>
      </c>
      <c r="F34" s="69">
        <f>VLOOKUP($A34,'Return Data'!$A$7:$R$328,12,0)</f>
        <v>-18.8655514300536</v>
      </c>
      <c r="G34" s="70">
        <f t="shared" si="8"/>
        <v>18</v>
      </c>
      <c r="H34" s="69">
        <f>VLOOKUP($A34,'Return Data'!$A$7:$R$328,13,0)</f>
        <v>-15.986581207809699</v>
      </c>
      <c r="I34" s="70">
        <f t="shared" si="9"/>
        <v>12</v>
      </c>
      <c r="J34" s="69">
        <f>VLOOKUP($A34,'Return Data'!$A$7:$R$328,14,0)</f>
        <v>-9.6539974804416406</v>
      </c>
      <c r="K34" s="70">
        <f t="shared" si="10"/>
        <v>11</v>
      </c>
      <c r="L34" s="69">
        <f>VLOOKUP($A34,'Return Data'!$A$7:$R$328,18,0)</f>
        <v>-3.2153504684625398</v>
      </c>
      <c r="M34" s="70">
        <f t="shared" si="11"/>
        <v>8</v>
      </c>
      <c r="N34" s="69">
        <f>VLOOKUP($A34,'Return Data'!$A$7:$R$328,15,0)</f>
        <v>3.1354010511876398</v>
      </c>
      <c r="O34" s="70">
        <f t="shared" si="12"/>
        <v>7</v>
      </c>
      <c r="P34" s="69">
        <f>VLOOKUP($A34,'Return Data'!$A$7:$R$328,16,0)</f>
        <v>2.55735267098065</v>
      </c>
      <c r="Q34" s="70">
        <f>RANK(P34,P$8:P$74,0)</f>
        <v>19</v>
      </c>
      <c r="R34" s="69">
        <f>VLOOKUP($A34,'Return Data'!$A$7:$R$328,17,0)</f>
        <v>21.3597469012491</v>
      </c>
      <c r="S34" s="71">
        <f t="shared" si="5"/>
        <v>24</v>
      </c>
    </row>
    <row r="35" spans="1:19" x14ac:dyDescent="0.25">
      <c r="A35" s="67" t="s">
        <v>293</v>
      </c>
      <c r="B35" s="68">
        <f>VLOOKUP($A35,'Return Data'!$A$7:$R$328,2,0)</f>
        <v>43907</v>
      </c>
      <c r="C35" s="69">
        <f>VLOOKUP($A35,'Return Data'!$A$7:$R$328,3,0)</f>
        <v>9.3178999999999998</v>
      </c>
      <c r="D35" s="69">
        <f>VLOOKUP($A35,'Return Data'!$A$7:$R$328,11,0)</f>
        <v>-85.424166690953896</v>
      </c>
      <c r="E35" s="70">
        <f t="shared" si="0"/>
        <v>40</v>
      </c>
      <c r="F35" s="69">
        <f>VLOOKUP($A35,'Return Data'!$A$7:$R$328,12,0)</f>
        <v>-26.243454236234601</v>
      </c>
      <c r="G35" s="70">
        <f t="shared" si="8"/>
        <v>34</v>
      </c>
      <c r="H35" s="69">
        <f>VLOOKUP($A35,'Return Data'!$A$7:$R$328,13,0)</f>
        <v>-24.5519130735548</v>
      </c>
      <c r="I35" s="70">
        <f t="shared" si="9"/>
        <v>33</v>
      </c>
      <c r="J35" s="69">
        <f>VLOOKUP($A35,'Return Data'!$A$7:$R$328,14,0)</f>
        <v>-17.785261226465501</v>
      </c>
      <c r="K35" s="70">
        <f t="shared" si="10"/>
        <v>34</v>
      </c>
      <c r="L35" s="69">
        <f>VLOOKUP($A35,'Return Data'!$A$7:$R$328,18,0)</f>
        <v>-9.4892047786417297</v>
      </c>
      <c r="M35" s="70">
        <f t="shared" si="11"/>
        <v>36</v>
      </c>
      <c r="N35" s="69">
        <f>VLOOKUP($A35,'Return Data'!$A$7:$R$328,15,0)</f>
        <v>-4.87059129364365</v>
      </c>
      <c r="O35" s="70">
        <f t="shared" si="12"/>
        <v>43</v>
      </c>
      <c r="P35" s="69"/>
      <c r="Q35" s="70"/>
      <c r="R35" s="69">
        <f>VLOOKUP($A35,'Return Data'!$A$7:$R$328,17,0)</f>
        <v>-1.9981260032102699</v>
      </c>
      <c r="S35" s="71">
        <f t="shared" si="5"/>
        <v>49</v>
      </c>
    </row>
    <row r="36" spans="1:19" x14ac:dyDescent="0.25">
      <c r="A36" s="67" t="s">
        <v>294</v>
      </c>
      <c r="B36" s="68">
        <f>VLOOKUP($A36,'Return Data'!$A$7:$R$328,2,0)</f>
        <v>43907</v>
      </c>
      <c r="C36" s="69">
        <f>VLOOKUP($A36,'Return Data'!$A$7:$R$328,3,0)</f>
        <v>14.500999999999999</v>
      </c>
      <c r="D36" s="69">
        <f>VLOOKUP($A36,'Return Data'!$A$7:$R$328,11,0)</f>
        <v>-94.022444479125696</v>
      </c>
      <c r="E36" s="70">
        <f t="shared" si="0"/>
        <v>55</v>
      </c>
      <c r="F36" s="69">
        <f>VLOOKUP($A36,'Return Data'!$A$7:$R$328,12,0)</f>
        <v>-27.8451579894658</v>
      </c>
      <c r="G36" s="70">
        <f t="shared" si="8"/>
        <v>39</v>
      </c>
      <c r="H36" s="69">
        <f>VLOOKUP($A36,'Return Data'!$A$7:$R$328,13,0)</f>
        <v>-23.9524845592364</v>
      </c>
      <c r="I36" s="70">
        <f t="shared" si="9"/>
        <v>28</v>
      </c>
      <c r="J36" s="69">
        <f>VLOOKUP($A36,'Return Data'!$A$7:$R$328,14,0)</f>
        <v>-16.434737582017402</v>
      </c>
      <c r="K36" s="70">
        <f t="shared" si="10"/>
        <v>27</v>
      </c>
      <c r="L36" s="69">
        <f>VLOOKUP($A36,'Return Data'!$A$7:$R$328,18,0)</f>
        <v>-4.2841526610065399</v>
      </c>
      <c r="M36" s="70">
        <f t="shared" si="11"/>
        <v>12</v>
      </c>
      <c r="N36" s="69">
        <f>VLOOKUP($A36,'Return Data'!$A$7:$R$328,15,0)</f>
        <v>3.1085738218005101</v>
      </c>
      <c r="O36" s="70">
        <f t="shared" si="12"/>
        <v>8</v>
      </c>
      <c r="P36" s="69"/>
      <c r="Q36" s="70"/>
      <c r="R36" s="69">
        <f>VLOOKUP($A36,'Return Data'!$A$7:$R$328,17,0)</f>
        <v>10.6610317975341</v>
      </c>
      <c r="S36" s="71">
        <f t="shared" si="5"/>
        <v>34</v>
      </c>
    </row>
    <row r="37" spans="1:19" x14ac:dyDescent="0.25">
      <c r="A37" s="67" t="s">
        <v>295</v>
      </c>
      <c r="B37" s="68">
        <f>VLOOKUP($A37,'Return Data'!$A$7:$R$328,2,0)</f>
        <v>43907</v>
      </c>
      <c r="C37" s="69">
        <f>VLOOKUP($A37,'Return Data'!$A$7:$R$328,3,0)</f>
        <v>15.009399999999999</v>
      </c>
      <c r="D37" s="69">
        <f>VLOOKUP($A37,'Return Data'!$A$7:$R$328,11,0)</f>
        <v>-76.290764720097698</v>
      </c>
      <c r="E37" s="70">
        <f t="shared" si="0"/>
        <v>23</v>
      </c>
      <c r="F37" s="69">
        <f>VLOOKUP($A37,'Return Data'!$A$7:$R$328,12,0)</f>
        <v>-16.0454803215626</v>
      </c>
      <c r="G37" s="70">
        <f t="shared" si="8"/>
        <v>11</v>
      </c>
      <c r="H37" s="69">
        <f>VLOOKUP($A37,'Return Data'!$A$7:$R$328,13,0)</f>
        <v>-16.025688194279901</v>
      </c>
      <c r="I37" s="70">
        <f t="shared" si="9"/>
        <v>13</v>
      </c>
      <c r="J37" s="69">
        <f>VLOOKUP($A37,'Return Data'!$A$7:$R$328,14,0)</f>
        <v>-12.161179496094499</v>
      </c>
      <c r="K37" s="70">
        <f t="shared" si="10"/>
        <v>16</v>
      </c>
      <c r="L37" s="69">
        <f>VLOOKUP($A37,'Return Data'!$A$7:$R$328,18,0)</f>
        <v>-7.5750200541322696</v>
      </c>
      <c r="M37" s="70">
        <f t="shared" si="11"/>
        <v>23</v>
      </c>
      <c r="N37" s="69">
        <f>VLOOKUP($A37,'Return Data'!$A$7:$R$328,15,0)</f>
        <v>1.1873300774278599</v>
      </c>
      <c r="O37" s="70">
        <f t="shared" si="12"/>
        <v>15</v>
      </c>
      <c r="P37" s="69">
        <f>VLOOKUP($A37,'Return Data'!$A$7:$R$328,16,0)</f>
        <v>7.5776871023073902</v>
      </c>
      <c r="Q37" s="70">
        <f>RANK(P37,P$8:P$74,0)</f>
        <v>3</v>
      </c>
      <c r="R37" s="69">
        <f>VLOOKUP($A37,'Return Data'!$A$7:$R$328,17,0)</f>
        <v>9.7153613177470799</v>
      </c>
      <c r="S37" s="71">
        <f t="shared" si="5"/>
        <v>35</v>
      </c>
    </row>
    <row r="38" spans="1:19" x14ac:dyDescent="0.25">
      <c r="A38" s="67" t="s">
        <v>296</v>
      </c>
      <c r="B38" s="68">
        <f>VLOOKUP($A38,'Return Data'!$A$7:$R$328,2,0)</f>
        <v>43907</v>
      </c>
      <c r="C38" s="69">
        <f>VLOOKUP($A38,'Return Data'!$A$7:$R$328,3,0)</f>
        <v>40.131799999999998</v>
      </c>
      <c r="D38" s="69">
        <f>VLOOKUP($A38,'Return Data'!$A$7:$R$328,11,0)</f>
        <v>-107.195570952507</v>
      </c>
      <c r="E38" s="70">
        <f t="shared" si="0"/>
        <v>66</v>
      </c>
      <c r="F38" s="69">
        <f>VLOOKUP($A38,'Return Data'!$A$7:$R$328,12,0)</f>
        <v>-30.998219331528102</v>
      </c>
      <c r="G38" s="70">
        <f t="shared" si="8"/>
        <v>49</v>
      </c>
      <c r="H38" s="69">
        <f>VLOOKUP($A38,'Return Data'!$A$7:$R$328,13,0)</f>
        <v>-35.260931515769101</v>
      </c>
      <c r="I38" s="70">
        <f t="shared" si="9"/>
        <v>57</v>
      </c>
      <c r="J38" s="69">
        <f>VLOOKUP($A38,'Return Data'!$A$7:$R$328,14,0)</f>
        <v>-26.6773212454655</v>
      </c>
      <c r="K38" s="70">
        <f t="shared" si="10"/>
        <v>54</v>
      </c>
      <c r="L38" s="69">
        <f>VLOOKUP($A38,'Return Data'!$A$7:$R$328,18,0)</f>
        <v>-16.386168099978502</v>
      </c>
      <c r="M38" s="70">
        <f t="shared" si="11"/>
        <v>52</v>
      </c>
      <c r="N38" s="69">
        <f>VLOOKUP($A38,'Return Data'!$A$7:$R$328,15,0)</f>
        <v>-8.5134647185609804</v>
      </c>
      <c r="O38" s="70">
        <f t="shared" si="12"/>
        <v>48</v>
      </c>
      <c r="P38" s="69">
        <f>VLOOKUP($A38,'Return Data'!$A$7:$R$328,16,0)</f>
        <v>-3.8139365470467199</v>
      </c>
      <c r="Q38" s="70">
        <f>RANK(P38,P$8:P$74,0)</f>
        <v>38</v>
      </c>
      <c r="R38" s="69">
        <f>VLOOKUP($A38,'Return Data'!$A$7:$R$328,17,0)</f>
        <v>20.786443016442998</v>
      </c>
      <c r="S38" s="71">
        <f t="shared" si="5"/>
        <v>26</v>
      </c>
    </row>
    <row r="39" spans="1:19" x14ac:dyDescent="0.25">
      <c r="A39" s="67" t="s">
        <v>297</v>
      </c>
      <c r="B39" s="68">
        <f>VLOOKUP($A39,'Return Data'!$A$7:$R$328,2,0)</f>
        <v>43907</v>
      </c>
      <c r="C39" s="69">
        <f>VLOOKUP($A39,'Return Data'!$A$7:$R$328,3,0)</f>
        <v>9.0138999999999996</v>
      </c>
      <c r="D39" s="69">
        <f>VLOOKUP($A39,'Return Data'!$A$7:$R$328,11,0)</f>
        <v>-61.5930805099945</v>
      </c>
      <c r="E39" s="70">
        <f t="shared" si="0"/>
        <v>9</v>
      </c>
      <c r="F39" s="69">
        <f>VLOOKUP($A39,'Return Data'!$A$7:$R$328,12,0)</f>
        <v>-22.345876851407098</v>
      </c>
      <c r="G39" s="70">
        <f t="shared" si="8"/>
        <v>24</v>
      </c>
      <c r="H39" s="69"/>
      <c r="I39" s="70"/>
      <c r="J39" s="69"/>
      <c r="K39" s="70"/>
      <c r="L39" s="69"/>
      <c r="M39" s="70"/>
      <c r="N39" s="69"/>
      <c r="O39" s="70"/>
      <c r="P39" s="69"/>
      <c r="Q39" s="70"/>
      <c r="R39" s="69">
        <f>VLOOKUP($A39,'Return Data'!$A$7:$R$328,17,0)</f>
        <v>-15.186772151898699</v>
      </c>
      <c r="S39" s="71">
        <f t="shared" si="5"/>
        <v>62</v>
      </c>
    </row>
    <row r="40" spans="1:19" x14ac:dyDescent="0.25">
      <c r="A40" s="67" t="s">
        <v>298</v>
      </c>
      <c r="B40" s="68">
        <f>VLOOKUP($A40,'Return Data'!$A$7:$R$328,2,0)</f>
        <v>43907</v>
      </c>
      <c r="C40" s="69">
        <f>VLOOKUP($A40,'Return Data'!$A$7:$R$328,3,0)</f>
        <v>11.13</v>
      </c>
      <c r="D40" s="69">
        <f>VLOOKUP($A40,'Return Data'!$A$7:$R$328,11,0)</f>
        <v>-95.747959291050904</v>
      </c>
      <c r="E40" s="70">
        <f t="shared" ref="E40:E71" si="13">RANK(D40,D$8:D$74,0)</f>
        <v>57</v>
      </c>
      <c r="F40" s="69">
        <f>VLOOKUP($A40,'Return Data'!$A$7:$R$328,12,0)</f>
        <v>-34.839325485205201</v>
      </c>
      <c r="G40" s="70">
        <f t="shared" si="8"/>
        <v>56</v>
      </c>
      <c r="H40" s="69">
        <f>VLOOKUP($A40,'Return Data'!$A$7:$R$328,13,0)</f>
        <v>-30.321603509322902</v>
      </c>
      <c r="I40" s="70">
        <f t="shared" ref="I40:I74" si="14">RANK(H40,H$8:H$74,0)</f>
        <v>49</v>
      </c>
      <c r="J40" s="69">
        <f>VLOOKUP($A40,'Return Data'!$A$7:$R$328,14,0)</f>
        <v>-20.7809026062253</v>
      </c>
      <c r="K40" s="70">
        <f t="shared" ref="K40:K74" si="15">RANK(J40,J$8:J$74,0)</f>
        <v>41</v>
      </c>
      <c r="L40" s="69">
        <f>VLOOKUP($A40,'Return Data'!$A$7:$R$328,18,0)</f>
        <v>-9.0260437399727298</v>
      </c>
      <c r="M40" s="70">
        <f t="shared" ref="M40:M50" si="16">RANK(L40,L$8:L$74,0)</f>
        <v>32</v>
      </c>
      <c r="N40" s="69">
        <f>VLOOKUP($A40,'Return Data'!$A$7:$R$328,15,0)</f>
        <v>-2.3886998289328698</v>
      </c>
      <c r="O40" s="70">
        <f t="shared" ref="O40:O49" si="17">RANK(N40,N$8:N$74,0)</f>
        <v>28</v>
      </c>
      <c r="P40" s="69"/>
      <c r="Q40" s="70"/>
      <c r="R40" s="69">
        <f>VLOOKUP($A40,'Return Data'!$A$7:$R$328,17,0)</f>
        <v>2.6473042362002599</v>
      </c>
      <c r="S40" s="71">
        <f t="shared" ref="S40:S71" si="18">RANK(R40,R$8:R$74,0)</f>
        <v>43</v>
      </c>
    </row>
    <row r="41" spans="1:19" x14ac:dyDescent="0.25">
      <c r="A41" s="67" t="s">
        <v>299</v>
      </c>
      <c r="B41" s="68">
        <f>VLOOKUP($A41,'Return Data'!$A$7:$R$328,2,0)</f>
        <v>43907</v>
      </c>
      <c r="C41" s="69">
        <f>VLOOKUP($A41,'Return Data'!$A$7:$R$328,3,0)</f>
        <v>149.66999999999999</v>
      </c>
      <c r="D41" s="69">
        <f>VLOOKUP($A41,'Return Data'!$A$7:$R$328,11,0)</f>
        <v>-91.397742785485804</v>
      </c>
      <c r="E41" s="70">
        <f t="shared" si="13"/>
        <v>46</v>
      </c>
      <c r="F41" s="69">
        <f>VLOOKUP($A41,'Return Data'!$A$7:$R$328,12,0)</f>
        <v>-31.7766855017348</v>
      </c>
      <c r="G41" s="70">
        <f t="shared" si="8"/>
        <v>51</v>
      </c>
      <c r="H41" s="69">
        <f>VLOOKUP($A41,'Return Data'!$A$7:$R$328,13,0)</f>
        <v>-29.756967485069801</v>
      </c>
      <c r="I41" s="70">
        <f t="shared" si="14"/>
        <v>46</v>
      </c>
      <c r="J41" s="69">
        <f>VLOOKUP($A41,'Return Data'!$A$7:$R$328,14,0)</f>
        <v>-22.395074285483101</v>
      </c>
      <c r="K41" s="70">
        <f t="shared" si="15"/>
        <v>47</v>
      </c>
      <c r="L41" s="69">
        <f>VLOOKUP($A41,'Return Data'!$A$7:$R$328,18,0)</f>
        <v>-11.320531609353599</v>
      </c>
      <c r="M41" s="70">
        <f t="shared" si="16"/>
        <v>45</v>
      </c>
      <c r="N41" s="69">
        <f>VLOOKUP($A41,'Return Data'!$A$7:$R$328,15,0)</f>
        <v>-4.5625172822624496</v>
      </c>
      <c r="O41" s="70">
        <f t="shared" si="17"/>
        <v>42</v>
      </c>
      <c r="P41" s="69">
        <f>VLOOKUP($A41,'Return Data'!$A$7:$R$328,16,0)</f>
        <v>-1.0328920133664301</v>
      </c>
      <c r="Q41" s="70">
        <f t="shared" ref="Q41:Q46" si="19">RANK(P41,P$8:P$74,0)</f>
        <v>33</v>
      </c>
      <c r="R41" s="69">
        <f>VLOOKUP($A41,'Return Data'!$A$7:$R$328,17,0)</f>
        <v>180.736386937991</v>
      </c>
      <c r="S41" s="71">
        <f t="shared" si="18"/>
        <v>4</v>
      </c>
    </row>
    <row r="42" spans="1:19" x14ac:dyDescent="0.25">
      <c r="A42" s="67" t="s">
        <v>300</v>
      </c>
      <c r="B42" s="68">
        <f>VLOOKUP($A42,'Return Data'!$A$7:$R$328,2,0)</f>
        <v>43907</v>
      </c>
      <c r="C42" s="69">
        <f>VLOOKUP($A42,'Return Data'!$A$7:$R$328,3,0)</f>
        <v>161.02000000000001</v>
      </c>
      <c r="D42" s="69">
        <f>VLOOKUP($A42,'Return Data'!$A$7:$R$328,11,0)</f>
        <v>-89.425582621220798</v>
      </c>
      <c r="E42" s="70">
        <f t="shared" si="13"/>
        <v>42</v>
      </c>
      <c r="F42" s="69">
        <f>VLOOKUP($A42,'Return Data'!$A$7:$R$328,12,0)</f>
        <v>-30.660600973100902</v>
      </c>
      <c r="G42" s="70">
        <f t="shared" si="8"/>
        <v>48</v>
      </c>
      <c r="H42" s="69">
        <f>VLOOKUP($A42,'Return Data'!$A$7:$R$328,13,0)</f>
        <v>-28.873978056032399</v>
      </c>
      <c r="I42" s="70">
        <f t="shared" si="14"/>
        <v>44</v>
      </c>
      <c r="J42" s="69">
        <f>VLOOKUP($A42,'Return Data'!$A$7:$R$328,14,0)</f>
        <v>-21.750922266139799</v>
      </c>
      <c r="K42" s="70">
        <f t="shared" si="15"/>
        <v>45</v>
      </c>
      <c r="L42" s="69">
        <f>VLOOKUP($A42,'Return Data'!$A$7:$R$328,18,0)</f>
        <v>-11.2289796813448</v>
      </c>
      <c r="M42" s="70">
        <f t="shared" si="16"/>
        <v>43</v>
      </c>
      <c r="N42" s="69">
        <f>VLOOKUP($A42,'Return Data'!$A$7:$R$328,15,0)</f>
        <v>-2.1495116362993198</v>
      </c>
      <c r="O42" s="70">
        <f t="shared" si="17"/>
        <v>26</v>
      </c>
      <c r="P42" s="69">
        <f>VLOOKUP($A42,'Return Data'!$A$7:$R$328,16,0)</f>
        <v>2.59170127945483</v>
      </c>
      <c r="Q42" s="70">
        <f t="shared" si="19"/>
        <v>17</v>
      </c>
      <c r="R42" s="69">
        <f>VLOOKUP($A42,'Return Data'!$A$7:$R$328,17,0)</f>
        <v>97.129631494756296</v>
      </c>
      <c r="S42" s="71">
        <f t="shared" si="18"/>
        <v>8</v>
      </c>
    </row>
    <row r="43" spans="1:19" x14ac:dyDescent="0.25">
      <c r="A43" s="67" t="s">
        <v>301</v>
      </c>
      <c r="B43" s="68">
        <f>VLOOKUP($A43,'Return Data'!$A$7:$R$328,2,0)</f>
        <v>43907</v>
      </c>
      <c r="C43" s="69">
        <f>VLOOKUP($A43,'Return Data'!$A$7:$R$328,3,0)</f>
        <v>70.792900000000003</v>
      </c>
      <c r="D43" s="69">
        <f>VLOOKUP($A43,'Return Data'!$A$7:$R$328,11,0)</f>
        <v>-96.526452044966106</v>
      </c>
      <c r="E43" s="70">
        <f t="shared" si="13"/>
        <v>58</v>
      </c>
      <c r="F43" s="69">
        <f>VLOOKUP($A43,'Return Data'!$A$7:$R$328,12,0)</f>
        <v>-33.014944134780897</v>
      </c>
      <c r="G43" s="70">
        <f t="shared" si="8"/>
        <v>52</v>
      </c>
      <c r="H43" s="69">
        <f>VLOOKUP($A43,'Return Data'!$A$7:$R$328,13,0)</f>
        <v>-31.244980718421498</v>
      </c>
      <c r="I43" s="70">
        <f t="shared" si="14"/>
        <v>51</v>
      </c>
      <c r="J43" s="69">
        <f>VLOOKUP($A43,'Return Data'!$A$7:$R$328,14,0)</f>
        <v>-22.702332618944101</v>
      </c>
      <c r="K43" s="70">
        <f t="shared" si="15"/>
        <v>48</v>
      </c>
      <c r="L43" s="69">
        <f>VLOOKUP($A43,'Return Data'!$A$7:$R$328,18,0)</f>
        <v>-10.181633078332901</v>
      </c>
      <c r="M43" s="70">
        <f t="shared" si="16"/>
        <v>38</v>
      </c>
      <c r="N43" s="69">
        <f>VLOOKUP($A43,'Return Data'!$A$7:$R$328,15,0)</f>
        <v>-3.17479311577255</v>
      </c>
      <c r="O43" s="70">
        <f t="shared" si="17"/>
        <v>36</v>
      </c>
      <c r="P43" s="69">
        <f>VLOOKUP($A43,'Return Data'!$A$7:$R$328,16,0)</f>
        <v>4.0041920420550801</v>
      </c>
      <c r="Q43" s="70">
        <f t="shared" si="19"/>
        <v>10</v>
      </c>
      <c r="R43" s="69">
        <f>VLOOKUP($A43,'Return Data'!$A$7:$R$328,17,0)</f>
        <v>30.433971334521999</v>
      </c>
      <c r="S43" s="71">
        <f t="shared" si="18"/>
        <v>16</v>
      </c>
    </row>
    <row r="44" spans="1:19" x14ac:dyDescent="0.25">
      <c r="A44" s="67" t="s">
        <v>302</v>
      </c>
      <c r="B44" s="68">
        <f>VLOOKUP($A44,'Return Data'!$A$7:$R$328,2,0)</f>
        <v>43907</v>
      </c>
      <c r="C44" s="69">
        <f>VLOOKUP($A44,'Return Data'!$A$7:$R$328,3,0)</f>
        <v>38.65</v>
      </c>
      <c r="D44" s="69">
        <f>VLOOKUP($A44,'Return Data'!$A$7:$R$328,11,0)</f>
        <v>-104.68451242829801</v>
      </c>
      <c r="E44" s="70">
        <f t="shared" si="13"/>
        <v>64</v>
      </c>
      <c r="F44" s="69">
        <f>VLOOKUP($A44,'Return Data'!$A$7:$R$328,12,0)</f>
        <v>-46.4799561400635</v>
      </c>
      <c r="G44" s="70">
        <f t="shared" si="8"/>
        <v>66</v>
      </c>
      <c r="H44" s="69">
        <f>VLOOKUP($A44,'Return Data'!$A$7:$R$328,13,0)</f>
        <v>-37.8843063666231</v>
      </c>
      <c r="I44" s="70">
        <f t="shared" si="14"/>
        <v>62</v>
      </c>
      <c r="J44" s="69">
        <f>VLOOKUP($A44,'Return Data'!$A$7:$R$328,14,0)</f>
        <v>-29.3579729943771</v>
      </c>
      <c r="K44" s="70">
        <f t="shared" si="15"/>
        <v>61</v>
      </c>
      <c r="L44" s="69">
        <f>VLOOKUP($A44,'Return Data'!$A$7:$R$328,18,0)</f>
        <v>-11.955835945191801</v>
      </c>
      <c r="M44" s="70">
        <f t="shared" si="16"/>
        <v>46</v>
      </c>
      <c r="N44" s="69">
        <f>VLOOKUP($A44,'Return Data'!$A$7:$R$328,15,0)</f>
        <v>-6.4086897306926298</v>
      </c>
      <c r="O44" s="70">
        <f t="shared" si="17"/>
        <v>45</v>
      </c>
      <c r="P44" s="69">
        <f>VLOOKUP($A44,'Return Data'!$A$7:$R$328,16,0)</f>
        <v>0.193100817357653</v>
      </c>
      <c r="Q44" s="70">
        <f t="shared" si="19"/>
        <v>31</v>
      </c>
      <c r="R44" s="69">
        <f>VLOOKUP($A44,'Return Data'!$A$7:$R$328,17,0)</f>
        <v>24.785692557702198</v>
      </c>
      <c r="S44" s="71">
        <f t="shared" si="18"/>
        <v>20</v>
      </c>
    </row>
    <row r="45" spans="1:19" x14ac:dyDescent="0.25">
      <c r="A45" s="67" t="s">
        <v>303</v>
      </c>
      <c r="B45" s="68">
        <f>VLOOKUP($A45,'Return Data'!$A$7:$R$328,2,0)</f>
        <v>43907</v>
      </c>
      <c r="C45" s="69">
        <f>VLOOKUP($A45,'Return Data'!$A$7:$R$328,3,0)</f>
        <v>62.239400000000003</v>
      </c>
      <c r="D45" s="69">
        <f>VLOOKUP($A45,'Return Data'!$A$7:$R$328,11,0)</f>
        <v>-85.239276511310905</v>
      </c>
      <c r="E45" s="70">
        <f t="shared" si="13"/>
        <v>39</v>
      </c>
      <c r="F45" s="69">
        <f>VLOOKUP($A45,'Return Data'!$A$7:$R$328,12,0)</f>
        <v>-20.409757680850198</v>
      </c>
      <c r="G45" s="70">
        <f t="shared" si="8"/>
        <v>20</v>
      </c>
      <c r="H45" s="69">
        <f>VLOOKUP($A45,'Return Data'!$A$7:$R$328,13,0)</f>
        <v>-22.001704645987601</v>
      </c>
      <c r="I45" s="70">
        <f t="shared" si="14"/>
        <v>22</v>
      </c>
      <c r="J45" s="69">
        <f>VLOOKUP($A45,'Return Data'!$A$7:$R$328,14,0)</f>
        <v>-16.812278906582002</v>
      </c>
      <c r="K45" s="70">
        <f t="shared" si="15"/>
        <v>29</v>
      </c>
      <c r="L45" s="69">
        <f>VLOOKUP($A45,'Return Data'!$A$7:$R$328,18,0)</f>
        <v>-7.7132628271921604</v>
      </c>
      <c r="M45" s="70">
        <f t="shared" si="16"/>
        <v>25</v>
      </c>
      <c r="N45" s="69">
        <f>VLOOKUP($A45,'Return Data'!$A$7:$R$328,15,0)</f>
        <v>-3.1120121271294701</v>
      </c>
      <c r="O45" s="70">
        <f t="shared" si="17"/>
        <v>35</v>
      </c>
      <c r="P45" s="69">
        <f>VLOOKUP($A45,'Return Data'!$A$7:$R$328,16,0)</f>
        <v>0.27470416647196</v>
      </c>
      <c r="Q45" s="70">
        <f t="shared" si="19"/>
        <v>30</v>
      </c>
      <c r="R45" s="69">
        <f>VLOOKUP($A45,'Return Data'!$A$7:$R$328,17,0)</f>
        <v>212.364712616265</v>
      </c>
      <c r="S45" s="71">
        <f t="shared" si="18"/>
        <v>2</v>
      </c>
    </row>
    <row r="46" spans="1:19" x14ac:dyDescent="0.25">
      <c r="A46" s="67" t="s">
        <v>375</v>
      </c>
      <c r="B46" s="68">
        <f>VLOOKUP($A46,'Return Data'!$A$7:$R$328,2,0)</f>
        <v>43907</v>
      </c>
      <c r="C46" s="69">
        <f>VLOOKUP($A46,'Return Data'!$A$7:$R$328,3,0)</f>
        <v>110.47790000000001</v>
      </c>
      <c r="D46" s="69">
        <f>VLOOKUP($A46,'Return Data'!$A$7:$R$328,11,0)</f>
        <v>-90.774004722130002</v>
      </c>
      <c r="E46" s="70">
        <f t="shared" si="13"/>
        <v>44</v>
      </c>
      <c r="F46" s="69">
        <f>VLOOKUP($A46,'Return Data'!$A$7:$R$328,12,0)</f>
        <v>-31.080658057679699</v>
      </c>
      <c r="G46" s="70">
        <f t="shared" si="8"/>
        <v>50</v>
      </c>
      <c r="H46" s="69">
        <f>VLOOKUP($A46,'Return Data'!$A$7:$R$328,13,0)</f>
        <v>-28.562673930322301</v>
      </c>
      <c r="I46" s="70">
        <f t="shared" si="14"/>
        <v>43</v>
      </c>
      <c r="J46" s="69">
        <f>VLOOKUP($A46,'Return Data'!$A$7:$R$328,14,0)</f>
        <v>-22.1321340805925</v>
      </c>
      <c r="K46" s="70">
        <f t="shared" si="15"/>
        <v>46</v>
      </c>
      <c r="L46" s="69">
        <f>VLOOKUP($A46,'Return Data'!$A$7:$R$328,18,0)</f>
        <v>-10.281691553768701</v>
      </c>
      <c r="M46" s="70">
        <f t="shared" si="16"/>
        <v>39</v>
      </c>
      <c r="N46" s="69">
        <f>VLOOKUP($A46,'Return Data'!$A$7:$R$328,15,0)</f>
        <v>-3.9725978747933</v>
      </c>
      <c r="O46" s="70">
        <f t="shared" si="17"/>
        <v>40</v>
      </c>
      <c r="P46" s="69">
        <f>VLOOKUP($A46,'Return Data'!$A$7:$R$328,16,0)</f>
        <v>-1.0390940466415799</v>
      </c>
      <c r="Q46" s="70">
        <f t="shared" si="19"/>
        <v>34</v>
      </c>
      <c r="R46" s="69">
        <f>VLOOKUP($A46,'Return Data'!$A$7:$R$328,17,0)</f>
        <v>123.441203524334</v>
      </c>
      <c r="S46" s="71">
        <f t="shared" si="18"/>
        <v>7</v>
      </c>
    </row>
    <row r="47" spans="1:19" x14ac:dyDescent="0.25">
      <c r="A47" s="67" t="s">
        <v>304</v>
      </c>
      <c r="B47" s="68">
        <f>VLOOKUP($A47,'Return Data'!$A$7:$R$328,2,0)</f>
        <v>43907</v>
      </c>
      <c r="C47" s="69">
        <f>VLOOKUP($A47,'Return Data'!$A$7:$R$328,3,0)</f>
        <v>11.1225</v>
      </c>
      <c r="D47" s="69">
        <f>VLOOKUP($A47,'Return Data'!$A$7:$R$328,11,0)</f>
        <v>-82.560738583815507</v>
      </c>
      <c r="E47" s="70">
        <f t="shared" si="13"/>
        <v>34</v>
      </c>
      <c r="F47" s="69">
        <f>VLOOKUP($A47,'Return Data'!$A$7:$R$328,12,0)</f>
        <v>-22.526380633787699</v>
      </c>
      <c r="G47" s="70">
        <f t="shared" si="8"/>
        <v>26</v>
      </c>
      <c r="H47" s="69">
        <f>VLOOKUP($A47,'Return Data'!$A$7:$R$328,13,0)</f>
        <v>-24.2181671974704</v>
      </c>
      <c r="I47" s="70">
        <f t="shared" si="14"/>
        <v>30</v>
      </c>
      <c r="J47" s="69">
        <f>VLOOKUP($A47,'Return Data'!$A$7:$R$328,14,0)</f>
        <v>-15.415505231369799</v>
      </c>
      <c r="K47" s="70">
        <f t="shared" si="15"/>
        <v>23</v>
      </c>
      <c r="L47" s="69">
        <f>VLOOKUP($A47,'Return Data'!$A$7:$R$328,18,0)</f>
        <v>-8.6618596301326605</v>
      </c>
      <c r="M47" s="70">
        <f t="shared" si="16"/>
        <v>28</v>
      </c>
      <c r="N47" s="69">
        <f>VLOOKUP($A47,'Return Data'!$A$7:$R$328,15,0)</f>
        <v>-1.8497223121293001</v>
      </c>
      <c r="O47" s="70">
        <f t="shared" si="17"/>
        <v>24</v>
      </c>
      <c r="P47" s="69"/>
      <c r="Q47" s="70"/>
      <c r="R47" s="69">
        <f>VLOOKUP($A47,'Return Data'!$A$7:$R$328,17,0)</f>
        <v>2.8314616447823102</v>
      </c>
      <c r="S47" s="71">
        <f t="shared" si="18"/>
        <v>42</v>
      </c>
    </row>
    <row r="48" spans="1:19" x14ac:dyDescent="0.25">
      <c r="A48" s="67" t="s">
        <v>305</v>
      </c>
      <c r="B48" s="68">
        <f>VLOOKUP($A48,'Return Data'!$A$7:$R$328,2,0)</f>
        <v>43907</v>
      </c>
      <c r="C48" s="69">
        <f>VLOOKUP($A48,'Return Data'!$A$7:$R$328,3,0)</f>
        <v>11.470800000000001</v>
      </c>
      <c r="D48" s="69">
        <f>VLOOKUP($A48,'Return Data'!$A$7:$R$328,11,0)</f>
        <v>-83.660166546760195</v>
      </c>
      <c r="E48" s="70">
        <f t="shared" si="13"/>
        <v>37</v>
      </c>
      <c r="F48" s="69">
        <f>VLOOKUP($A48,'Return Data'!$A$7:$R$328,12,0)</f>
        <v>-22.285344374799401</v>
      </c>
      <c r="G48" s="70">
        <f t="shared" si="8"/>
        <v>23</v>
      </c>
      <c r="H48" s="69">
        <f>VLOOKUP($A48,'Return Data'!$A$7:$R$328,13,0)</f>
        <v>-23.822641359771399</v>
      </c>
      <c r="I48" s="70">
        <f t="shared" si="14"/>
        <v>27</v>
      </c>
      <c r="J48" s="69">
        <f>VLOOKUP($A48,'Return Data'!$A$7:$R$328,14,0)</f>
        <v>-15.228231673159399</v>
      </c>
      <c r="K48" s="70">
        <f t="shared" si="15"/>
        <v>22</v>
      </c>
      <c r="L48" s="69">
        <f>VLOOKUP($A48,'Return Data'!$A$7:$R$328,18,0)</f>
        <v>-9.1576255046752202</v>
      </c>
      <c r="M48" s="70">
        <f t="shared" si="16"/>
        <v>34</v>
      </c>
      <c r="N48" s="69">
        <f>VLOOKUP($A48,'Return Data'!$A$7:$R$328,15,0)</f>
        <v>-2.5815407132113601</v>
      </c>
      <c r="O48" s="70">
        <f t="shared" si="17"/>
        <v>32</v>
      </c>
      <c r="P48" s="69"/>
      <c r="Q48" s="70"/>
      <c r="R48" s="69">
        <f>VLOOKUP($A48,'Return Data'!$A$7:$R$328,17,0)</f>
        <v>2.9071521518350498</v>
      </c>
      <c r="S48" s="71">
        <f t="shared" si="18"/>
        <v>41</v>
      </c>
    </row>
    <row r="49" spans="1:19" x14ac:dyDescent="0.25">
      <c r="A49" s="67" t="s">
        <v>306</v>
      </c>
      <c r="B49" s="68">
        <f>VLOOKUP($A49,'Return Data'!$A$7:$R$328,2,0)</f>
        <v>43907</v>
      </c>
      <c r="C49" s="69">
        <f>VLOOKUP($A49,'Return Data'!$A$7:$R$328,3,0)</f>
        <v>10.792999999999999</v>
      </c>
      <c r="D49" s="69">
        <f>VLOOKUP($A49,'Return Data'!$A$7:$R$328,11,0)</f>
        <v>-91.495505481459503</v>
      </c>
      <c r="E49" s="70">
        <f t="shared" si="13"/>
        <v>47</v>
      </c>
      <c r="F49" s="69">
        <f>VLOOKUP($A49,'Return Data'!$A$7:$R$328,12,0)</f>
        <v>-26.938422069440598</v>
      </c>
      <c r="G49" s="70">
        <f t="shared" si="8"/>
        <v>36</v>
      </c>
      <c r="H49" s="69">
        <f>VLOOKUP($A49,'Return Data'!$A$7:$R$328,13,0)</f>
        <v>-26.409197021732101</v>
      </c>
      <c r="I49" s="70">
        <f t="shared" si="14"/>
        <v>38</v>
      </c>
      <c r="J49" s="69">
        <f>VLOOKUP($A49,'Return Data'!$A$7:$R$328,14,0)</f>
        <v>-17.8545268274056</v>
      </c>
      <c r="K49" s="70">
        <f t="shared" si="15"/>
        <v>35</v>
      </c>
      <c r="L49" s="69">
        <f>VLOOKUP($A49,'Return Data'!$A$7:$R$328,18,0)</f>
        <v>-10.8685508300617</v>
      </c>
      <c r="M49" s="70">
        <f t="shared" si="16"/>
        <v>42</v>
      </c>
      <c r="N49" s="69">
        <f>VLOOKUP($A49,'Return Data'!$A$7:$R$328,15,0)</f>
        <v>-3.8658486531285301</v>
      </c>
      <c r="O49" s="70">
        <f t="shared" si="17"/>
        <v>39</v>
      </c>
      <c r="P49" s="69">
        <f>VLOOKUP($A49,'Return Data'!$A$7:$R$328,16,0)</f>
        <v>0.70085845121164103</v>
      </c>
      <c r="Q49" s="70">
        <f>RANK(P49,P$8:P$74,0)</f>
        <v>28</v>
      </c>
      <c r="R49" s="69">
        <f>VLOOKUP($A49,'Return Data'!$A$7:$R$328,17,0)</f>
        <v>1.6350001382130801</v>
      </c>
      <c r="S49" s="71">
        <f t="shared" si="18"/>
        <v>44</v>
      </c>
    </row>
    <row r="50" spans="1:19" x14ac:dyDescent="0.25">
      <c r="A50" s="67" t="s">
        <v>307</v>
      </c>
      <c r="B50" s="68">
        <f>VLOOKUP($A50,'Return Data'!$A$7:$R$328,2,0)</f>
        <v>43907</v>
      </c>
      <c r="C50" s="69">
        <f>VLOOKUP($A50,'Return Data'!$A$7:$R$328,3,0)</f>
        <v>12.132099999999999</v>
      </c>
      <c r="D50" s="69">
        <f>VLOOKUP($A50,'Return Data'!$A$7:$R$328,11,0)</f>
        <v>-52.514252463392097</v>
      </c>
      <c r="E50" s="70">
        <f t="shared" si="13"/>
        <v>6</v>
      </c>
      <c r="F50" s="69">
        <f>VLOOKUP($A50,'Return Data'!$A$7:$R$328,12,0)</f>
        <v>-5.1067286650582</v>
      </c>
      <c r="G50" s="70">
        <f t="shared" si="8"/>
        <v>6</v>
      </c>
      <c r="H50" s="69">
        <f>VLOOKUP($A50,'Return Data'!$A$7:$R$328,13,0)</f>
        <v>-7.1351337254270302</v>
      </c>
      <c r="I50" s="70">
        <f t="shared" si="14"/>
        <v>6</v>
      </c>
      <c r="J50" s="69">
        <f>VLOOKUP($A50,'Return Data'!$A$7:$R$328,14,0)</f>
        <v>-2.67677841520509</v>
      </c>
      <c r="K50" s="70">
        <f t="shared" si="15"/>
        <v>4</v>
      </c>
      <c r="L50" s="69">
        <f>VLOOKUP($A50,'Return Data'!$A$7:$R$328,18,0)</f>
        <v>-3.15325453081965</v>
      </c>
      <c r="M50" s="70">
        <f t="shared" si="16"/>
        <v>7</v>
      </c>
      <c r="N50" s="69"/>
      <c r="O50" s="70"/>
      <c r="P50" s="69"/>
      <c r="Q50" s="70"/>
      <c r="R50" s="69">
        <f>VLOOKUP($A50,'Return Data'!$A$7:$R$328,17,0)</f>
        <v>7.1923890942698696</v>
      </c>
      <c r="S50" s="71">
        <f t="shared" si="18"/>
        <v>37</v>
      </c>
    </row>
    <row r="51" spans="1:19" x14ac:dyDescent="0.25">
      <c r="A51" s="67" t="s">
        <v>308</v>
      </c>
      <c r="B51" s="68">
        <f>VLOOKUP($A51,'Return Data'!$A$7:$R$328,2,0)</f>
        <v>43907</v>
      </c>
      <c r="C51" s="69">
        <f>VLOOKUP($A51,'Return Data'!$A$7:$R$328,3,0)</f>
        <v>9.1196000000000002</v>
      </c>
      <c r="D51" s="69">
        <f>VLOOKUP($A51,'Return Data'!$A$7:$R$328,11,0)</f>
        <v>-70.597117653390001</v>
      </c>
      <c r="E51" s="70">
        <f t="shared" si="13"/>
        <v>14</v>
      </c>
      <c r="F51" s="69">
        <f>VLOOKUP($A51,'Return Data'!$A$7:$R$328,12,0)</f>
        <v>-16.783485291397898</v>
      </c>
      <c r="G51" s="70">
        <f t="shared" si="8"/>
        <v>15</v>
      </c>
      <c r="H51" s="69">
        <f>VLOOKUP($A51,'Return Data'!$A$7:$R$328,13,0)</f>
        <v>-18.104873234488199</v>
      </c>
      <c r="I51" s="70">
        <f t="shared" si="14"/>
        <v>16</v>
      </c>
      <c r="J51" s="69">
        <f>VLOOKUP($A51,'Return Data'!$A$7:$R$328,14,0)</f>
        <v>-11.1085256729948</v>
      </c>
      <c r="K51" s="70">
        <f t="shared" si="15"/>
        <v>14</v>
      </c>
      <c r="L51" s="69"/>
      <c r="M51" s="70"/>
      <c r="N51" s="69"/>
      <c r="O51" s="70"/>
      <c r="P51" s="69"/>
      <c r="Q51" s="70"/>
      <c r="R51" s="69">
        <f>VLOOKUP($A51,'Return Data'!$A$7:$R$328,17,0)</f>
        <v>-5.27661740558292</v>
      </c>
      <c r="S51" s="71">
        <f t="shared" si="18"/>
        <v>50</v>
      </c>
    </row>
    <row r="52" spans="1:19" x14ac:dyDescent="0.25">
      <c r="A52" s="67" t="s">
        <v>309</v>
      </c>
      <c r="B52" s="68">
        <f>VLOOKUP($A52,'Return Data'!$A$7:$R$328,2,0)</f>
        <v>43907</v>
      </c>
      <c r="C52" s="69">
        <f>VLOOKUP($A52,'Return Data'!$A$7:$R$328,3,0)</f>
        <v>8.6575000000000006</v>
      </c>
      <c r="D52" s="69">
        <f>VLOOKUP($A52,'Return Data'!$A$7:$R$328,11,0)</f>
        <v>-76.664966119620203</v>
      </c>
      <c r="E52" s="70">
        <f t="shared" si="13"/>
        <v>25</v>
      </c>
      <c r="F52" s="69">
        <f>VLOOKUP($A52,'Return Data'!$A$7:$R$328,12,0)</f>
        <v>-21.426479762822101</v>
      </c>
      <c r="G52" s="70">
        <f t="shared" si="8"/>
        <v>21</v>
      </c>
      <c r="H52" s="69">
        <f>VLOOKUP($A52,'Return Data'!$A$7:$R$328,13,0)</f>
        <v>-20.373995553177899</v>
      </c>
      <c r="I52" s="70">
        <f t="shared" si="14"/>
        <v>20</v>
      </c>
      <c r="J52" s="69">
        <f>VLOOKUP($A52,'Return Data'!$A$7:$R$328,14,0)</f>
        <v>-12.075999075540601</v>
      </c>
      <c r="K52" s="70">
        <f t="shared" si="15"/>
        <v>15</v>
      </c>
      <c r="L52" s="69"/>
      <c r="M52" s="70"/>
      <c r="N52" s="69"/>
      <c r="O52" s="70"/>
      <c r="P52" s="69"/>
      <c r="Q52" s="70"/>
      <c r="R52" s="69">
        <f>VLOOKUP($A52,'Return Data'!$A$7:$R$328,17,0)</f>
        <v>-6.79628987517337</v>
      </c>
      <c r="S52" s="71">
        <f t="shared" si="18"/>
        <v>53</v>
      </c>
    </row>
    <row r="53" spans="1:19" x14ac:dyDescent="0.25">
      <c r="A53" s="67" t="s">
        <v>310</v>
      </c>
      <c r="B53" s="68">
        <f>VLOOKUP($A53,'Return Data'!$A$7:$R$328,2,0)</f>
        <v>43907</v>
      </c>
      <c r="C53" s="69">
        <f>VLOOKUP($A53,'Return Data'!$A$7:$R$328,3,0)</f>
        <v>34.956200000000003</v>
      </c>
      <c r="D53" s="69">
        <f>VLOOKUP($A53,'Return Data'!$A$7:$R$328,11,0)</f>
        <v>-47.551080458939403</v>
      </c>
      <c r="E53" s="70">
        <f t="shared" si="13"/>
        <v>4</v>
      </c>
      <c r="F53" s="69">
        <f>VLOOKUP($A53,'Return Data'!$A$7:$R$328,12,0)</f>
        <v>-4.6207432807992701</v>
      </c>
      <c r="G53" s="70">
        <f t="shared" si="8"/>
        <v>5</v>
      </c>
      <c r="H53" s="69">
        <f>VLOOKUP($A53,'Return Data'!$A$7:$R$328,13,0)</f>
        <v>-7.0011835226534904</v>
      </c>
      <c r="I53" s="70">
        <f t="shared" si="14"/>
        <v>5</v>
      </c>
      <c r="J53" s="69">
        <f>VLOOKUP($A53,'Return Data'!$A$7:$R$328,14,0)</f>
        <v>1.1280683168893599</v>
      </c>
      <c r="K53" s="70">
        <f t="shared" si="15"/>
        <v>2</v>
      </c>
      <c r="L53" s="69">
        <f>VLOOKUP($A53,'Return Data'!$A$7:$R$328,18,0)</f>
        <v>0.90451041938133703</v>
      </c>
      <c r="M53" s="70">
        <f>RANK(L53,L$8:L$74,0)</f>
        <v>3</v>
      </c>
      <c r="N53" s="69">
        <f>VLOOKUP($A53,'Return Data'!$A$7:$R$328,15,0)</f>
        <v>5.9682752473174796</v>
      </c>
      <c r="O53" s="70">
        <f>RANK(N53,N$8:N$74,0)</f>
        <v>3</v>
      </c>
      <c r="P53" s="69">
        <f>VLOOKUP($A53,'Return Data'!$A$7:$R$328,16,0)</f>
        <v>9.61135704732866</v>
      </c>
      <c r="Q53" s="70">
        <f>RANK(P53,P$8:P$74,0)</f>
        <v>2</v>
      </c>
      <c r="R53" s="69">
        <f>VLOOKUP($A53,'Return Data'!$A$7:$R$328,17,0)</f>
        <v>31.302450171821299</v>
      </c>
      <c r="S53" s="71">
        <f t="shared" si="18"/>
        <v>14</v>
      </c>
    </row>
    <row r="54" spans="1:19" x14ac:dyDescent="0.25">
      <c r="A54" s="67" t="s">
        <v>311</v>
      </c>
      <c r="B54" s="68">
        <f>VLOOKUP($A54,'Return Data'!$A$7:$R$328,2,0)</f>
        <v>43907</v>
      </c>
      <c r="C54" s="69">
        <f>VLOOKUP($A54,'Return Data'!$A$7:$R$328,3,0)</f>
        <v>24.5685</v>
      </c>
      <c r="D54" s="69">
        <f>VLOOKUP($A54,'Return Data'!$A$7:$R$328,11,0)</f>
        <v>-45.003779352524603</v>
      </c>
      <c r="E54" s="70">
        <f t="shared" si="13"/>
        <v>2</v>
      </c>
      <c r="F54" s="69">
        <f>VLOOKUP($A54,'Return Data'!$A$7:$R$328,12,0)</f>
        <v>1.5356775306820201</v>
      </c>
      <c r="G54" s="70">
        <f t="shared" si="8"/>
        <v>2</v>
      </c>
      <c r="H54" s="69">
        <f>VLOOKUP($A54,'Return Data'!$A$7:$R$328,13,0)</f>
        <v>-4.8047103457483598</v>
      </c>
      <c r="I54" s="70">
        <f t="shared" si="14"/>
        <v>3</v>
      </c>
      <c r="J54" s="69">
        <f>VLOOKUP($A54,'Return Data'!$A$7:$R$328,14,0)</f>
        <v>4.3018880579542804</v>
      </c>
      <c r="K54" s="70">
        <f t="shared" si="15"/>
        <v>1</v>
      </c>
      <c r="L54" s="69">
        <f>VLOOKUP($A54,'Return Data'!$A$7:$R$328,18,0)</f>
        <v>3.3227682258809002</v>
      </c>
      <c r="M54" s="70">
        <f>RANK(L54,L$8:L$74,0)</f>
        <v>1</v>
      </c>
      <c r="N54" s="69">
        <f>VLOOKUP($A54,'Return Data'!$A$7:$R$328,15,0)</f>
        <v>8.9465268915120308</v>
      </c>
      <c r="O54" s="70">
        <f>RANK(N54,N$8:N$74,0)</f>
        <v>1</v>
      </c>
      <c r="P54" s="69">
        <f>VLOOKUP($A54,'Return Data'!$A$7:$R$328,16,0)</f>
        <v>9.8408594419710802</v>
      </c>
      <c r="Q54" s="70">
        <f>RANK(P54,P$8:P$74,0)</f>
        <v>1</v>
      </c>
      <c r="R54" s="69">
        <f>VLOOKUP($A54,'Return Data'!$A$7:$R$328,17,0)</f>
        <v>24.381029344337499</v>
      </c>
      <c r="S54" s="71">
        <f t="shared" si="18"/>
        <v>21</v>
      </c>
    </row>
    <row r="55" spans="1:19" x14ac:dyDescent="0.25">
      <c r="A55" s="67" t="s">
        <v>312</v>
      </c>
      <c r="B55" s="68">
        <f>VLOOKUP($A55,'Return Data'!$A$7:$R$328,2,0)</f>
        <v>43907</v>
      </c>
      <c r="C55" s="69">
        <f>VLOOKUP($A55,'Return Data'!$A$7:$R$328,3,0)</f>
        <v>9.2464999999999993</v>
      </c>
      <c r="D55" s="69">
        <f>VLOOKUP($A55,'Return Data'!$A$7:$R$328,11,0)</f>
        <v>-66.415468589381703</v>
      </c>
      <c r="E55" s="70">
        <f t="shared" si="13"/>
        <v>11</v>
      </c>
      <c r="F55" s="69">
        <f>VLOOKUP($A55,'Return Data'!$A$7:$R$328,12,0)</f>
        <v>-15.909047639472201</v>
      </c>
      <c r="G55" s="70">
        <f t="shared" si="8"/>
        <v>10</v>
      </c>
      <c r="H55" s="69">
        <f>VLOOKUP($A55,'Return Data'!$A$7:$R$328,13,0)</f>
        <v>-14.7020394077433</v>
      </c>
      <c r="I55" s="70">
        <f t="shared" si="14"/>
        <v>9</v>
      </c>
      <c r="J55" s="69">
        <f>VLOOKUP($A55,'Return Data'!$A$7:$R$328,14,0)</f>
        <v>-10.6783898513102</v>
      </c>
      <c r="K55" s="70">
        <f t="shared" si="15"/>
        <v>13</v>
      </c>
      <c r="L55" s="69"/>
      <c r="M55" s="70"/>
      <c r="N55" s="69"/>
      <c r="O55" s="70"/>
      <c r="P55" s="69"/>
      <c r="Q55" s="70"/>
      <c r="R55" s="69">
        <f>VLOOKUP($A55,'Return Data'!$A$7:$R$328,17,0)</f>
        <v>-6.5953836930455703</v>
      </c>
      <c r="S55" s="71">
        <f t="shared" si="18"/>
        <v>52</v>
      </c>
    </row>
    <row r="56" spans="1:19" x14ac:dyDescent="0.25">
      <c r="A56" s="67" t="s">
        <v>313</v>
      </c>
      <c r="B56" s="68">
        <f>VLOOKUP($A56,'Return Data'!$A$7:$R$328,2,0)</f>
        <v>43907</v>
      </c>
      <c r="C56" s="69">
        <f>VLOOKUP($A56,'Return Data'!$A$7:$R$328,3,0)</f>
        <v>78.755700000000004</v>
      </c>
      <c r="D56" s="69">
        <f>VLOOKUP($A56,'Return Data'!$A$7:$R$328,11,0)</f>
        <v>-92.359514346407806</v>
      </c>
      <c r="E56" s="70">
        <f t="shared" si="13"/>
        <v>48</v>
      </c>
      <c r="F56" s="69">
        <f>VLOOKUP($A56,'Return Data'!$A$7:$R$328,12,0)</f>
        <v>-30.4062280102379</v>
      </c>
      <c r="G56" s="70">
        <f t="shared" si="8"/>
        <v>47</v>
      </c>
      <c r="H56" s="69">
        <f>VLOOKUP($A56,'Return Data'!$A$7:$R$328,13,0)</f>
        <v>-29.729495055012102</v>
      </c>
      <c r="I56" s="70">
        <f t="shared" si="14"/>
        <v>45</v>
      </c>
      <c r="J56" s="69">
        <f>VLOOKUP($A56,'Return Data'!$A$7:$R$328,14,0)</f>
        <v>-20.900374477605201</v>
      </c>
      <c r="K56" s="70">
        <f t="shared" si="15"/>
        <v>44</v>
      </c>
      <c r="L56" s="69">
        <f>VLOOKUP($A56,'Return Data'!$A$7:$R$328,18,0)</f>
        <v>-10.6110268089336</v>
      </c>
      <c r="M56" s="70">
        <f>RANK(L56,L$8:L$74,0)</f>
        <v>40</v>
      </c>
      <c r="N56" s="69">
        <f>VLOOKUP($A56,'Return Data'!$A$7:$R$328,15,0)</f>
        <v>-3.84251797228334</v>
      </c>
      <c r="O56" s="70">
        <f>RANK(N56,N$8:N$74,0)</f>
        <v>38</v>
      </c>
      <c r="P56" s="69">
        <f>VLOOKUP($A56,'Return Data'!$A$7:$R$328,16,0)</f>
        <v>1.0629014105405701</v>
      </c>
      <c r="Q56" s="70">
        <f>RANK(P56,P$8:P$74,0)</f>
        <v>26</v>
      </c>
      <c r="R56" s="69">
        <f>VLOOKUP($A56,'Return Data'!$A$7:$R$328,17,0)</f>
        <v>33.3509257446633</v>
      </c>
      <c r="S56" s="71">
        <f t="shared" si="18"/>
        <v>13</v>
      </c>
    </row>
    <row r="57" spans="1:19" x14ac:dyDescent="0.25">
      <c r="A57" s="67" t="s">
        <v>314</v>
      </c>
      <c r="B57" s="68">
        <f>VLOOKUP($A57,'Return Data'!$A$7:$R$328,2,0)</f>
        <v>43907</v>
      </c>
      <c r="C57" s="69">
        <f>VLOOKUP($A57,'Return Data'!$A$7:$R$328,3,0)</f>
        <v>7.2526000000000002</v>
      </c>
      <c r="D57" s="69">
        <f>VLOOKUP($A57,'Return Data'!$A$7:$R$328,11,0)</f>
        <v>-75.090015161290793</v>
      </c>
      <c r="E57" s="70">
        <f t="shared" si="13"/>
        <v>20</v>
      </c>
      <c r="F57" s="69">
        <f>VLOOKUP($A57,'Return Data'!$A$7:$R$328,12,0)</f>
        <v>-39.326516395694</v>
      </c>
      <c r="G57" s="70">
        <f t="shared" si="8"/>
        <v>63</v>
      </c>
      <c r="H57" s="69">
        <f>VLOOKUP($A57,'Return Data'!$A$7:$R$328,13,0)</f>
        <v>-38.5282254228173</v>
      </c>
      <c r="I57" s="70">
        <f t="shared" si="14"/>
        <v>63</v>
      </c>
      <c r="J57" s="69">
        <f>VLOOKUP($A57,'Return Data'!$A$7:$R$328,14,0)</f>
        <v>-32.5519978566346</v>
      </c>
      <c r="K57" s="70">
        <f t="shared" si="15"/>
        <v>64</v>
      </c>
      <c r="L57" s="69">
        <f>VLOOKUP($A57,'Return Data'!$A$7:$R$328,18,0)</f>
        <v>-21.963218431218198</v>
      </c>
      <c r="M57" s="70">
        <f>RANK(L57,L$8:L$74,0)</f>
        <v>56</v>
      </c>
      <c r="N57" s="69">
        <f>VLOOKUP($A57,'Return Data'!$A$7:$R$328,15,0)</f>
        <v>-11.5770730119382</v>
      </c>
      <c r="O57" s="70">
        <f>RANK(N57,N$8:N$74,0)</f>
        <v>49</v>
      </c>
      <c r="P57" s="69"/>
      <c r="Q57" s="70"/>
      <c r="R57" s="69">
        <f>VLOOKUP($A57,'Return Data'!$A$7:$R$328,17,0)</f>
        <v>-8.2535061728395007</v>
      </c>
      <c r="S57" s="71">
        <f t="shared" si="18"/>
        <v>55</v>
      </c>
    </row>
    <row r="58" spans="1:19" x14ac:dyDescent="0.25">
      <c r="A58" s="67" t="s">
        <v>315</v>
      </c>
      <c r="B58" s="68">
        <f>VLOOKUP($A58,'Return Data'!$A$7:$R$328,2,0)</f>
        <v>43907</v>
      </c>
      <c r="C58" s="69">
        <f>VLOOKUP($A58,'Return Data'!$A$7:$R$328,3,0)</f>
        <v>6.1928000000000001</v>
      </c>
      <c r="D58" s="69">
        <f>VLOOKUP($A58,'Return Data'!$A$7:$R$328,11,0)</f>
        <v>-76.936700967708802</v>
      </c>
      <c r="E58" s="70">
        <f t="shared" si="13"/>
        <v>26</v>
      </c>
      <c r="F58" s="69">
        <f>VLOOKUP($A58,'Return Data'!$A$7:$R$328,12,0)</f>
        <v>-39.222078970598098</v>
      </c>
      <c r="G58" s="70">
        <f t="shared" si="8"/>
        <v>62</v>
      </c>
      <c r="H58" s="69">
        <f>VLOOKUP($A58,'Return Data'!$A$7:$R$328,13,0)</f>
        <v>-37.533860563979502</v>
      </c>
      <c r="I58" s="70">
        <f t="shared" si="14"/>
        <v>61</v>
      </c>
      <c r="J58" s="69">
        <f>VLOOKUP($A58,'Return Data'!$A$7:$R$328,14,0)</f>
        <v>-32.1296716667703</v>
      </c>
      <c r="K58" s="70">
        <f t="shared" si="15"/>
        <v>62</v>
      </c>
      <c r="L58" s="69">
        <f>VLOOKUP($A58,'Return Data'!$A$7:$R$328,18,0)</f>
        <v>-21.743403179344298</v>
      </c>
      <c r="M58" s="70">
        <f>RANK(L58,L$8:L$74,0)</f>
        <v>55</v>
      </c>
      <c r="N58" s="69"/>
      <c r="O58" s="70"/>
      <c r="P58" s="69"/>
      <c r="Q58" s="70"/>
      <c r="R58" s="69">
        <f>VLOOKUP($A58,'Return Data'!$A$7:$R$328,17,0)</f>
        <v>-12.760587695133101</v>
      </c>
      <c r="S58" s="71">
        <f t="shared" si="18"/>
        <v>59</v>
      </c>
    </row>
    <row r="59" spans="1:19" x14ac:dyDescent="0.25">
      <c r="A59" s="67" t="s">
        <v>316</v>
      </c>
      <c r="B59" s="68">
        <f>VLOOKUP($A59,'Return Data'!$A$7:$R$328,2,0)</f>
        <v>43907</v>
      </c>
      <c r="C59" s="69">
        <f>VLOOKUP($A59,'Return Data'!$A$7:$R$328,3,0)</f>
        <v>5.5701000000000001</v>
      </c>
      <c r="D59" s="69">
        <f>VLOOKUP($A59,'Return Data'!$A$7:$R$328,11,0)</f>
        <v>-81.864638183849493</v>
      </c>
      <c r="E59" s="70">
        <f t="shared" si="13"/>
        <v>33</v>
      </c>
      <c r="F59" s="69">
        <f>VLOOKUP($A59,'Return Data'!$A$7:$R$328,12,0)</f>
        <v>-42.073589847001301</v>
      </c>
      <c r="G59" s="70">
        <f t="shared" si="8"/>
        <v>64</v>
      </c>
      <c r="H59" s="69">
        <f>VLOOKUP($A59,'Return Data'!$A$7:$R$328,13,0)</f>
        <v>-39.040575782001497</v>
      </c>
      <c r="I59" s="70">
        <f t="shared" si="14"/>
        <v>65</v>
      </c>
      <c r="J59" s="69">
        <f>VLOOKUP($A59,'Return Data'!$A$7:$R$328,14,0)</f>
        <v>-33.513932868577101</v>
      </c>
      <c r="K59" s="70">
        <f t="shared" si="15"/>
        <v>65</v>
      </c>
      <c r="L59" s="69">
        <f>VLOOKUP($A59,'Return Data'!$A$7:$R$328,18,0)</f>
        <v>-22.139716559133898</v>
      </c>
      <c r="M59" s="70">
        <f>RANK(L59,L$8:L$74,0)</f>
        <v>57</v>
      </c>
      <c r="N59" s="69"/>
      <c r="O59" s="70"/>
      <c r="P59" s="69"/>
      <c r="Q59" s="70"/>
      <c r="R59" s="69">
        <f>VLOOKUP($A59,'Return Data'!$A$7:$R$328,17,0)</f>
        <v>-17.9457658157603</v>
      </c>
      <c r="S59" s="71">
        <f t="shared" si="18"/>
        <v>65</v>
      </c>
    </row>
    <row r="60" spans="1:19" x14ac:dyDescent="0.25">
      <c r="A60" s="67" t="s">
        <v>317</v>
      </c>
      <c r="B60" s="68">
        <f>VLOOKUP($A60,'Return Data'!$A$7:$R$328,2,0)</f>
        <v>43907</v>
      </c>
      <c r="C60" s="69">
        <f>VLOOKUP($A60,'Return Data'!$A$7:$R$328,3,0)</f>
        <v>6.0514999999999999</v>
      </c>
      <c r="D60" s="69">
        <f>VLOOKUP($A60,'Return Data'!$A$7:$R$328,11,0)</f>
        <v>-75.293531971384397</v>
      </c>
      <c r="E60" s="70">
        <f t="shared" si="13"/>
        <v>21</v>
      </c>
      <c r="F60" s="69">
        <f>VLOOKUP($A60,'Return Data'!$A$7:$R$328,12,0)</f>
        <v>-38.315301338815203</v>
      </c>
      <c r="G60" s="70">
        <f t="shared" si="8"/>
        <v>61</v>
      </c>
      <c r="H60" s="69">
        <f>VLOOKUP($A60,'Return Data'!$A$7:$R$328,13,0)</f>
        <v>-37.275743851806098</v>
      </c>
      <c r="I60" s="70">
        <f t="shared" si="14"/>
        <v>60</v>
      </c>
      <c r="J60" s="69">
        <f>VLOOKUP($A60,'Return Data'!$A$7:$R$328,14,0)</f>
        <v>-32.317209252874498</v>
      </c>
      <c r="K60" s="70">
        <f t="shared" si="15"/>
        <v>63</v>
      </c>
      <c r="L60" s="69">
        <f>VLOOKUP($A60,'Return Data'!$A$7:$R$328,18,0)</f>
        <v>-20.957249175229201</v>
      </c>
      <c r="M60" s="70">
        <f>RANK(L60,L$8:L$74,0)</f>
        <v>54</v>
      </c>
      <c r="N60" s="69"/>
      <c r="O60" s="70"/>
      <c r="P60" s="69"/>
      <c r="Q60" s="70"/>
      <c r="R60" s="69">
        <f>VLOOKUP($A60,'Return Data'!$A$7:$R$328,17,0)</f>
        <v>-14.6166582150101</v>
      </c>
      <c r="S60" s="71">
        <f t="shared" si="18"/>
        <v>60</v>
      </c>
    </row>
    <row r="61" spans="1:19" x14ac:dyDescent="0.25">
      <c r="A61" s="67" t="s">
        <v>318</v>
      </c>
      <c r="B61" s="68">
        <f>VLOOKUP($A61,'Return Data'!$A$7:$R$328,2,0)</f>
        <v>43907</v>
      </c>
      <c r="C61" s="69">
        <f>VLOOKUP($A61,'Return Data'!$A$7:$R$328,3,0)</f>
        <v>6.3226000000000004</v>
      </c>
      <c r="D61" s="69">
        <f>VLOOKUP($A61,'Return Data'!$A$7:$R$328,11,0)</f>
        <v>-69.315305614121598</v>
      </c>
      <c r="E61" s="70">
        <f t="shared" si="13"/>
        <v>13</v>
      </c>
      <c r="F61" s="69">
        <f>VLOOKUP($A61,'Return Data'!$A$7:$R$328,12,0)</f>
        <v>-30.202581286734102</v>
      </c>
      <c r="G61" s="70">
        <f t="shared" si="8"/>
        <v>46</v>
      </c>
      <c r="H61" s="69">
        <f>VLOOKUP($A61,'Return Data'!$A$7:$R$328,13,0)</f>
        <v>-32.945710500318199</v>
      </c>
      <c r="I61" s="70">
        <f t="shared" si="14"/>
        <v>54</v>
      </c>
      <c r="J61" s="69">
        <f>VLOOKUP($A61,'Return Data'!$A$7:$R$328,14,0)</f>
        <v>-26.944239511084898</v>
      </c>
      <c r="K61" s="70">
        <f t="shared" si="15"/>
        <v>55</v>
      </c>
      <c r="L61" s="69"/>
      <c r="M61" s="70"/>
      <c r="N61" s="69"/>
      <c r="O61" s="70"/>
      <c r="P61" s="69"/>
      <c r="Q61" s="70"/>
      <c r="R61" s="69">
        <f>VLOOKUP($A61,'Return Data'!$A$7:$R$328,17,0)</f>
        <v>-18.642375000000001</v>
      </c>
      <c r="S61" s="71">
        <f t="shared" si="18"/>
        <v>66</v>
      </c>
    </row>
    <row r="62" spans="1:19" x14ac:dyDescent="0.25">
      <c r="A62" s="67" t="s">
        <v>319</v>
      </c>
      <c r="B62" s="68">
        <f>VLOOKUP($A62,'Return Data'!$A$7:$R$328,2,0)</f>
        <v>43907</v>
      </c>
      <c r="C62" s="69">
        <f>VLOOKUP($A62,'Return Data'!$A$7:$R$328,3,0)</f>
        <v>11.755699999999999</v>
      </c>
      <c r="D62" s="69">
        <f>VLOOKUP($A62,'Return Data'!$A$7:$R$328,11,0)</f>
        <v>-91.163754574541102</v>
      </c>
      <c r="E62" s="70">
        <f t="shared" si="13"/>
        <v>45</v>
      </c>
      <c r="F62" s="69">
        <f>VLOOKUP($A62,'Return Data'!$A$7:$R$328,12,0)</f>
        <v>-26.331887214946502</v>
      </c>
      <c r="G62" s="70">
        <f t="shared" si="8"/>
        <v>35</v>
      </c>
      <c r="H62" s="69">
        <f>VLOOKUP($A62,'Return Data'!$A$7:$R$328,13,0)</f>
        <v>-26.082252184692699</v>
      </c>
      <c r="I62" s="70">
        <f t="shared" si="14"/>
        <v>36</v>
      </c>
      <c r="J62" s="69">
        <f>VLOOKUP($A62,'Return Data'!$A$7:$R$328,14,0)</f>
        <v>-19.094487733363</v>
      </c>
      <c r="K62" s="70">
        <f t="shared" si="15"/>
        <v>38</v>
      </c>
      <c r="L62" s="69">
        <f>VLOOKUP($A62,'Return Data'!$A$7:$R$328,18,0)</f>
        <v>-8.0185641542474997</v>
      </c>
      <c r="M62" s="70">
        <f>RANK(L62,L$8:L$74,0)</f>
        <v>26</v>
      </c>
      <c r="N62" s="69">
        <f>VLOOKUP($A62,'Return Data'!$A$7:$R$328,15,0)</f>
        <v>-2.4049319716232498</v>
      </c>
      <c r="O62" s="70">
        <f>RANK(N62,N$8:N$74,0)</f>
        <v>29</v>
      </c>
      <c r="P62" s="69"/>
      <c r="Q62" s="70"/>
      <c r="R62" s="69">
        <f>VLOOKUP($A62,'Return Data'!$A$7:$R$328,17,0)</f>
        <v>4.3982875772134502</v>
      </c>
      <c r="S62" s="71">
        <f t="shared" si="18"/>
        <v>38</v>
      </c>
    </row>
    <row r="63" spans="1:19" x14ac:dyDescent="0.25">
      <c r="A63" s="67" t="s">
        <v>320</v>
      </c>
      <c r="B63" s="68">
        <f>VLOOKUP($A63,'Return Data'!$A$7:$R$328,2,0)</f>
        <v>43907</v>
      </c>
      <c r="C63" s="69">
        <f>VLOOKUP($A63,'Return Data'!$A$7:$R$328,3,0)</f>
        <v>10.7089</v>
      </c>
      <c r="D63" s="69">
        <f>VLOOKUP($A63,'Return Data'!$A$7:$R$328,11,0)</f>
        <v>-93.148139204591303</v>
      </c>
      <c r="E63" s="70">
        <f t="shared" si="13"/>
        <v>52</v>
      </c>
      <c r="F63" s="69">
        <f>VLOOKUP($A63,'Return Data'!$A$7:$R$328,12,0)</f>
        <v>-28.758318935176298</v>
      </c>
      <c r="G63" s="70">
        <f t="shared" si="8"/>
        <v>43</v>
      </c>
      <c r="H63" s="69">
        <f>VLOOKUP($A63,'Return Data'!$A$7:$R$328,13,0)</f>
        <v>-27.496632668532499</v>
      </c>
      <c r="I63" s="70">
        <f t="shared" si="14"/>
        <v>40</v>
      </c>
      <c r="J63" s="69">
        <f>VLOOKUP($A63,'Return Data'!$A$7:$R$328,14,0)</f>
        <v>-20.8312920157286</v>
      </c>
      <c r="K63" s="70">
        <f t="shared" si="15"/>
        <v>42</v>
      </c>
      <c r="L63" s="69">
        <f>VLOOKUP($A63,'Return Data'!$A$7:$R$328,18,0)</f>
        <v>-8.7346958591632706</v>
      </c>
      <c r="M63" s="70">
        <f>RANK(L63,L$8:L$74,0)</f>
        <v>30</v>
      </c>
      <c r="N63" s="69">
        <f>VLOOKUP($A63,'Return Data'!$A$7:$R$328,15,0)</f>
        <v>-2.9021391517933601</v>
      </c>
      <c r="O63" s="70">
        <f>RANK(N63,N$8:N$74,0)</f>
        <v>34</v>
      </c>
      <c r="P63" s="69"/>
      <c r="Q63" s="70"/>
      <c r="R63" s="69">
        <f>VLOOKUP($A63,'Return Data'!$A$7:$R$328,17,0)</f>
        <v>1.42325907590759</v>
      </c>
      <c r="S63" s="71">
        <f t="shared" si="18"/>
        <v>45</v>
      </c>
    </row>
    <row r="64" spans="1:19" x14ac:dyDescent="0.25">
      <c r="A64" s="67" t="s">
        <v>321</v>
      </c>
      <c r="B64" s="68">
        <f>VLOOKUP($A64,'Return Data'!$A$7:$R$328,2,0)</f>
        <v>43907</v>
      </c>
      <c r="C64" s="69">
        <f>VLOOKUP($A64,'Return Data'!$A$7:$R$328,3,0)</f>
        <v>7.4230999999999998</v>
      </c>
      <c r="D64" s="69">
        <f>VLOOKUP($A64,'Return Data'!$A$7:$R$328,11,0)</f>
        <v>-66.586193924493202</v>
      </c>
      <c r="E64" s="70">
        <f t="shared" si="13"/>
        <v>12</v>
      </c>
      <c r="F64" s="69">
        <f>VLOOKUP($A64,'Return Data'!$A$7:$R$328,12,0)</f>
        <v>-28.552936653659899</v>
      </c>
      <c r="G64" s="70">
        <f t="shared" si="8"/>
        <v>42</v>
      </c>
      <c r="H64" s="69">
        <f>VLOOKUP($A64,'Return Data'!$A$7:$R$328,13,0)</f>
        <v>-31.733536192376398</v>
      </c>
      <c r="I64" s="70">
        <f t="shared" si="14"/>
        <v>52</v>
      </c>
      <c r="J64" s="69">
        <f>VLOOKUP($A64,'Return Data'!$A$7:$R$328,14,0)</f>
        <v>-25.966022934224799</v>
      </c>
      <c r="K64" s="70">
        <f t="shared" si="15"/>
        <v>52</v>
      </c>
      <c r="L64" s="69"/>
      <c r="M64" s="70"/>
      <c r="N64" s="69"/>
      <c r="O64" s="70"/>
      <c r="P64" s="69"/>
      <c r="Q64" s="70"/>
      <c r="R64" s="69">
        <f>VLOOKUP($A64,'Return Data'!$A$7:$R$328,17,0)</f>
        <v>-15.0010925039872</v>
      </c>
      <c r="S64" s="71">
        <f t="shared" si="18"/>
        <v>61</v>
      </c>
    </row>
    <row r="65" spans="1:19" x14ac:dyDescent="0.25">
      <c r="A65" s="67" t="s">
        <v>322</v>
      </c>
      <c r="B65" s="68">
        <f>VLOOKUP($A65,'Return Data'!$A$7:$R$328,2,0)</f>
        <v>43907</v>
      </c>
      <c r="C65" s="69">
        <f>VLOOKUP($A65,'Return Data'!$A$7:$R$328,3,0)</f>
        <v>14.7829</v>
      </c>
      <c r="D65" s="69">
        <f>VLOOKUP($A65,'Return Data'!$A$7:$R$328,11,0)</f>
        <v>-93.888581057506698</v>
      </c>
      <c r="E65" s="70">
        <f t="shared" si="13"/>
        <v>54</v>
      </c>
      <c r="F65" s="69">
        <f>VLOOKUP($A65,'Return Data'!$A$7:$R$328,12,0)</f>
        <v>-28.052652240992298</v>
      </c>
      <c r="G65" s="70">
        <f t="shared" si="8"/>
        <v>40</v>
      </c>
      <c r="H65" s="69">
        <f>VLOOKUP($A65,'Return Data'!$A$7:$R$328,13,0)</f>
        <v>-26.2520603929439</v>
      </c>
      <c r="I65" s="70">
        <f t="shared" si="14"/>
        <v>37</v>
      </c>
      <c r="J65" s="69">
        <f>VLOOKUP($A65,'Return Data'!$A$7:$R$328,14,0)</f>
        <v>-16.913965879685801</v>
      </c>
      <c r="K65" s="70">
        <f t="shared" si="15"/>
        <v>31</v>
      </c>
      <c r="L65" s="69">
        <f>VLOOKUP($A65,'Return Data'!$A$7:$R$328,18,0)</f>
        <v>-6.74856659975101</v>
      </c>
      <c r="M65" s="70">
        <f t="shared" ref="M65:M71" si="20">RANK(L65,L$8:L$74,0)</f>
        <v>20</v>
      </c>
      <c r="N65" s="69">
        <f>VLOOKUP($A65,'Return Data'!$A$7:$R$328,15,0)</f>
        <v>0.73119861318258605</v>
      </c>
      <c r="O65" s="70">
        <f>RANK(N65,N$8:N$74,0)</f>
        <v>16</v>
      </c>
      <c r="P65" s="69">
        <f>VLOOKUP($A65,'Return Data'!$A$7:$R$328,16,0)</f>
        <v>4.4186015860333203</v>
      </c>
      <c r="Q65" s="70">
        <f>RANK(P65,P$8:P$74,0)</f>
        <v>7</v>
      </c>
      <c r="R65" s="69">
        <f>VLOOKUP($A65,'Return Data'!$A$7:$R$328,17,0)</f>
        <v>8.8080650857719505</v>
      </c>
      <c r="S65" s="71">
        <f t="shared" si="18"/>
        <v>36</v>
      </c>
    </row>
    <row r="66" spans="1:19" x14ac:dyDescent="0.25">
      <c r="A66" s="67" t="s">
        <v>323</v>
      </c>
      <c r="B66" s="68">
        <f>VLOOKUP($A66,'Return Data'!$A$7:$R$328,2,0)</f>
        <v>43907</v>
      </c>
      <c r="C66" s="69">
        <f>VLOOKUP($A66,'Return Data'!$A$7:$R$328,3,0)</f>
        <v>64.55</v>
      </c>
      <c r="D66" s="69">
        <f>VLOOKUP($A66,'Return Data'!$A$7:$R$328,11,0)</f>
        <v>-83.184681232324294</v>
      </c>
      <c r="E66" s="70">
        <f t="shared" si="13"/>
        <v>35</v>
      </c>
      <c r="F66" s="69">
        <f>VLOOKUP($A66,'Return Data'!$A$7:$R$328,12,0)</f>
        <v>-22.4335034805597</v>
      </c>
      <c r="G66" s="70">
        <f t="shared" si="8"/>
        <v>25</v>
      </c>
      <c r="H66" s="69">
        <f>VLOOKUP($A66,'Return Data'!$A$7:$R$328,13,0)</f>
        <v>-23.055211132743</v>
      </c>
      <c r="I66" s="70">
        <f t="shared" si="14"/>
        <v>25</v>
      </c>
      <c r="J66" s="69">
        <f>VLOOKUP($A66,'Return Data'!$A$7:$R$328,14,0)</f>
        <v>-17.166108289053199</v>
      </c>
      <c r="K66" s="70">
        <f t="shared" si="15"/>
        <v>32</v>
      </c>
      <c r="L66" s="69">
        <f>VLOOKUP($A66,'Return Data'!$A$7:$R$328,18,0)</f>
        <v>-6.7117363627906297</v>
      </c>
      <c r="M66" s="70">
        <f t="shared" si="20"/>
        <v>19</v>
      </c>
      <c r="N66" s="69">
        <f>VLOOKUP($A66,'Return Data'!$A$7:$R$328,15,0)</f>
        <v>1.55525229056467</v>
      </c>
      <c r="O66" s="70">
        <f>RANK(N66,N$8:N$74,0)</f>
        <v>13</v>
      </c>
      <c r="P66" s="69">
        <f>VLOOKUP($A66,'Return Data'!$A$7:$R$328,16,0)</f>
        <v>2.8828538263769401</v>
      </c>
      <c r="Q66" s="70">
        <f>RANK(P66,P$8:P$74,0)</f>
        <v>15</v>
      </c>
      <c r="R66" s="69">
        <f>VLOOKUP($A66,'Return Data'!$A$7:$R$328,17,0)</f>
        <v>36.710969842481603</v>
      </c>
      <c r="S66" s="71">
        <f t="shared" si="18"/>
        <v>11</v>
      </c>
    </row>
    <row r="67" spans="1:19" x14ac:dyDescent="0.25">
      <c r="A67" s="67" t="s">
        <v>324</v>
      </c>
      <c r="B67" s="68">
        <f>VLOOKUP($A67,'Return Data'!$A$7:$R$328,2,0)</f>
        <v>43907</v>
      </c>
      <c r="C67" s="69">
        <f>VLOOKUP($A67,'Return Data'!$A$7:$R$328,3,0)</f>
        <v>20.43</v>
      </c>
      <c r="D67" s="69">
        <f>VLOOKUP($A67,'Return Data'!$A$7:$R$328,11,0)</f>
        <v>-81.128165079746495</v>
      </c>
      <c r="E67" s="70">
        <f t="shared" si="13"/>
        <v>31</v>
      </c>
      <c r="F67" s="69">
        <f>VLOOKUP($A67,'Return Data'!$A$7:$R$328,12,0)</f>
        <v>-23.026691679204699</v>
      </c>
      <c r="G67" s="70">
        <f t="shared" si="8"/>
        <v>27</v>
      </c>
      <c r="H67" s="69">
        <f>VLOOKUP($A67,'Return Data'!$A$7:$R$328,13,0)</f>
        <v>-21.5826961192314</v>
      </c>
      <c r="I67" s="70">
        <f t="shared" si="14"/>
        <v>21</v>
      </c>
      <c r="J67" s="69">
        <f>VLOOKUP($A67,'Return Data'!$A$7:$R$328,14,0)</f>
        <v>-14.3649789797441</v>
      </c>
      <c r="K67" s="70">
        <f t="shared" si="15"/>
        <v>19</v>
      </c>
      <c r="L67" s="69">
        <f>VLOOKUP($A67,'Return Data'!$A$7:$R$328,18,0)</f>
        <v>-5.8776791528638999</v>
      </c>
      <c r="M67" s="70">
        <f t="shared" si="20"/>
        <v>16</v>
      </c>
      <c r="N67" s="69">
        <f>VLOOKUP($A67,'Return Data'!$A$7:$R$328,15,0)</f>
        <v>-1.0421966338216799</v>
      </c>
      <c r="O67" s="70">
        <f>RANK(N67,N$8:N$74,0)</f>
        <v>20</v>
      </c>
      <c r="P67" s="69">
        <f>VLOOKUP($A67,'Return Data'!$A$7:$R$328,16,0)</f>
        <v>-1.0733952373600399</v>
      </c>
      <c r="Q67" s="70">
        <f>RANK(P67,P$8:P$74,0)</f>
        <v>35</v>
      </c>
      <c r="R67" s="69">
        <f>VLOOKUP($A67,'Return Data'!$A$7:$R$328,17,0)</f>
        <v>12.6602926504822</v>
      </c>
      <c r="S67" s="71">
        <f t="shared" si="18"/>
        <v>33</v>
      </c>
    </row>
    <row r="68" spans="1:19" x14ac:dyDescent="0.25">
      <c r="A68" s="67" t="s">
        <v>325</v>
      </c>
      <c r="B68" s="68">
        <f>VLOOKUP($A68,'Return Data'!$A$7:$R$328,2,0)</f>
        <v>43907</v>
      </c>
      <c r="C68" s="69">
        <f>VLOOKUP($A68,'Return Data'!$A$7:$R$328,3,0)</f>
        <v>10.012499999999999</v>
      </c>
      <c r="D68" s="69">
        <f>VLOOKUP($A68,'Return Data'!$A$7:$R$328,11,0)</f>
        <v>-100.439130991713</v>
      </c>
      <c r="E68" s="70">
        <f t="shared" si="13"/>
        <v>62</v>
      </c>
      <c r="F68" s="69">
        <f>VLOOKUP($A68,'Return Data'!$A$7:$R$328,12,0)</f>
        <v>-34.657877007289997</v>
      </c>
      <c r="G68" s="70">
        <f t="shared" si="8"/>
        <v>54</v>
      </c>
      <c r="H68" s="69">
        <f>VLOOKUP($A68,'Return Data'!$A$7:$R$328,13,0)</f>
        <v>-33.7521638095916</v>
      </c>
      <c r="I68" s="70">
        <f t="shared" si="14"/>
        <v>56</v>
      </c>
      <c r="J68" s="69">
        <f>VLOOKUP($A68,'Return Data'!$A$7:$R$328,14,0)</f>
        <v>-27.828952075006502</v>
      </c>
      <c r="K68" s="70">
        <f t="shared" si="15"/>
        <v>59</v>
      </c>
      <c r="L68" s="69">
        <f>VLOOKUP($A68,'Return Data'!$A$7:$R$328,18,0)</f>
        <v>-14.755857309603901</v>
      </c>
      <c r="M68" s="70">
        <f t="shared" si="20"/>
        <v>49</v>
      </c>
      <c r="N68" s="69">
        <f>VLOOKUP($A68,'Return Data'!$A$7:$R$328,15,0)</f>
        <v>-6.11350993482331</v>
      </c>
      <c r="O68" s="70">
        <f>RANK(N68,N$8:N$74,0)</f>
        <v>44</v>
      </c>
      <c r="P68" s="69"/>
      <c r="Q68" s="70"/>
      <c r="R68" s="69">
        <f>VLOOKUP($A68,'Return Data'!$A$7:$R$328,17,0)</f>
        <v>3.15089779005518E-2</v>
      </c>
      <c r="S68" s="71">
        <f t="shared" si="18"/>
        <v>46</v>
      </c>
    </row>
    <row r="69" spans="1:19" x14ac:dyDescent="0.25">
      <c r="A69" s="67" t="s">
        <v>326</v>
      </c>
      <c r="B69" s="68">
        <f>VLOOKUP($A69,'Return Data'!$A$7:$R$328,2,0)</f>
        <v>43907</v>
      </c>
      <c r="C69" s="69">
        <f>VLOOKUP($A69,'Return Data'!$A$7:$R$328,3,0)</f>
        <v>7.6353999999999997</v>
      </c>
      <c r="D69" s="69">
        <f>VLOOKUP($A69,'Return Data'!$A$7:$R$328,11,0)</f>
        <v>-100.580737889513</v>
      </c>
      <c r="E69" s="70">
        <f t="shared" si="13"/>
        <v>63</v>
      </c>
      <c r="F69" s="69">
        <f>VLOOKUP($A69,'Return Data'!$A$7:$R$328,12,0)</f>
        <v>-35.674589206217703</v>
      </c>
      <c r="G69" s="70">
        <f t="shared" si="8"/>
        <v>58</v>
      </c>
      <c r="H69" s="69">
        <f>VLOOKUP($A69,'Return Data'!$A$7:$R$328,13,0)</f>
        <v>-36.0112762638608</v>
      </c>
      <c r="I69" s="70">
        <f t="shared" si="14"/>
        <v>59</v>
      </c>
      <c r="J69" s="69">
        <f>VLOOKUP($A69,'Return Data'!$A$7:$R$328,14,0)</f>
        <v>-27.47337519525</v>
      </c>
      <c r="K69" s="70">
        <f t="shared" si="15"/>
        <v>57</v>
      </c>
      <c r="L69" s="69">
        <f>VLOOKUP($A69,'Return Data'!$A$7:$R$328,18,0)</f>
        <v>-15.7000118514849</v>
      </c>
      <c r="M69" s="70">
        <f t="shared" si="20"/>
        <v>51</v>
      </c>
      <c r="N69" s="69">
        <f>VLOOKUP($A69,'Return Data'!$A$7:$R$328,15,0)</f>
        <v>-8.2607088632782002</v>
      </c>
      <c r="O69" s="70">
        <f>RANK(N69,N$8:N$74,0)</f>
        <v>47</v>
      </c>
      <c r="P69" s="69"/>
      <c r="Q69" s="70"/>
      <c r="R69" s="69">
        <f>VLOOKUP($A69,'Return Data'!$A$7:$R$328,17,0)</f>
        <v>-7.5246643417611203</v>
      </c>
      <c r="S69" s="71">
        <f t="shared" si="18"/>
        <v>54</v>
      </c>
    </row>
    <row r="70" spans="1:19" x14ac:dyDescent="0.25">
      <c r="A70" s="67" t="s">
        <v>327</v>
      </c>
      <c r="B70" s="68">
        <f>VLOOKUP($A70,'Return Data'!$A$7:$R$328,2,0)</f>
        <v>43907</v>
      </c>
      <c r="C70" s="69">
        <f>VLOOKUP($A70,'Return Data'!$A$7:$R$328,3,0)</f>
        <v>7.0698999999999996</v>
      </c>
      <c r="D70" s="69">
        <f>VLOOKUP($A70,'Return Data'!$A$7:$R$328,11,0)</f>
        <v>-98.307840387645598</v>
      </c>
      <c r="E70" s="70">
        <f t="shared" si="13"/>
        <v>59</v>
      </c>
      <c r="F70" s="69">
        <f>VLOOKUP($A70,'Return Data'!$A$7:$R$328,12,0)</f>
        <v>-34.703760207602599</v>
      </c>
      <c r="G70" s="70">
        <f t="shared" si="8"/>
        <v>55</v>
      </c>
      <c r="H70" s="69">
        <f>VLOOKUP($A70,'Return Data'!$A$7:$R$328,13,0)</f>
        <v>-35.5335224531023</v>
      </c>
      <c r="I70" s="70">
        <f t="shared" si="14"/>
        <v>58</v>
      </c>
      <c r="J70" s="69">
        <f>VLOOKUP($A70,'Return Data'!$A$7:$R$328,14,0)</f>
        <v>-27.219830374991101</v>
      </c>
      <c r="K70" s="70">
        <f t="shared" si="15"/>
        <v>56</v>
      </c>
      <c r="L70" s="69">
        <f>VLOOKUP($A70,'Return Data'!$A$7:$R$328,18,0)</f>
        <v>-14.760011694444</v>
      </c>
      <c r="M70" s="70">
        <f t="shared" si="20"/>
        <v>50</v>
      </c>
      <c r="N70" s="69"/>
      <c r="O70" s="70"/>
      <c r="P70" s="69"/>
      <c r="Q70" s="70"/>
      <c r="R70" s="69">
        <f>VLOOKUP($A70,'Return Data'!$A$7:$R$328,17,0)</f>
        <v>-9.8661116236162396</v>
      </c>
      <c r="S70" s="71">
        <f t="shared" si="18"/>
        <v>58</v>
      </c>
    </row>
    <row r="71" spans="1:19" x14ac:dyDescent="0.25">
      <c r="A71" s="67" t="s">
        <v>328</v>
      </c>
      <c r="B71" s="68">
        <f>VLOOKUP($A71,'Return Data'!$A$7:$R$328,2,0)</f>
        <v>43907</v>
      </c>
      <c r="C71" s="69">
        <f>VLOOKUP($A71,'Return Data'!$A$7:$R$328,3,0)</f>
        <v>6.4678000000000004</v>
      </c>
      <c r="D71" s="69">
        <f>VLOOKUP($A71,'Return Data'!$A$7:$R$328,11,0)</f>
        <v>-76.487740593448905</v>
      </c>
      <c r="E71" s="70">
        <f t="shared" si="13"/>
        <v>24</v>
      </c>
      <c r="F71" s="69">
        <f>VLOOKUP($A71,'Return Data'!$A$7:$R$328,12,0)</f>
        <v>-27.265937589229299</v>
      </c>
      <c r="G71" s="70">
        <f t="shared" si="8"/>
        <v>38</v>
      </c>
      <c r="H71" s="69">
        <f>VLOOKUP($A71,'Return Data'!$A$7:$R$328,13,0)</f>
        <v>-30.255773191874798</v>
      </c>
      <c r="I71" s="70">
        <f t="shared" si="14"/>
        <v>48</v>
      </c>
      <c r="J71" s="69">
        <f>VLOOKUP($A71,'Return Data'!$A$7:$R$328,14,0)</f>
        <v>-27.497572515998201</v>
      </c>
      <c r="K71" s="70">
        <f t="shared" si="15"/>
        <v>58</v>
      </c>
      <c r="L71" s="69">
        <f>VLOOKUP($A71,'Return Data'!$A$7:$R$328,18,0)</f>
        <v>-16.803099435223299</v>
      </c>
      <c r="M71" s="70">
        <f t="shared" si="20"/>
        <v>53</v>
      </c>
      <c r="N71" s="69"/>
      <c r="O71" s="70"/>
      <c r="P71" s="69"/>
      <c r="Q71" s="70"/>
      <c r="R71" s="69">
        <f>VLOOKUP($A71,'Return Data'!$A$7:$R$328,17,0)</f>
        <v>-16.3403422053232</v>
      </c>
      <c r="S71" s="71">
        <f t="shared" si="18"/>
        <v>64</v>
      </c>
    </row>
    <row r="72" spans="1:19" x14ac:dyDescent="0.25">
      <c r="A72" s="67" t="s">
        <v>329</v>
      </c>
      <c r="B72" s="68">
        <f>VLOOKUP($A72,'Return Data'!$A$7:$R$328,2,0)</f>
        <v>43907</v>
      </c>
      <c r="C72" s="69">
        <f>VLOOKUP($A72,'Return Data'!$A$7:$R$328,3,0)</f>
        <v>6.7827000000000002</v>
      </c>
      <c r="D72" s="69">
        <f>VLOOKUP($A72,'Return Data'!$A$7:$R$328,11,0)</f>
        <v>-75.722936347009494</v>
      </c>
      <c r="E72" s="70">
        <f t="shared" ref="E72:E74" si="21">RANK(D72,D$8:D$74,0)</f>
        <v>22</v>
      </c>
      <c r="F72" s="69">
        <f>VLOOKUP($A72,'Return Data'!$A$7:$R$328,12,0)</f>
        <v>-25.309282269203901</v>
      </c>
      <c r="G72" s="70">
        <f t="shared" si="8"/>
        <v>32</v>
      </c>
      <c r="H72" s="69">
        <f>VLOOKUP($A72,'Return Data'!$A$7:$R$328,13,0)</f>
        <v>-28.357974684016099</v>
      </c>
      <c r="I72" s="70">
        <f t="shared" si="14"/>
        <v>42</v>
      </c>
      <c r="J72" s="69">
        <f>VLOOKUP($A72,'Return Data'!$A$7:$R$328,14,0)</f>
        <v>-26.106872486815998</v>
      </c>
      <c r="K72" s="70">
        <f t="shared" si="15"/>
        <v>53</v>
      </c>
      <c r="L72" s="69"/>
      <c r="M72" s="70"/>
      <c r="N72" s="69"/>
      <c r="O72" s="70"/>
      <c r="P72" s="69"/>
      <c r="Q72" s="70"/>
      <c r="R72" s="69">
        <f>VLOOKUP($A72,'Return Data'!$A$7:$R$328,17,0)</f>
        <v>-16.2873023578363</v>
      </c>
      <c r="S72" s="71">
        <f t="shared" ref="S72:S74" si="22">RANK(R72,R$8:R$74,0)</f>
        <v>63</v>
      </c>
    </row>
    <row r="73" spans="1:19" x14ac:dyDescent="0.25">
      <c r="A73" s="67" t="s">
        <v>330</v>
      </c>
      <c r="B73" s="68">
        <f>VLOOKUP($A73,'Return Data'!$A$7:$R$328,2,0)</f>
        <v>43907</v>
      </c>
      <c r="C73" s="69">
        <f>VLOOKUP($A73,'Return Data'!$A$7:$R$328,3,0)</f>
        <v>73.425399999999996</v>
      </c>
      <c r="D73" s="69">
        <f>VLOOKUP($A73,'Return Data'!$A$7:$R$328,11,0)</f>
        <v>-77.5140660482854</v>
      </c>
      <c r="E73" s="70">
        <f t="shared" si="21"/>
        <v>27</v>
      </c>
      <c r="F73" s="69">
        <f>VLOOKUP($A73,'Return Data'!$A$7:$R$328,12,0)</f>
        <v>-19.245631934564202</v>
      </c>
      <c r="G73" s="70">
        <f t="shared" si="8"/>
        <v>19</v>
      </c>
      <c r="H73" s="69">
        <f>VLOOKUP($A73,'Return Data'!$A$7:$R$328,13,0)</f>
        <v>-18.7919961884628</v>
      </c>
      <c r="I73" s="70">
        <f t="shared" si="14"/>
        <v>19</v>
      </c>
      <c r="J73" s="69">
        <f>VLOOKUP($A73,'Return Data'!$A$7:$R$328,14,0)</f>
        <v>-15.0286016961394</v>
      </c>
      <c r="K73" s="70">
        <f t="shared" si="15"/>
        <v>21</v>
      </c>
      <c r="L73" s="69">
        <f>VLOOKUP($A73,'Return Data'!$A$7:$R$328,18,0)</f>
        <v>-6.2295733537214497</v>
      </c>
      <c r="M73" s="70">
        <f>RANK(L73,L$8:L$74,0)</f>
        <v>17</v>
      </c>
      <c r="N73" s="69">
        <f>VLOOKUP($A73,'Return Data'!$A$7:$R$328,15,0)</f>
        <v>-0.85166134426205897</v>
      </c>
      <c r="O73" s="70">
        <f>RANK(N73,N$8:N$74,0)</f>
        <v>19</v>
      </c>
      <c r="P73" s="69">
        <f>VLOOKUP($A73,'Return Data'!$A$7:$R$328,16,0)</f>
        <v>1.74242529896858</v>
      </c>
      <c r="Q73" s="70">
        <f>RANK(P73,P$8:P$74,0)</f>
        <v>23</v>
      </c>
      <c r="R73" s="69">
        <f>VLOOKUP($A73,'Return Data'!$A$7:$R$328,17,0)</f>
        <v>16.698771215817398</v>
      </c>
      <c r="S73" s="71">
        <f t="shared" si="22"/>
        <v>30</v>
      </c>
    </row>
    <row r="74" spans="1:19" x14ac:dyDescent="0.25">
      <c r="A74" s="67" t="s">
        <v>331</v>
      </c>
      <c r="B74" s="68">
        <f>VLOOKUP($A74,'Return Data'!$A$7:$R$328,2,0)</f>
        <v>43907</v>
      </c>
      <c r="C74" s="69">
        <f>VLOOKUP($A74,'Return Data'!$A$7:$R$328,3,0)</f>
        <v>85.753600000000006</v>
      </c>
      <c r="D74" s="69">
        <f>VLOOKUP($A74,'Return Data'!$A$7:$R$328,11,0)</f>
        <v>-92.819070375897596</v>
      </c>
      <c r="E74" s="70">
        <f t="shared" si="21"/>
        <v>51</v>
      </c>
      <c r="F74" s="69">
        <f>VLOOKUP($A74,'Return Data'!$A$7:$R$328,12,0)</f>
        <v>-30.085140921195901</v>
      </c>
      <c r="G74" s="70">
        <f t="shared" si="8"/>
        <v>45</v>
      </c>
      <c r="H74" s="69">
        <f>VLOOKUP($A74,'Return Data'!$A$7:$R$328,13,0)</f>
        <v>-27.9291958787963</v>
      </c>
      <c r="I74" s="70">
        <f t="shared" si="14"/>
        <v>41</v>
      </c>
      <c r="J74" s="69">
        <f>VLOOKUP($A74,'Return Data'!$A$7:$R$328,14,0)</f>
        <v>-20.056978478489398</v>
      </c>
      <c r="K74" s="70">
        <f t="shared" si="15"/>
        <v>40</v>
      </c>
      <c r="L74" s="69">
        <f>VLOOKUP($A74,'Return Data'!$A$7:$R$328,18,0)</f>
        <v>-7.5609774784933901</v>
      </c>
      <c r="M74" s="70">
        <f>RANK(L74,L$8:L$74,0)</f>
        <v>22</v>
      </c>
      <c r="N74" s="69">
        <f>VLOOKUP($A74,'Return Data'!$A$7:$R$328,15,0)</f>
        <v>-1.8635917957311201</v>
      </c>
      <c r="O74" s="70">
        <f>RANK(N74,N$8:N$74,0)</f>
        <v>25</v>
      </c>
      <c r="P74" s="69">
        <f>VLOOKUP($A74,'Return Data'!$A$7:$R$328,16,0)</f>
        <v>1.9390650028212</v>
      </c>
      <c r="Q74" s="70">
        <f>RANK(P74,P$8:P$74,0)</f>
        <v>22</v>
      </c>
      <c r="R74" s="69">
        <f>VLOOKUP($A74,'Return Data'!$A$7:$R$328,17,0)</f>
        <v>65.784911296894194</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-81.058407262183053</v>
      </c>
      <c r="E76" s="78"/>
      <c r="F76" s="79">
        <f>AVERAGE(F8:F74)</f>
        <v>-24.585511899961578</v>
      </c>
      <c r="G76" s="78"/>
      <c r="H76" s="79">
        <f>AVERAGE(H8:H74)</f>
        <v>-24.246010272333393</v>
      </c>
      <c r="I76" s="78"/>
      <c r="J76" s="79">
        <f>AVERAGE(J8:J74)</f>
        <v>-17.719119467702523</v>
      </c>
      <c r="K76" s="78"/>
      <c r="L76" s="79">
        <f>AVERAGE(L8:L74)</f>
        <v>-8.8891545800534217</v>
      </c>
      <c r="M76" s="78"/>
      <c r="N76" s="79">
        <f>AVERAGE(N8:N74)</f>
        <v>-1.2377116261020111</v>
      </c>
      <c r="O76" s="78"/>
      <c r="P76" s="79">
        <f>AVERAGE(P8:P74)</f>
        <v>2.4220923685627009</v>
      </c>
      <c r="Q76" s="78"/>
      <c r="R76" s="79">
        <f>AVERAGE(R8:R74)</f>
        <v>30.649683876036924</v>
      </c>
      <c r="S76" s="80"/>
    </row>
    <row r="77" spans="1:19" x14ac:dyDescent="0.25">
      <c r="A77" s="77" t="s">
        <v>28</v>
      </c>
      <c r="B77" s="78"/>
      <c r="C77" s="78"/>
      <c r="D77" s="79">
        <f>MIN(D8:D74)</f>
        <v>-114.877878267885</v>
      </c>
      <c r="E77" s="78"/>
      <c r="F77" s="79">
        <f>MIN(F8:F74)</f>
        <v>-46.4799561400635</v>
      </c>
      <c r="G77" s="78"/>
      <c r="H77" s="79">
        <f>MIN(H8:H74)</f>
        <v>-39.040575782001497</v>
      </c>
      <c r="I77" s="78"/>
      <c r="J77" s="79">
        <f>MIN(J8:J74)</f>
        <v>-33.513932868577101</v>
      </c>
      <c r="K77" s="78"/>
      <c r="L77" s="79">
        <f>MIN(L8:L74)</f>
        <v>-22.139716559133898</v>
      </c>
      <c r="M77" s="78"/>
      <c r="N77" s="79">
        <f>MIN(N8:N74)</f>
        <v>-11.5770730119382</v>
      </c>
      <c r="O77" s="78"/>
      <c r="P77" s="79">
        <f>MIN(P8:P74)</f>
        <v>-3.8139365470467199</v>
      </c>
      <c r="Q77" s="78"/>
      <c r="R77" s="79">
        <f>MIN(R8:R74)</f>
        <v>-48.254933774834399</v>
      </c>
      <c r="S77" s="80"/>
    </row>
    <row r="78" spans="1:19" ht="15.75" thickBot="1" x14ac:dyDescent="0.3">
      <c r="A78" s="81" t="s">
        <v>29</v>
      </c>
      <c r="B78" s="82"/>
      <c r="C78" s="82"/>
      <c r="D78" s="83">
        <f>MAX(D8:D74)</f>
        <v>-36.300570937442401</v>
      </c>
      <c r="E78" s="82"/>
      <c r="F78" s="83">
        <f>MAX(F8:F74)</f>
        <v>3.2548599964330398</v>
      </c>
      <c r="G78" s="82"/>
      <c r="H78" s="83">
        <f>MAX(H8:H74)</f>
        <v>-3.96935872562922</v>
      </c>
      <c r="I78" s="82"/>
      <c r="J78" s="83">
        <f>MAX(J8:J74)</f>
        <v>4.3018880579542804</v>
      </c>
      <c r="K78" s="82"/>
      <c r="L78" s="83">
        <f>MAX(L8:L74)</f>
        <v>3.3227682258809002</v>
      </c>
      <c r="M78" s="82"/>
      <c r="N78" s="83">
        <f>MAX(N8:N74)</f>
        <v>8.9465268915120308</v>
      </c>
      <c r="O78" s="82"/>
      <c r="P78" s="83">
        <f>MAX(P8:P74)</f>
        <v>9.8408594419710802</v>
      </c>
      <c r="Q78" s="82"/>
      <c r="R78" s="83">
        <f>MAX(R8:R74)</f>
        <v>497.85280311396002</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348</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43907</v>
      </c>
      <c r="C8" s="69">
        <f>VLOOKUP($A8,'Return Data'!$A$7:$R$328,3,0)</f>
        <v>8.98</v>
      </c>
      <c r="D8" s="69">
        <f>VLOOKUP($A8,'Return Data'!$A$7:$R$328,9,0)</f>
        <v>-279.89207611474001</v>
      </c>
      <c r="E8" s="70">
        <f>RANK(D8,D$8:D$10,0)</f>
        <v>1</v>
      </c>
      <c r="F8" s="69">
        <f>VLOOKUP($A8,'Return Data'!$A$7:$R$328,10,0)</f>
        <v>-109.5</v>
      </c>
      <c r="G8" s="70">
        <f t="shared" ref="G8" si="0">RANK(F8,F$8:F$10,0)</f>
        <v>1</v>
      </c>
      <c r="H8" s="69"/>
      <c r="I8" s="70"/>
      <c r="J8" s="69"/>
      <c r="K8" s="70"/>
      <c r="L8" s="69">
        <f>VLOOKUP($A8,'Return Data'!$A$7:$R$328,17,0)</f>
        <v>-109.5</v>
      </c>
      <c r="M8" s="71">
        <f>RANK(L8,L$8:L$10,0)</f>
        <v>3</v>
      </c>
    </row>
    <row r="9" spans="1:14" x14ac:dyDescent="0.25">
      <c r="A9" s="67" t="s">
        <v>49</v>
      </c>
      <c r="B9" s="68">
        <f>VLOOKUP($A9,'Return Data'!$A$7:$R$328,2,0)</f>
        <v>43907</v>
      </c>
      <c r="C9" s="69">
        <f>VLOOKUP($A9,'Return Data'!$A$7:$R$328,3,0)</f>
        <v>8.43</v>
      </c>
      <c r="D9" s="69">
        <f>VLOOKUP($A9,'Return Data'!$A$7:$R$328,9,0)</f>
        <v>-454.52637470267302</v>
      </c>
      <c r="E9" s="70">
        <f t="shared" ref="E9:E10" si="1">RANK(D9,D$8:D$10,0)</f>
        <v>2</v>
      </c>
      <c r="F9" s="69">
        <f>VLOOKUP($A9,'Return Data'!$A$7:$R$328,10,0)</f>
        <v>-267.01579116983601</v>
      </c>
      <c r="G9" s="70">
        <f t="shared" ref="G9" si="2">RANK(F9,F$8:F$10,0)</f>
        <v>2</v>
      </c>
      <c r="H9" s="69">
        <f>VLOOKUP($A9,'Return Data'!$A$7:$R$328,11,0)</f>
        <v>-78.766800406457307</v>
      </c>
      <c r="I9" s="70">
        <f t="shared" ref="I9:K10" si="3">RANK(H9,H$8:H$10,0)</f>
        <v>1</v>
      </c>
      <c r="J9" s="69">
        <f>VLOOKUP($A9,'Return Data'!$A$7:$R$328,12,0)</f>
        <v>-26.9732833901212</v>
      </c>
      <c r="K9" s="70">
        <f t="shared" si="3"/>
        <v>2</v>
      </c>
      <c r="L9" s="69">
        <f>VLOOKUP($A9,'Return Data'!$A$7:$R$328,17,0)</f>
        <v>-23.014056224899601</v>
      </c>
      <c r="M9" s="71">
        <f t="shared" ref="M9:M10" si="4">RANK(L9,L$8:L$10,0)</f>
        <v>2</v>
      </c>
    </row>
    <row r="10" spans="1:14" x14ac:dyDescent="0.25">
      <c r="A10" s="67" t="s">
        <v>50</v>
      </c>
      <c r="B10" s="68">
        <f>VLOOKUP($A10,'Return Data'!$A$7:$R$328,2,0)</f>
        <v>43907</v>
      </c>
      <c r="C10" s="69">
        <f>VLOOKUP($A10,'Return Data'!$A$7:$R$328,3,0)</f>
        <v>91.940399999999997</v>
      </c>
      <c r="D10" s="69">
        <f>VLOOKUP($A10,'Return Data'!$A$7:$R$328,9,0)</f>
        <v>-499.75794577759399</v>
      </c>
      <c r="E10" s="70">
        <f t="shared" si="1"/>
        <v>3</v>
      </c>
      <c r="F10" s="69">
        <f>VLOOKUP($A10,'Return Data'!$A$7:$R$328,10,0)</f>
        <v>-299.50965028743701</v>
      </c>
      <c r="G10" s="70">
        <f t="shared" ref="G10" si="5">RANK(F10,F$8:F$10,0)</f>
        <v>3</v>
      </c>
      <c r="H10" s="69">
        <f>VLOOKUP($A10,'Return Data'!$A$7:$R$328,11,0)</f>
        <v>-92.005487044864196</v>
      </c>
      <c r="I10" s="70">
        <f t="shared" si="3"/>
        <v>2</v>
      </c>
      <c r="J10" s="69">
        <f>VLOOKUP($A10,'Return Data'!$A$7:$R$328,12,0)</f>
        <v>-26.2885638182278</v>
      </c>
      <c r="K10" s="70">
        <f t="shared" si="3"/>
        <v>1</v>
      </c>
      <c r="L10" s="69">
        <f>VLOOKUP($A10,'Return Data'!$A$7:$R$328,17,0)</f>
        <v>12.568240957872201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-411.39213219833567</v>
      </c>
      <c r="E12" s="78"/>
      <c r="F12" s="79">
        <f>AVERAGE(F8:F10)</f>
        <v>-225.34181381909102</v>
      </c>
      <c r="G12" s="78"/>
      <c r="H12" s="79">
        <f>AVERAGE(H8:H10)</f>
        <v>-85.386143725660759</v>
      </c>
      <c r="I12" s="78"/>
      <c r="J12" s="79">
        <f>AVERAGE(J8:J10)</f>
        <v>-26.630923604174498</v>
      </c>
      <c r="K12" s="78"/>
      <c r="L12" s="79">
        <f>AVERAGE(L8:L10)</f>
        <v>-39.981938422342466</v>
      </c>
      <c r="M12" s="80"/>
    </row>
    <row r="13" spans="1:14" x14ac:dyDescent="0.25">
      <c r="A13" s="77" t="s">
        <v>28</v>
      </c>
      <c r="B13" s="78"/>
      <c r="C13" s="78"/>
      <c r="D13" s="79">
        <f>MIN(D8:D10)</f>
        <v>-499.75794577759399</v>
      </c>
      <c r="E13" s="78"/>
      <c r="F13" s="79">
        <f>MIN(F8:F10)</f>
        <v>-299.50965028743701</v>
      </c>
      <c r="G13" s="78"/>
      <c r="H13" s="79">
        <f>MIN(H8:H10)</f>
        <v>-92.005487044864196</v>
      </c>
      <c r="I13" s="78"/>
      <c r="J13" s="79">
        <f>MIN(J8:J10)</f>
        <v>-26.9732833901212</v>
      </c>
      <c r="K13" s="78"/>
      <c r="L13" s="79">
        <f>MIN(L8:L10)</f>
        <v>-109.5</v>
      </c>
      <c r="M13" s="80"/>
    </row>
    <row r="14" spans="1:14" ht="15.75" thickBot="1" x14ac:dyDescent="0.3">
      <c r="A14" s="81" t="s">
        <v>29</v>
      </c>
      <c r="B14" s="82"/>
      <c r="C14" s="82"/>
      <c r="D14" s="83">
        <f>MAX(D8:D10)</f>
        <v>-279.89207611474001</v>
      </c>
      <c r="E14" s="82"/>
      <c r="F14" s="83">
        <f>MAX(F8:F10)</f>
        <v>-109.5</v>
      </c>
      <c r="G14" s="82"/>
      <c r="H14" s="83">
        <f>MAX(H8:H10)</f>
        <v>-78.766800406457307</v>
      </c>
      <c r="I14" s="82"/>
      <c r="J14" s="83">
        <f>MAX(J8:J10)</f>
        <v>-26.2885638182278</v>
      </c>
      <c r="K14" s="82"/>
      <c r="L14" s="83">
        <f>MAX(L8:L10)</f>
        <v>12.568240957872201</v>
      </c>
      <c r="M14" s="84"/>
    </row>
    <row r="16" spans="1:14" x14ac:dyDescent="0.25">
      <c r="A16" s="15" t="s">
        <v>342</v>
      </c>
    </row>
    <row r="18" ht="15" customHeight="1" x14ac:dyDescent="0.25"/>
  </sheetData>
  <sheetProtection password="F4C3"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4" t="s">
        <v>349</v>
      </c>
    </row>
    <row r="3" spans="1:14" ht="15.75" thickBot="1" x14ac:dyDescent="0.3">
      <c r="A3" s="115"/>
      <c r="B3" s="119"/>
      <c r="C3" s="119"/>
      <c r="D3" s="120"/>
      <c r="E3" s="120"/>
      <c r="F3" s="120"/>
      <c r="G3" s="120"/>
      <c r="H3" s="120"/>
      <c r="I3" s="120"/>
      <c r="J3" s="120"/>
      <c r="K3" s="120"/>
      <c r="L3" s="27"/>
      <c r="M3" s="28"/>
    </row>
    <row r="4" spans="1:14" ht="15.75" thickBot="1" x14ac:dyDescent="0.3">
      <c r="A4" s="27"/>
      <c r="B4" s="119"/>
      <c r="C4" s="119"/>
      <c r="D4" s="27"/>
      <c r="E4" s="27"/>
      <c r="F4" s="27"/>
      <c r="G4" s="27"/>
      <c r="H4" s="27"/>
      <c r="I4" s="27"/>
      <c r="J4" s="27"/>
      <c r="K4" s="27"/>
      <c r="L4" s="27"/>
      <c r="M4" s="27"/>
    </row>
    <row r="5" spans="1:14" x14ac:dyDescent="0.25">
      <c r="A5" s="32" t="s">
        <v>347</v>
      </c>
      <c r="B5" s="112" t="s">
        <v>8</v>
      </c>
      <c r="C5" s="112" t="s">
        <v>9</v>
      </c>
      <c r="D5" s="118" t="s">
        <v>47</v>
      </c>
      <c r="E5" s="118"/>
      <c r="F5" s="118" t="s">
        <v>48</v>
      </c>
      <c r="G5" s="118"/>
      <c r="H5" s="118" t="s">
        <v>1</v>
      </c>
      <c r="I5" s="118"/>
      <c r="J5" s="118" t="s">
        <v>2</v>
      </c>
      <c r="K5" s="118"/>
      <c r="L5" s="116" t="s">
        <v>46</v>
      </c>
      <c r="M5" s="117"/>
      <c r="N5" s="13"/>
    </row>
    <row r="6" spans="1:14" x14ac:dyDescent="0.25">
      <c r="A6" s="35" t="s">
        <v>7</v>
      </c>
      <c r="B6" s="113"/>
      <c r="C6" s="11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43907</v>
      </c>
      <c r="C8" s="69">
        <f>VLOOKUP($A8,'Return Data'!$A$7:$R$328,3,0)</f>
        <v>8.9700000000000006</v>
      </c>
      <c r="D8" s="69">
        <f>VLOOKUP($A8,'Return Data'!$A$7:$R$328,9,0)</f>
        <v>-280.17057569296401</v>
      </c>
      <c r="E8" s="70">
        <f>RANK(D8,D$8:D$10,0)</f>
        <v>1</v>
      </c>
      <c r="F8" s="69">
        <f>VLOOKUP($A8,'Return Data'!$A$7:$R$328,10,0)</f>
        <v>-110.57352941176499</v>
      </c>
      <c r="G8" s="70">
        <f t="shared" ref="G8" si="0">RANK(F8,F$8:F$10,0)</f>
        <v>1</v>
      </c>
      <c r="H8" s="69"/>
      <c r="I8" s="70"/>
      <c r="J8" s="69"/>
      <c r="K8" s="70"/>
      <c r="L8" s="69">
        <f>VLOOKUP($A8,'Return Data'!$A$7:$R$328,17,0)</f>
        <v>-110.57352941176499</v>
      </c>
      <c r="M8" s="71">
        <f>RANK(L8,L$8:L$10,0)</f>
        <v>3</v>
      </c>
    </row>
    <row r="9" spans="1:14" x14ac:dyDescent="0.25">
      <c r="A9" s="67" t="s">
        <v>51</v>
      </c>
      <c r="B9" s="68">
        <f>VLOOKUP($A9,'Return Data'!$A$7:$R$328,2,0)</f>
        <v>43907</v>
      </c>
      <c r="C9" s="69">
        <f>VLOOKUP($A9,'Return Data'!$A$7:$R$328,3,0)</f>
        <v>8.4</v>
      </c>
      <c r="D9" s="69">
        <f>VLOOKUP($A9,'Return Data'!$A$7:$R$328,9,0)</f>
        <v>-455.86584339040098</v>
      </c>
      <c r="E9" s="70">
        <f t="shared" ref="E9:E10" si="1">RANK(D9,D$8:D$10,0)</f>
        <v>2</v>
      </c>
      <c r="F9" s="69">
        <f>VLOOKUP($A9,'Return Data'!$A$7:$R$328,10,0)</f>
        <v>-267.76653847396801</v>
      </c>
      <c r="G9" s="70">
        <f t="shared" ref="G9:G10" si="2">RANK(F9,F$8:F$10,0)</f>
        <v>2</v>
      </c>
      <c r="H9" s="69">
        <f>VLOOKUP($A9,'Return Data'!$A$7:$R$328,11,0)</f>
        <v>-78.992709011829504</v>
      </c>
      <c r="I9" s="70">
        <f t="shared" ref="I9:K10" si="3">RANK(H9,H$8:H$10,0)</f>
        <v>1</v>
      </c>
      <c r="J9" s="69">
        <f>VLOOKUP($A9,'Return Data'!$A$7:$R$328,12,0)</f>
        <v>-27.413234247766599</v>
      </c>
      <c r="K9" s="70">
        <f t="shared" si="3"/>
        <v>2</v>
      </c>
      <c r="L9" s="69">
        <f>VLOOKUP($A9,'Return Data'!$A$7:$R$328,17,0)</f>
        <v>-23.453815261044198</v>
      </c>
      <c r="M9" s="71">
        <f t="shared" ref="M9:M10" si="4">RANK(L9,L$8:L$10,0)</f>
        <v>2</v>
      </c>
    </row>
    <row r="10" spans="1:14" x14ac:dyDescent="0.25">
      <c r="A10" s="67" t="s">
        <v>52</v>
      </c>
      <c r="B10" s="68">
        <f>VLOOKUP($A10,'Return Data'!$A$7:$R$328,2,0)</f>
        <v>43907</v>
      </c>
      <c r="C10" s="69">
        <f>VLOOKUP($A10,'Return Data'!$A$7:$R$328,3,0)</f>
        <v>87.034300000000002</v>
      </c>
      <c r="D10" s="69">
        <f>VLOOKUP($A10,'Return Data'!$A$7:$R$328,9,0)</f>
        <v>-500.434173708478</v>
      </c>
      <c r="E10" s="70">
        <f t="shared" si="1"/>
        <v>3</v>
      </c>
      <c r="F10" s="69">
        <f>VLOOKUP($A10,'Return Data'!$A$7:$R$328,10,0)</f>
        <v>-300.12537445938301</v>
      </c>
      <c r="G10" s="70">
        <f t="shared" si="2"/>
        <v>3</v>
      </c>
      <c r="H10" s="69">
        <f>VLOOKUP($A10,'Return Data'!$A$7:$R$328,11,0)</f>
        <v>-92.634921726761306</v>
      </c>
      <c r="I10" s="70">
        <f t="shared" si="3"/>
        <v>2</v>
      </c>
      <c r="J10" s="69">
        <f>VLOOKUP($A10,'Return Data'!$A$7:$R$328,12,0)</f>
        <v>-26.980527422786</v>
      </c>
      <c r="K10" s="70">
        <f t="shared" si="3"/>
        <v>1</v>
      </c>
      <c r="L10" s="69">
        <f>VLOOKUP($A10,'Return Data'!$A$7:$R$328,17,0)</f>
        <v>127.985886383177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-412.15686426394768</v>
      </c>
      <c r="E12" s="78"/>
      <c r="F12" s="79">
        <f>AVERAGE(F8:F10)</f>
        <v>-226.15514744837199</v>
      </c>
      <c r="G12" s="78"/>
      <c r="H12" s="79">
        <f>AVERAGE(H8:H10)</f>
        <v>-85.813815369295412</v>
      </c>
      <c r="I12" s="78"/>
      <c r="J12" s="79">
        <f>AVERAGE(J8:J10)</f>
        <v>-27.1968808352763</v>
      </c>
      <c r="K12" s="78"/>
      <c r="L12" s="79">
        <f>AVERAGE(L8:L10)</f>
        <v>-2.0138194298773961</v>
      </c>
      <c r="M12" s="80"/>
    </row>
    <row r="13" spans="1:14" x14ac:dyDescent="0.25">
      <c r="A13" s="77" t="s">
        <v>28</v>
      </c>
      <c r="B13" s="78"/>
      <c r="C13" s="78"/>
      <c r="D13" s="79">
        <f>MIN(D8:D10)</f>
        <v>-500.434173708478</v>
      </c>
      <c r="E13" s="78"/>
      <c r="F13" s="79">
        <f>MIN(F8:F10)</f>
        <v>-300.12537445938301</v>
      </c>
      <c r="G13" s="78"/>
      <c r="H13" s="79">
        <f>MIN(H8:H10)</f>
        <v>-92.634921726761306</v>
      </c>
      <c r="I13" s="78"/>
      <c r="J13" s="79">
        <f>MIN(J8:J10)</f>
        <v>-27.413234247766599</v>
      </c>
      <c r="K13" s="78"/>
      <c r="L13" s="79">
        <f>MIN(L8:L10)</f>
        <v>-110.57352941176499</v>
      </c>
      <c r="M13" s="80"/>
    </row>
    <row r="14" spans="1:14" ht="15.75" thickBot="1" x14ac:dyDescent="0.3">
      <c r="A14" s="81" t="s">
        <v>29</v>
      </c>
      <c r="B14" s="82"/>
      <c r="C14" s="82"/>
      <c r="D14" s="83">
        <f>MAX(D8:D10)</f>
        <v>-280.17057569296401</v>
      </c>
      <c r="E14" s="82"/>
      <c r="F14" s="83">
        <f>MAX(F8:F10)</f>
        <v>-110.57352941176499</v>
      </c>
      <c r="G14" s="82"/>
      <c r="H14" s="83">
        <f>MAX(H8:H10)</f>
        <v>-78.992709011829504</v>
      </c>
      <c r="I14" s="82"/>
      <c r="J14" s="83">
        <f>MAX(J8:J10)</f>
        <v>-26.980527422786</v>
      </c>
      <c r="K14" s="82"/>
      <c r="L14" s="83">
        <f>MAX(L8:L10)</f>
        <v>127.985886383177</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350</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43907</v>
      </c>
      <c r="C8" s="69">
        <f>VLOOKUP($A8,'Return Data'!$A$7:$R$328,3,0)</f>
        <v>32.721699999999998</v>
      </c>
      <c r="D8" s="69">
        <f>VLOOKUP($A8,'Return Data'!$A$7:$R$328,10,0)</f>
        <v>-19.994148802729001</v>
      </c>
      <c r="E8" s="70">
        <f>RANK(D8,D$8:D$37,0)</f>
        <v>28</v>
      </c>
      <c r="F8" s="69">
        <f>VLOOKUP($A8,'Return Data'!$A$7:$R$328,11,0)</f>
        <v>6.5656496528658899</v>
      </c>
      <c r="G8" s="70">
        <f>RANK(F8,F$8:F$37,0)</f>
        <v>24</v>
      </c>
      <c r="H8" s="69">
        <f>VLOOKUP($A8,'Return Data'!$A$7:$R$328,12,0)</f>
        <v>-10.203789069689201</v>
      </c>
      <c r="I8" s="70">
        <f>RANK(H8,H$8:H$37,0)</f>
        <v>28</v>
      </c>
      <c r="J8" s="69">
        <f>VLOOKUP($A8,'Return Data'!$A$7:$R$328,13,0)</f>
        <v>-2.50142147735456</v>
      </c>
      <c r="K8" s="70">
        <f>RANK(J8,J$8:J$37,0)</f>
        <v>28</v>
      </c>
      <c r="L8" s="69">
        <f>VLOOKUP($A8,'Return Data'!$A$7:$R$328,14,0)</f>
        <v>0.87116314079123602</v>
      </c>
      <c r="M8" s="70">
        <f>RANK(L8,L$8:L$37,0)</f>
        <v>24</v>
      </c>
      <c r="N8" s="69">
        <f>VLOOKUP($A8,'Return Data'!$A$7:$R$328,18,0)</f>
        <v>3.6067597353833398</v>
      </c>
      <c r="O8" s="70">
        <f>RANK(N8,N$8:N$37,0)</f>
        <v>24</v>
      </c>
      <c r="P8" s="69">
        <f>VLOOKUP($A8,'Return Data'!$A$7:$R$328,15,0)</f>
        <v>3.9616614844004099</v>
      </c>
      <c r="Q8" s="70">
        <f>RANK(P8,P$8:P$37,0)</f>
        <v>23</v>
      </c>
      <c r="R8" s="69">
        <f>VLOOKUP($A8,'Return Data'!$A$7:$R$328,17,0)</f>
        <v>9.48404594742615</v>
      </c>
      <c r="S8" s="71">
        <f>RANK(R8,R$8:R$37,0)</f>
        <v>21</v>
      </c>
    </row>
    <row r="9" spans="1:19" x14ac:dyDescent="0.25">
      <c r="A9" s="87" t="s">
        <v>54</v>
      </c>
      <c r="B9" s="68">
        <f>VLOOKUP($A9,'Return Data'!$A$7:$R$328,2,0)</f>
        <v>43907</v>
      </c>
      <c r="C9" s="69">
        <f>VLOOKUP($A9,'Return Data'!$A$7:$R$328,3,0)</f>
        <v>1.9645999999999999</v>
      </c>
      <c r="D9" s="69">
        <f>VLOOKUP($A9,'Return Data'!$A$7:$R$328,10,0)</f>
        <v>9.0984628167843802</v>
      </c>
      <c r="E9" s="70">
        <f t="shared" ref="E9:G37" si="0">RANK(D9,D$8:D$37,0)</f>
        <v>2</v>
      </c>
      <c r="F9" s="69">
        <f>VLOOKUP($A9,'Return Data'!$A$7:$R$328,11,0)</f>
        <v>9.2744459997870905</v>
      </c>
      <c r="G9" s="70">
        <f t="shared" si="0"/>
        <v>20</v>
      </c>
      <c r="H9" s="69"/>
      <c r="I9" s="70"/>
      <c r="J9" s="69"/>
      <c r="K9" s="70"/>
      <c r="L9" s="69"/>
      <c r="M9" s="70"/>
      <c r="N9" s="69"/>
      <c r="O9" s="70"/>
      <c r="P9" s="69"/>
      <c r="Q9" s="70"/>
      <c r="R9" s="69">
        <f>VLOOKUP($A9,'Return Data'!$A$7:$R$328,17,0)</f>
        <v>9.3380582882451204</v>
      </c>
      <c r="S9" s="71">
        <f t="shared" ref="S9:S37" si="1">RANK(R9,R$8:R$37,0)</f>
        <v>24</v>
      </c>
    </row>
    <row r="10" spans="1:19" x14ac:dyDescent="0.25">
      <c r="A10" s="87" t="s">
        <v>55</v>
      </c>
      <c r="B10" s="68">
        <f>VLOOKUP($A10,'Return Data'!$A$7:$R$328,2,0)</f>
        <v>43907</v>
      </c>
      <c r="C10" s="69">
        <f>VLOOKUP($A10,'Return Data'!$A$7:$R$328,3,0)</f>
        <v>22.496500000000001</v>
      </c>
      <c r="D10" s="69">
        <f>VLOOKUP($A10,'Return Data'!$A$7:$R$328,10,0)</f>
        <v>-17.205926396727602</v>
      </c>
      <c r="E10" s="70">
        <f t="shared" si="0"/>
        <v>27</v>
      </c>
      <c r="F10" s="69">
        <f>VLOOKUP($A10,'Return Data'!$A$7:$R$328,11,0)</f>
        <v>13.6329750132205</v>
      </c>
      <c r="G10" s="70">
        <f t="shared" si="0"/>
        <v>8</v>
      </c>
      <c r="H10" s="69">
        <f>VLOOKUP($A10,'Return Data'!$A$7:$R$328,12,0)</f>
        <v>9.4446715134925991</v>
      </c>
      <c r="I10" s="70">
        <f t="shared" ref="I10" si="2">RANK(H10,H$8:H$37,0)</f>
        <v>7</v>
      </c>
      <c r="J10" s="69">
        <f>VLOOKUP($A10,'Return Data'!$A$7:$R$328,13,0)</f>
        <v>10.016724703036299</v>
      </c>
      <c r="K10" s="70">
        <f t="shared" ref="K10" si="3">RANK(J10,J$8:J$37,0)</f>
        <v>7</v>
      </c>
      <c r="L10" s="69">
        <f>VLOOKUP($A10,'Return Data'!$A$7:$R$328,14,0)</f>
        <v>12.1164001800073</v>
      </c>
      <c r="M10" s="70">
        <f t="shared" ref="M10" si="4">RANK(L10,L$8:L$37,0)</f>
        <v>6</v>
      </c>
      <c r="N10" s="69">
        <f>VLOOKUP($A10,'Return Data'!$A$7:$R$328,18,0)</f>
        <v>10.6260109655005</v>
      </c>
      <c r="O10" s="70">
        <f t="shared" ref="O10" si="5">RANK(N10,N$8:N$37,0)</f>
        <v>7</v>
      </c>
      <c r="P10" s="69">
        <f>VLOOKUP($A10,'Return Data'!$A$7:$R$328,15,0)</f>
        <v>9.3604782892988592</v>
      </c>
      <c r="Q10" s="70">
        <f t="shared" ref="Q10" si="6">RANK(P10,P$8:P$37,0)</f>
        <v>7</v>
      </c>
      <c r="R10" s="69">
        <f>VLOOKUP($A10,'Return Data'!$A$7:$R$328,17,0)</f>
        <v>12.9021294983055</v>
      </c>
      <c r="S10" s="71">
        <f t="shared" si="1"/>
        <v>4</v>
      </c>
    </row>
    <row r="11" spans="1:19" x14ac:dyDescent="0.25">
      <c r="A11" s="87" t="s">
        <v>56</v>
      </c>
      <c r="B11" s="68">
        <f>VLOOKUP($A11,'Return Data'!$A$7:$R$328,2,0)</f>
        <v>43907</v>
      </c>
      <c r="C11" s="69">
        <f>VLOOKUP($A11,'Return Data'!$A$7:$R$328,3,0)</f>
        <v>17.877199999999998</v>
      </c>
      <c r="D11" s="69">
        <f>VLOOKUP($A11,'Return Data'!$A$7:$R$328,10,0)</f>
        <v>2.4901669858493101</v>
      </c>
      <c r="E11" s="70">
        <f t="shared" si="0"/>
        <v>5</v>
      </c>
      <c r="F11" s="69">
        <f>VLOOKUP($A11,'Return Data'!$A$7:$R$328,11,0)</f>
        <v>13.078279509858699</v>
      </c>
      <c r="G11" s="70">
        <f t="shared" si="0"/>
        <v>9</v>
      </c>
      <c r="H11" s="69">
        <f>VLOOKUP($A11,'Return Data'!$A$7:$R$328,12,0)</f>
        <v>7.4703367093359603</v>
      </c>
      <c r="I11" s="70">
        <f t="shared" ref="I11" si="7">RANK(H11,H$8:H$37,0)</f>
        <v>16</v>
      </c>
      <c r="J11" s="69">
        <f>VLOOKUP($A11,'Return Data'!$A$7:$R$328,13,0)</f>
        <v>8.0930997464119407</v>
      </c>
      <c r="K11" s="70">
        <f t="shared" ref="K11" si="8">RANK(J11,J$8:J$37,0)</f>
        <v>15</v>
      </c>
      <c r="L11" s="69">
        <f>VLOOKUP($A11,'Return Data'!$A$7:$R$328,14,0)</f>
        <v>-1.6525250494867501</v>
      </c>
      <c r="M11" s="70">
        <f t="shared" ref="M11" si="9">RANK(L11,L$8:L$37,0)</f>
        <v>26</v>
      </c>
      <c r="N11" s="69">
        <f>VLOOKUP($A11,'Return Data'!$A$7:$R$328,18,0)</f>
        <v>2.76675357621937</v>
      </c>
      <c r="O11" s="70">
        <f t="shared" ref="O11" si="10">RANK(N11,N$8:N$37,0)</f>
        <v>25</v>
      </c>
      <c r="P11" s="69">
        <f>VLOOKUP($A11,'Return Data'!$A$7:$R$328,15,0)</f>
        <v>3.95127156818956</v>
      </c>
      <c r="Q11" s="70">
        <f t="shared" ref="Q11" si="11">RANK(P11,P$8:P$37,0)</f>
        <v>24</v>
      </c>
      <c r="R11" s="69">
        <f>VLOOKUP($A11,'Return Data'!$A$7:$R$328,17,0)</f>
        <v>9.6752084051570293</v>
      </c>
      <c r="S11" s="71">
        <f t="shared" si="1"/>
        <v>20</v>
      </c>
    </row>
    <row r="12" spans="1:19" x14ac:dyDescent="0.25">
      <c r="A12" s="87" t="s">
        <v>57</v>
      </c>
      <c r="B12" s="68">
        <f>VLOOKUP($A12,'Return Data'!$A$7:$R$328,2,0)</f>
        <v>43907</v>
      </c>
      <c r="C12" s="69">
        <f>VLOOKUP($A12,'Return Data'!$A$7:$R$328,3,0)</f>
        <v>35.716799999999999</v>
      </c>
      <c r="D12" s="69">
        <f>VLOOKUP($A12,'Return Data'!$A$7:$R$328,10,0)</f>
        <v>-7.1792643251946702</v>
      </c>
      <c r="E12" s="70">
        <f t="shared" si="0"/>
        <v>19</v>
      </c>
      <c r="F12" s="69">
        <f>VLOOKUP($A12,'Return Data'!$A$7:$R$328,11,0)</f>
        <v>12.9787648105552</v>
      </c>
      <c r="G12" s="70">
        <f t="shared" si="0"/>
        <v>10</v>
      </c>
      <c r="H12" s="69">
        <f>VLOOKUP($A12,'Return Data'!$A$7:$R$328,12,0)</f>
        <v>8.5021139226402997</v>
      </c>
      <c r="I12" s="70">
        <f t="shared" ref="I12" si="12">RANK(H12,H$8:H$37,0)</f>
        <v>9</v>
      </c>
      <c r="J12" s="69">
        <f>VLOOKUP($A12,'Return Data'!$A$7:$R$328,13,0)</f>
        <v>8.1180887174878205</v>
      </c>
      <c r="K12" s="70">
        <f t="shared" ref="K12" si="13">RANK(J12,J$8:J$37,0)</f>
        <v>14</v>
      </c>
      <c r="L12" s="69">
        <f>VLOOKUP($A12,'Return Data'!$A$7:$R$328,14,0)</f>
        <v>9.6370152606240804</v>
      </c>
      <c r="M12" s="70">
        <f t="shared" ref="M12" si="14">RANK(L12,L$8:L$37,0)</f>
        <v>16</v>
      </c>
      <c r="N12" s="69">
        <f>VLOOKUP($A12,'Return Data'!$A$7:$R$328,18,0)</f>
        <v>8.6956098135235198</v>
      </c>
      <c r="O12" s="70">
        <f t="shared" ref="O12" si="15">RANK(N12,N$8:N$37,0)</f>
        <v>15</v>
      </c>
      <c r="P12" s="69">
        <f>VLOOKUP($A12,'Return Data'!$A$7:$R$328,15,0)</f>
        <v>7.89982244362717</v>
      </c>
      <c r="Q12" s="70">
        <f t="shared" ref="Q12" si="16">RANK(P12,P$8:P$37,0)</f>
        <v>12</v>
      </c>
      <c r="R12" s="69">
        <f>VLOOKUP($A12,'Return Data'!$A$7:$R$328,17,0)</f>
        <v>11.945185113282101</v>
      </c>
      <c r="S12" s="71">
        <f t="shared" si="1"/>
        <v>10</v>
      </c>
    </row>
    <row r="13" spans="1:19" x14ac:dyDescent="0.25">
      <c r="A13" s="87" t="s">
        <v>58</v>
      </c>
      <c r="B13" s="68">
        <f>VLOOKUP($A13,'Return Data'!$A$7:$R$328,2,0)</f>
        <v>43907</v>
      </c>
      <c r="C13" s="69">
        <f>VLOOKUP($A13,'Return Data'!$A$7:$R$328,3,0)</f>
        <v>23.312200000000001</v>
      </c>
      <c r="D13" s="69">
        <f>VLOOKUP($A13,'Return Data'!$A$7:$R$328,10,0)</f>
        <v>-1.08964949730996</v>
      </c>
      <c r="E13" s="70">
        <f t="shared" si="0"/>
        <v>9</v>
      </c>
      <c r="F13" s="69">
        <f>VLOOKUP($A13,'Return Data'!$A$7:$R$328,11,0)</f>
        <v>10.5616006246012</v>
      </c>
      <c r="G13" s="70">
        <f t="shared" si="0"/>
        <v>16</v>
      </c>
      <c r="H13" s="69">
        <f>VLOOKUP($A13,'Return Data'!$A$7:$R$328,12,0)</f>
        <v>6.6794110644506102</v>
      </c>
      <c r="I13" s="70">
        <f t="shared" ref="I13" si="17">RANK(H13,H$8:H$37,0)</f>
        <v>21</v>
      </c>
      <c r="J13" s="69">
        <f>VLOOKUP($A13,'Return Data'!$A$7:$R$328,13,0)</f>
        <v>7.9961775922389</v>
      </c>
      <c r="K13" s="70">
        <f t="shared" ref="K13" si="18">RANK(J13,J$8:J$37,0)</f>
        <v>16</v>
      </c>
      <c r="L13" s="69">
        <f>VLOOKUP($A13,'Return Data'!$A$7:$R$328,14,0)</f>
        <v>10.393696569089</v>
      </c>
      <c r="M13" s="70">
        <f t="shared" ref="M13" si="19">RANK(L13,L$8:L$37,0)</f>
        <v>13</v>
      </c>
      <c r="N13" s="69">
        <f>VLOOKUP($A13,'Return Data'!$A$7:$R$328,18,0)</f>
        <v>8.9944819248966397</v>
      </c>
      <c r="O13" s="70">
        <f t="shared" ref="O13" si="20">RANK(N13,N$8:N$37,0)</f>
        <v>13</v>
      </c>
      <c r="P13" s="69">
        <f>VLOOKUP($A13,'Return Data'!$A$7:$R$328,15,0)</f>
        <v>7.3970600992356097</v>
      </c>
      <c r="Q13" s="70">
        <f t="shared" ref="Q13" si="21">RANK(P13,P$8:P$37,0)</f>
        <v>17</v>
      </c>
      <c r="R13" s="69">
        <f>VLOOKUP($A13,'Return Data'!$A$7:$R$328,17,0)</f>
        <v>11.8621199044566</v>
      </c>
      <c r="S13" s="71">
        <f t="shared" si="1"/>
        <v>11</v>
      </c>
    </row>
    <row r="14" spans="1:19" x14ac:dyDescent="0.25">
      <c r="A14" s="87" t="s">
        <v>59</v>
      </c>
      <c r="B14" s="68">
        <f>VLOOKUP($A14,'Return Data'!$A$7:$R$328,2,0)</f>
        <v>43907</v>
      </c>
      <c r="C14" s="69">
        <f>VLOOKUP($A14,'Return Data'!$A$7:$R$328,3,0)</f>
        <v>2489.0970000000002</v>
      </c>
      <c r="D14" s="69">
        <f>VLOOKUP($A14,'Return Data'!$A$7:$R$328,10,0)</f>
        <v>1.64592811008645</v>
      </c>
      <c r="E14" s="70">
        <f t="shared" si="0"/>
        <v>6</v>
      </c>
      <c r="F14" s="69">
        <f>VLOOKUP($A14,'Return Data'!$A$7:$R$328,11,0)</f>
        <v>20.591835211747899</v>
      </c>
      <c r="G14" s="70">
        <f t="shared" si="0"/>
        <v>1</v>
      </c>
      <c r="H14" s="69">
        <f>VLOOKUP($A14,'Return Data'!$A$7:$R$328,12,0)</f>
        <v>11.0970552100896</v>
      </c>
      <c r="I14" s="70">
        <f t="shared" ref="I14" si="22">RANK(H14,H$8:H$37,0)</f>
        <v>2</v>
      </c>
      <c r="J14" s="69">
        <f>VLOOKUP($A14,'Return Data'!$A$7:$R$328,13,0)</f>
        <v>19.3733365033758</v>
      </c>
      <c r="K14" s="70">
        <f t="shared" ref="K14" si="23">RANK(J14,J$8:J$37,0)</f>
        <v>1</v>
      </c>
      <c r="L14" s="69">
        <f>VLOOKUP($A14,'Return Data'!$A$7:$R$328,14,0)</f>
        <v>12.487897399417699</v>
      </c>
      <c r="M14" s="70">
        <f t="shared" ref="M14" si="24">RANK(L14,L$8:L$37,0)</f>
        <v>4</v>
      </c>
      <c r="N14" s="69">
        <f>VLOOKUP($A14,'Return Data'!$A$7:$R$328,18,0)</f>
        <v>11.014925558397</v>
      </c>
      <c r="O14" s="70">
        <f t="shared" ref="O14" si="25">RANK(N14,N$8:N$37,0)</f>
        <v>5</v>
      </c>
      <c r="P14" s="69">
        <f>VLOOKUP($A14,'Return Data'!$A$7:$R$328,15,0)</f>
        <v>8.8058702696090894</v>
      </c>
      <c r="Q14" s="70">
        <f t="shared" ref="Q14" si="26">RANK(P14,P$8:P$37,0)</f>
        <v>8</v>
      </c>
      <c r="R14" s="69">
        <f>VLOOKUP($A14,'Return Data'!$A$7:$R$328,17,0)</f>
        <v>12.005193735294201</v>
      </c>
      <c r="S14" s="71">
        <f t="shared" si="1"/>
        <v>9</v>
      </c>
    </row>
    <row r="15" spans="1:19" x14ac:dyDescent="0.25">
      <c r="A15" s="87" t="s">
        <v>60</v>
      </c>
      <c r="B15" s="68">
        <f>VLOOKUP($A15,'Return Data'!$A$7:$R$328,2,0)</f>
        <v>43907</v>
      </c>
      <c r="C15" s="69">
        <f>VLOOKUP($A15,'Return Data'!$A$7:$R$328,3,0)</f>
        <v>23.072299999999998</v>
      </c>
      <c r="D15" s="69">
        <f>VLOOKUP($A15,'Return Data'!$A$7:$R$328,10,0)</f>
        <v>5.13778622145285</v>
      </c>
      <c r="E15" s="70">
        <f t="shared" si="0"/>
        <v>4</v>
      </c>
      <c r="F15" s="69">
        <f>VLOOKUP($A15,'Return Data'!$A$7:$R$328,11,0)</f>
        <v>15.135943743033</v>
      </c>
      <c r="G15" s="70">
        <f t="shared" si="0"/>
        <v>5</v>
      </c>
      <c r="H15" s="69">
        <f>VLOOKUP($A15,'Return Data'!$A$7:$R$328,12,0)</f>
        <v>8.6349077845422393</v>
      </c>
      <c r="I15" s="70">
        <f t="shared" ref="I15" si="27">RANK(H15,H$8:H$37,0)</f>
        <v>8</v>
      </c>
      <c r="J15" s="69">
        <f>VLOOKUP($A15,'Return Data'!$A$7:$R$328,13,0)</f>
        <v>10.029616119518501</v>
      </c>
      <c r="K15" s="70">
        <f t="shared" ref="K15" si="28">RANK(J15,J$8:J$37,0)</f>
        <v>6</v>
      </c>
      <c r="L15" s="69">
        <f>VLOOKUP($A15,'Return Data'!$A$7:$R$328,14,0)</f>
        <v>12.470567361668801</v>
      </c>
      <c r="M15" s="70">
        <f t="shared" ref="M15" si="29">RANK(L15,L$8:L$37,0)</f>
        <v>5</v>
      </c>
      <c r="N15" s="69">
        <f>VLOOKUP($A15,'Return Data'!$A$7:$R$328,18,0)</f>
        <v>11.8517661912159</v>
      </c>
      <c r="O15" s="70">
        <f t="shared" ref="O15" si="30">RANK(N15,N$8:N$37,0)</f>
        <v>1</v>
      </c>
      <c r="P15" s="69">
        <f>VLOOKUP($A15,'Return Data'!$A$7:$R$328,15,0)</f>
        <v>9.4949010287345708</v>
      </c>
      <c r="Q15" s="70">
        <f t="shared" ref="Q15" si="31">RANK(P15,P$8:P$37,0)</f>
        <v>5</v>
      </c>
      <c r="R15" s="69">
        <f>VLOOKUP($A15,'Return Data'!$A$7:$R$328,17,0)</f>
        <v>11.333410880333201</v>
      </c>
      <c r="S15" s="71">
        <f t="shared" si="1"/>
        <v>12</v>
      </c>
    </row>
    <row r="16" spans="1:19" x14ac:dyDescent="0.25">
      <c r="A16" s="87" t="s">
        <v>61</v>
      </c>
      <c r="B16" s="68">
        <f>VLOOKUP($A16,'Return Data'!$A$7:$R$328,2,0)</f>
        <v>43907</v>
      </c>
      <c r="C16" s="69">
        <f>VLOOKUP($A16,'Return Data'!$A$7:$R$328,3,0)</f>
        <v>70.136300000000006</v>
      </c>
      <c r="D16" s="69">
        <f>VLOOKUP($A16,'Return Data'!$A$7:$R$328,10,0)</f>
        <v>-31.228915983827399</v>
      </c>
      <c r="E16" s="70">
        <f t="shared" si="0"/>
        <v>29</v>
      </c>
      <c r="F16" s="69">
        <f>VLOOKUP($A16,'Return Data'!$A$7:$R$328,11,0)</f>
        <v>-15.6533022034785</v>
      </c>
      <c r="G16" s="70">
        <f t="shared" si="0"/>
        <v>29</v>
      </c>
      <c r="H16" s="69">
        <f>VLOOKUP($A16,'Return Data'!$A$7:$R$328,12,0)</f>
        <v>-5.7444670848267299</v>
      </c>
      <c r="I16" s="70">
        <f t="shared" ref="I16" si="32">RANK(H16,H$8:H$37,0)</f>
        <v>27</v>
      </c>
      <c r="J16" s="69">
        <f>VLOOKUP($A16,'Return Data'!$A$7:$R$328,13,0)</f>
        <v>-1.64643437224981</v>
      </c>
      <c r="K16" s="70">
        <f t="shared" ref="K16" si="33">RANK(J16,J$8:J$37,0)</f>
        <v>27</v>
      </c>
      <c r="L16" s="69">
        <f>VLOOKUP($A16,'Return Data'!$A$7:$R$328,14,0)</f>
        <v>0.51915882949666903</v>
      </c>
      <c r="M16" s="70">
        <f t="shared" ref="M16" si="34">RANK(L16,L$8:L$37,0)</f>
        <v>25</v>
      </c>
      <c r="N16" s="69">
        <f>VLOOKUP($A16,'Return Data'!$A$7:$R$328,18,0)</f>
        <v>5.1004492418725098</v>
      </c>
      <c r="O16" s="70">
        <f t="shared" ref="O16" si="35">RANK(N16,N$8:N$37,0)</f>
        <v>22</v>
      </c>
      <c r="P16" s="69">
        <f>VLOOKUP($A16,'Return Data'!$A$7:$R$328,15,0)</f>
        <v>6.77112190969605</v>
      </c>
      <c r="Q16" s="70">
        <f t="shared" ref="Q16" si="36">RANK(P16,P$8:P$37,0)</f>
        <v>19</v>
      </c>
      <c r="R16" s="69">
        <f>VLOOKUP($A16,'Return Data'!$A$7:$R$328,17,0)</f>
        <v>11.086418764488</v>
      </c>
      <c r="S16" s="71">
        <f t="shared" si="1"/>
        <v>14</v>
      </c>
    </row>
    <row r="17" spans="1:19" x14ac:dyDescent="0.25">
      <c r="A17" s="87" t="s">
        <v>62</v>
      </c>
      <c r="B17" s="68">
        <f>VLOOKUP($A17,'Return Data'!$A$7:$R$328,2,0)</f>
        <v>43907</v>
      </c>
      <c r="C17" s="69">
        <f>VLOOKUP($A17,'Return Data'!$A$7:$R$328,3,0)</f>
        <v>66.4756</v>
      </c>
      <c r="D17" s="69">
        <f>VLOOKUP($A17,'Return Data'!$A$7:$R$328,10,0)</f>
        <v>-13.291509267834</v>
      </c>
      <c r="E17" s="70">
        <f t="shared" si="0"/>
        <v>23</v>
      </c>
      <c r="F17" s="69">
        <f>VLOOKUP($A17,'Return Data'!$A$7:$R$328,11,0)</f>
        <v>6.2852105877315498</v>
      </c>
      <c r="G17" s="70">
        <f t="shared" si="0"/>
        <v>25</v>
      </c>
      <c r="H17" s="69">
        <f>VLOOKUP($A17,'Return Data'!$A$7:$R$328,12,0)</f>
        <v>6.8940199879539703</v>
      </c>
      <c r="I17" s="70">
        <f t="shared" ref="I17" si="37">RANK(H17,H$8:H$37,0)</f>
        <v>20</v>
      </c>
      <c r="J17" s="69">
        <f>VLOOKUP($A17,'Return Data'!$A$7:$R$328,13,0)</f>
        <v>7.5246410427153396</v>
      </c>
      <c r="K17" s="70">
        <f t="shared" ref="K17" si="38">RANK(J17,J$8:J$37,0)</f>
        <v>19</v>
      </c>
      <c r="L17" s="69">
        <f>VLOOKUP($A17,'Return Data'!$A$7:$R$328,14,0)</f>
        <v>5.8325775742599104</v>
      </c>
      <c r="M17" s="70">
        <f t="shared" ref="M17" si="39">RANK(L17,L$8:L$37,0)</f>
        <v>22</v>
      </c>
      <c r="N17" s="69">
        <f>VLOOKUP($A17,'Return Data'!$A$7:$R$328,18,0)</f>
        <v>4.8223365767396897</v>
      </c>
      <c r="O17" s="70">
        <f t="shared" ref="O17" si="40">RANK(N17,N$8:N$37,0)</f>
        <v>23</v>
      </c>
      <c r="P17" s="69">
        <f>VLOOKUP($A17,'Return Data'!$A$7:$R$328,15,0)</f>
        <v>4.9076335128108699</v>
      </c>
      <c r="Q17" s="70">
        <f t="shared" ref="Q17" si="41">RANK(P17,P$8:P$37,0)</f>
        <v>22</v>
      </c>
      <c r="R17" s="69">
        <f>VLOOKUP($A17,'Return Data'!$A$7:$R$328,17,0)</f>
        <v>10.094608482725199</v>
      </c>
      <c r="S17" s="71">
        <f t="shared" si="1"/>
        <v>18</v>
      </c>
    </row>
    <row r="18" spans="1:19" x14ac:dyDescent="0.25">
      <c r="A18" s="87" t="s">
        <v>63</v>
      </c>
      <c r="B18" s="68">
        <f>VLOOKUP($A18,'Return Data'!$A$7:$R$328,2,0)</f>
        <v>43907</v>
      </c>
      <c r="C18" s="69">
        <f>VLOOKUP($A18,'Return Data'!$A$7:$R$328,3,0)</f>
        <v>28.023299999999999</v>
      </c>
      <c r="D18" s="69">
        <f>VLOOKUP($A18,'Return Data'!$A$7:$R$328,10,0)</f>
        <v>-5.3666230597911504</v>
      </c>
      <c r="E18" s="70">
        <f t="shared" si="0"/>
        <v>15</v>
      </c>
      <c r="F18" s="69">
        <f>VLOOKUP($A18,'Return Data'!$A$7:$R$328,11,0)</f>
        <v>11.069280691989301</v>
      </c>
      <c r="G18" s="70">
        <f t="shared" si="0"/>
        <v>11</v>
      </c>
      <c r="H18" s="69">
        <f>VLOOKUP($A18,'Return Data'!$A$7:$R$328,12,0)</f>
        <v>7.0794449493494103</v>
      </c>
      <c r="I18" s="70">
        <f t="shared" ref="I18" si="42">RANK(H18,H$8:H$37,0)</f>
        <v>18</v>
      </c>
      <c r="J18" s="69">
        <f>VLOOKUP($A18,'Return Data'!$A$7:$R$328,13,0)</f>
        <v>9.1242754520745599</v>
      </c>
      <c r="K18" s="70">
        <f t="shared" ref="K18" si="43">RANK(J18,J$8:J$37,0)</f>
        <v>11</v>
      </c>
      <c r="L18" s="69">
        <f>VLOOKUP($A18,'Return Data'!$A$7:$R$328,14,0)</f>
        <v>11.1516438324246</v>
      </c>
      <c r="M18" s="70">
        <f t="shared" ref="M18" si="44">RANK(L18,L$8:L$37,0)</f>
        <v>10</v>
      </c>
      <c r="N18" s="69">
        <f>VLOOKUP($A18,'Return Data'!$A$7:$R$328,18,0)</f>
        <v>9.7792131413435399</v>
      </c>
      <c r="O18" s="70">
        <f t="shared" ref="O18" si="45">RANK(N18,N$8:N$37,0)</f>
        <v>10</v>
      </c>
      <c r="P18" s="69">
        <f>VLOOKUP($A18,'Return Data'!$A$7:$R$328,15,0)</f>
        <v>7.7399637524307501</v>
      </c>
      <c r="Q18" s="70">
        <f t="shared" ref="Q18" si="46">RANK(P18,P$8:P$37,0)</f>
        <v>13</v>
      </c>
      <c r="R18" s="69">
        <f>VLOOKUP($A18,'Return Data'!$A$7:$R$328,17,0)</f>
        <v>10.301124463651799</v>
      </c>
      <c r="S18" s="71">
        <f t="shared" si="1"/>
        <v>17</v>
      </c>
    </row>
    <row r="19" spans="1:19" x14ac:dyDescent="0.25">
      <c r="A19" s="87" t="s">
        <v>64</v>
      </c>
      <c r="B19" s="68">
        <f>VLOOKUP($A19,'Return Data'!$A$7:$R$328,2,0)</f>
        <v>43907</v>
      </c>
      <c r="C19" s="69">
        <f>VLOOKUP($A19,'Return Data'!$A$7:$R$328,3,0)</f>
        <v>26.398599999999998</v>
      </c>
      <c r="D19" s="69">
        <f>VLOOKUP($A19,'Return Data'!$A$7:$R$328,10,0)</f>
        <v>-6.76229071574872</v>
      </c>
      <c r="E19" s="70">
        <f t="shared" si="0"/>
        <v>17</v>
      </c>
      <c r="F19" s="69">
        <f>VLOOKUP($A19,'Return Data'!$A$7:$R$328,11,0)</f>
        <v>13.948859923600599</v>
      </c>
      <c r="G19" s="70">
        <f t="shared" si="0"/>
        <v>7</v>
      </c>
      <c r="H19" s="69">
        <f>VLOOKUP($A19,'Return Data'!$A$7:$R$328,12,0)</f>
        <v>10.298554376024001</v>
      </c>
      <c r="I19" s="70">
        <f t="shared" ref="I19" si="47">RANK(H19,H$8:H$37,0)</f>
        <v>3</v>
      </c>
      <c r="J19" s="69">
        <f>VLOOKUP($A19,'Return Data'!$A$7:$R$328,13,0)</f>
        <v>10.5584030086723</v>
      </c>
      <c r="K19" s="70">
        <f t="shared" ref="K19" si="48">RANK(J19,J$8:J$37,0)</f>
        <v>5</v>
      </c>
      <c r="L19" s="69">
        <f>VLOOKUP($A19,'Return Data'!$A$7:$R$328,14,0)</f>
        <v>11.6209474875343</v>
      </c>
      <c r="M19" s="70">
        <f t="shared" ref="M19" si="49">RANK(L19,L$8:L$37,0)</f>
        <v>8</v>
      </c>
      <c r="N19" s="69">
        <f>VLOOKUP($A19,'Return Data'!$A$7:$R$328,18,0)</f>
        <v>9.8796184022484006</v>
      </c>
      <c r="O19" s="70">
        <f t="shared" ref="O19" si="50">RANK(N19,N$8:N$37,0)</f>
        <v>9</v>
      </c>
      <c r="P19" s="69">
        <f>VLOOKUP($A19,'Return Data'!$A$7:$R$328,15,0)</f>
        <v>9.7513250472245598</v>
      </c>
      <c r="Q19" s="70">
        <f t="shared" ref="Q19" si="51">RANK(P19,P$8:P$37,0)</f>
        <v>3</v>
      </c>
      <c r="R19" s="69">
        <f>VLOOKUP($A19,'Return Data'!$A$7:$R$328,17,0)</f>
        <v>15.361432008396401</v>
      </c>
      <c r="S19" s="71">
        <f t="shared" si="1"/>
        <v>1</v>
      </c>
    </row>
    <row r="20" spans="1:19" x14ac:dyDescent="0.25">
      <c r="A20" s="87" t="s">
        <v>65</v>
      </c>
      <c r="B20" s="68">
        <f>VLOOKUP($A20,'Return Data'!$A$7:$R$328,2,0)</f>
        <v>43907</v>
      </c>
      <c r="C20" s="69">
        <f>VLOOKUP($A20,'Return Data'!$A$7:$R$328,3,0)</f>
        <v>16.802399999999999</v>
      </c>
      <c r="D20" s="69">
        <f>VLOOKUP($A20,'Return Data'!$A$7:$R$328,10,0)</f>
        <v>-12.8488937432473</v>
      </c>
      <c r="E20" s="70">
        <f t="shared" si="0"/>
        <v>21</v>
      </c>
      <c r="F20" s="69">
        <f>VLOOKUP($A20,'Return Data'!$A$7:$R$328,11,0)</f>
        <v>9.41106258699992</v>
      </c>
      <c r="G20" s="70">
        <f t="shared" si="0"/>
        <v>19</v>
      </c>
      <c r="H20" s="69">
        <f>VLOOKUP($A20,'Return Data'!$A$7:$R$328,12,0)</f>
        <v>8.3161380996926599</v>
      </c>
      <c r="I20" s="70">
        <f t="shared" ref="I20" si="52">RANK(H20,H$8:H$37,0)</f>
        <v>10</v>
      </c>
      <c r="J20" s="69">
        <f>VLOOKUP($A20,'Return Data'!$A$7:$R$328,13,0)</f>
        <v>6.7234208176983996</v>
      </c>
      <c r="K20" s="70">
        <f t="shared" ref="K20" si="53">RANK(J20,J$8:J$37,0)</f>
        <v>22</v>
      </c>
      <c r="L20" s="69">
        <f>VLOOKUP($A20,'Return Data'!$A$7:$R$328,14,0)</f>
        <v>6.0654299897057502</v>
      </c>
      <c r="M20" s="70">
        <f t="shared" ref="M20" si="54">RANK(L20,L$8:L$37,0)</f>
        <v>21</v>
      </c>
      <c r="N20" s="69">
        <f>VLOOKUP($A20,'Return Data'!$A$7:$R$328,18,0)</f>
        <v>7.3322504645502597</v>
      </c>
      <c r="O20" s="70">
        <f t="shared" ref="O20" si="55">RANK(N20,N$8:N$37,0)</f>
        <v>19</v>
      </c>
      <c r="P20" s="69">
        <f>VLOOKUP($A20,'Return Data'!$A$7:$R$328,15,0)</f>
        <v>5.4475894989948701</v>
      </c>
      <c r="Q20" s="70">
        <f t="shared" ref="Q20" si="56">RANK(P20,P$8:P$37,0)</f>
        <v>20</v>
      </c>
      <c r="R20" s="69">
        <f>VLOOKUP($A20,'Return Data'!$A$7:$R$328,17,0)</f>
        <v>7.6264033606551296</v>
      </c>
      <c r="S20" s="71">
        <f t="shared" si="1"/>
        <v>30</v>
      </c>
    </row>
    <row r="21" spans="1:19" x14ac:dyDescent="0.25">
      <c r="A21" s="87" t="s">
        <v>66</v>
      </c>
      <c r="B21" s="68">
        <f>VLOOKUP($A21,'Return Data'!$A$7:$R$328,2,0)</f>
        <v>43907</v>
      </c>
      <c r="C21" s="69">
        <f>VLOOKUP($A21,'Return Data'!$A$7:$R$328,3,0)</f>
        <v>26.428799999999999</v>
      </c>
      <c r="D21" s="69">
        <f>VLOOKUP($A21,'Return Data'!$A$7:$R$328,10,0)</f>
        <v>-1.0515905788226501</v>
      </c>
      <c r="E21" s="70">
        <f t="shared" si="0"/>
        <v>8</v>
      </c>
      <c r="F21" s="69">
        <f>VLOOKUP($A21,'Return Data'!$A$7:$R$328,11,0)</f>
        <v>19.1481052902047</v>
      </c>
      <c r="G21" s="70">
        <f t="shared" si="0"/>
        <v>2</v>
      </c>
      <c r="H21" s="69">
        <f>VLOOKUP($A21,'Return Data'!$A$7:$R$328,12,0)</f>
        <v>10.219948896268001</v>
      </c>
      <c r="I21" s="70">
        <f t="shared" ref="I21" si="57">RANK(H21,H$8:H$37,0)</f>
        <v>4</v>
      </c>
      <c r="J21" s="69">
        <f>VLOOKUP($A21,'Return Data'!$A$7:$R$328,13,0)</f>
        <v>11.7081690915441</v>
      </c>
      <c r="K21" s="70">
        <f t="shared" ref="K21" si="58">RANK(J21,J$8:J$37,0)</f>
        <v>4</v>
      </c>
      <c r="L21" s="69">
        <f>VLOOKUP($A21,'Return Data'!$A$7:$R$328,14,0)</f>
        <v>13.414541392330801</v>
      </c>
      <c r="M21" s="70">
        <f t="shared" ref="M21" si="59">RANK(L21,L$8:L$37,0)</f>
        <v>3</v>
      </c>
      <c r="N21" s="69">
        <f>VLOOKUP($A21,'Return Data'!$A$7:$R$328,18,0)</f>
        <v>11.5587085759365</v>
      </c>
      <c r="O21" s="70">
        <f t="shared" ref="O21" si="60">RANK(N21,N$8:N$37,0)</f>
        <v>4</v>
      </c>
      <c r="P21" s="69">
        <f>VLOOKUP($A21,'Return Data'!$A$7:$R$328,15,0)</f>
        <v>9.3864299468577208</v>
      </c>
      <c r="Q21" s="70">
        <f t="shared" ref="Q21" si="61">RANK(P21,P$8:P$37,0)</f>
        <v>6</v>
      </c>
      <c r="R21" s="69">
        <f>VLOOKUP($A21,'Return Data'!$A$7:$R$328,17,0)</f>
        <v>12.9738325686412</v>
      </c>
      <c r="S21" s="71">
        <f t="shared" si="1"/>
        <v>3</v>
      </c>
    </row>
    <row r="22" spans="1:19" x14ac:dyDescent="0.25">
      <c r="A22" s="87" t="s">
        <v>67</v>
      </c>
      <c r="B22" s="68">
        <f>VLOOKUP($A22,'Return Data'!$A$7:$R$328,2,0)</f>
        <v>43907</v>
      </c>
      <c r="C22" s="69">
        <f>VLOOKUP($A22,'Return Data'!$A$7:$R$328,3,0)</f>
        <v>16.357900000000001</v>
      </c>
      <c r="D22" s="69">
        <f>VLOOKUP($A22,'Return Data'!$A$7:$R$328,10,0)</f>
        <v>1.4867479043704499</v>
      </c>
      <c r="E22" s="70">
        <f t="shared" si="0"/>
        <v>7</v>
      </c>
      <c r="F22" s="69">
        <f>VLOOKUP($A22,'Return Data'!$A$7:$R$328,11,0)</f>
        <v>7.4044494362773197</v>
      </c>
      <c r="G22" s="70">
        <f t="shared" si="0"/>
        <v>22</v>
      </c>
      <c r="H22" s="69">
        <f>VLOOKUP($A22,'Return Data'!$A$7:$R$328,12,0)</f>
        <v>7.9020393120839101</v>
      </c>
      <c r="I22" s="70">
        <f t="shared" ref="I22" si="62">RANK(H22,H$8:H$37,0)</f>
        <v>12</v>
      </c>
      <c r="J22" s="69">
        <f>VLOOKUP($A22,'Return Data'!$A$7:$R$328,13,0)</f>
        <v>7.9138811310895196</v>
      </c>
      <c r="K22" s="70">
        <f t="shared" ref="K22" si="63">RANK(J22,J$8:J$37,0)</f>
        <v>17</v>
      </c>
      <c r="L22" s="69">
        <f>VLOOKUP($A22,'Return Data'!$A$7:$R$328,14,0)</f>
        <v>8.0119531966588902</v>
      </c>
      <c r="M22" s="70">
        <f t="shared" ref="M22" si="64">RANK(L22,L$8:L$37,0)</f>
        <v>19</v>
      </c>
      <c r="N22" s="69">
        <f>VLOOKUP($A22,'Return Data'!$A$7:$R$328,18,0)</f>
        <v>7.61836412776778</v>
      </c>
      <c r="O22" s="70">
        <f t="shared" ref="O22" si="65">RANK(N22,N$8:N$37,0)</f>
        <v>18</v>
      </c>
      <c r="P22" s="69">
        <f>VLOOKUP($A22,'Return Data'!$A$7:$R$328,15,0)</f>
        <v>8.1600847438888806</v>
      </c>
      <c r="Q22" s="70">
        <f t="shared" ref="Q22" si="66">RANK(P22,P$8:P$37,0)</f>
        <v>11</v>
      </c>
      <c r="R22" s="69">
        <f>VLOOKUP($A22,'Return Data'!$A$7:$R$328,17,0)</f>
        <v>9.4411452400325508</v>
      </c>
      <c r="S22" s="71">
        <f t="shared" si="1"/>
        <v>22</v>
      </c>
    </row>
    <row r="23" spans="1:19" x14ac:dyDescent="0.25">
      <c r="A23" s="87" t="s">
        <v>68</v>
      </c>
      <c r="B23" s="68">
        <f>VLOOKUP($A23,'Return Data'!$A$7:$R$328,2,0)</f>
        <v>43907</v>
      </c>
      <c r="C23" s="69">
        <f>VLOOKUP($A23,'Return Data'!$A$7:$R$328,3,0)</f>
        <v>1120.0166999999999</v>
      </c>
      <c r="D23" s="69">
        <f>VLOOKUP($A23,'Return Data'!$A$7:$R$328,10,0)</f>
        <v>-4.0843509791846797</v>
      </c>
      <c r="E23" s="70">
        <f t="shared" si="0"/>
        <v>12</v>
      </c>
      <c r="F23" s="69">
        <f>VLOOKUP($A23,'Return Data'!$A$7:$R$328,11,0)</f>
        <v>5.3966929562777102</v>
      </c>
      <c r="G23" s="70">
        <f t="shared" si="0"/>
        <v>26</v>
      </c>
      <c r="H23" s="69">
        <f>VLOOKUP($A23,'Return Data'!$A$7:$R$328,12,0)</f>
        <v>6.9312909976694703</v>
      </c>
      <c r="I23" s="70">
        <f t="shared" ref="I23" si="67">RANK(H23,H$8:H$37,0)</f>
        <v>19</v>
      </c>
      <c r="J23" s="69">
        <f>VLOOKUP($A23,'Return Data'!$A$7:$R$328,13,0)</f>
        <v>7.50133669864283</v>
      </c>
      <c r="K23" s="70">
        <f t="shared" ref="K23" si="68">RANK(J23,J$8:J$37,0)</f>
        <v>21</v>
      </c>
      <c r="L23" s="69">
        <f>VLOOKUP($A23,'Return Data'!$A$7:$R$328,14,0)</f>
        <v>9.6046845783291701</v>
      </c>
      <c r="M23" s="70">
        <f t="shared" ref="M23" si="69">RANK(L23,L$8:L$37,0)</f>
        <v>17</v>
      </c>
      <c r="N23" s="69"/>
      <c r="O23" s="70"/>
      <c r="P23" s="69"/>
      <c r="Q23" s="70"/>
      <c r="R23" s="69">
        <f>VLOOKUP($A23,'Return Data'!$A$7:$R$328,17,0)</f>
        <v>9.34031886993602</v>
      </c>
      <c r="S23" s="71">
        <f t="shared" si="1"/>
        <v>23</v>
      </c>
    </row>
    <row r="24" spans="1:19" x14ac:dyDescent="0.25">
      <c r="A24" s="87" t="s">
        <v>69</v>
      </c>
      <c r="B24" s="68">
        <f>VLOOKUP($A24,'Return Data'!$A$7:$R$328,2,0)</f>
        <v>43907</v>
      </c>
      <c r="C24" s="69">
        <f>VLOOKUP($A24,'Return Data'!$A$7:$R$328,3,0)</f>
        <v>31.226500000000001</v>
      </c>
      <c r="D24" s="69">
        <f>VLOOKUP($A24,'Return Data'!$A$7:$R$328,10,0)</f>
        <v>-15.140067966820199</v>
      </c>
      <c r="E24" s="70">
        <f t="shared" si="0"/>
        <v>25</v>
      </c>
      <c r="F24" s="69">
        <f>VLOOKUP($A24,'Return Data'!$A$7:$R$328,11,0)</f>
        <v>1.4192190938215701</v>
      </c>
      <c r="G24" s="70">
        <f t="shared" si="0"/>
        <v>27</v>
      </c>
      <c r="H24" s="69">
        <f>VLOOKUP($A24,'Return Data'!$A$7:$R$328,12,0)</f>
        <v>3.3417617229277301</v>
      </c>
      <c r="I24" s="70">
        <f t="shared" ref="I24" si="70">RANK(H24,H$8:H$37,0)</f>
        <v>25</v>
      </c>
      <c r="J24" s="69">
        <f>VLOOKUP($A24,'Return Data'!$A$7:$R$328,13,0)</f>
        <v>4.4440040978561797</v>
      </c>
      <c r="K24" s="70">
        <f t="shared" ref="K24" si="71">RANK(J24,J$8:J$37,0)</f>
        <v>25</v>
      </c>
      <c r="L24" s="69">
        <f>VLOOKUP($A24,'Return Data'!$A$7:$R$328,14,0)</f>
        <v>5.2342433959985204</v>
      </c>
      <c r="M24" s="70">
        <f t="shared" ref="M24" si="72">RANK(L24,L$8:L$37,0)</f>
        <v>23</v>
      </c>
      <c r="N24" s="69">
        <f>VLOOKUP($A24,'Return Data'!$A$7:$R$328,18,0)</f>
        <v>6.7719764894967396</v>
      </c>
      <c r="O24" s="70">
        <f t="shared" ref="O24" si="73">RANK(N24,N$8:N$37,0)</f>
        <v>20</v>
      </c>
      <c r="P24" s="69">
        <f>VLOOKUP($A24,'Return Data'!$A$7:$R$328,15,0)</f>
        <v>7.51128227483456</v>
      </c>
      <c r="Q24" s="70">
        <f t="shared" ref="Q24" si="74">RANK(P24,P$8:P$37,0)</f>
        <v>15</v>
      </c>
      <c r="R24" s="69">
        <f>VLOOKUP($A24,'Return Data'!$A$7:$R$328,17,0)</f>
        <v>10.682074464940399</v>
      </c>
      <c r="S24" s="71">
        <f t="shared" si="1"/>
        <v>16</v>
      </c>
    </row>
    <row r="25" spans="1:19" x14ac:dyDescent="0.25">
      <c r="A25" s="87" t="s">
        <v>70</v>
      </c>
      <c r="B25" s="68">
        <f>VLOOKUP($A25,'Return Data'!$A$7:$R$328,2,0)</f>
        <v>43907</v>
      </c>
      <c r="C25" s="69">
        <f>VLOOKUP($A25,'Return Data'!$A$7:$R$328,3,0)</f>
        <v>27.660900000000002</v>
      </c>
      <c r="D25" s="69">
        <f>VLOOKUP($A25,'Return Data'!$A$7:$R$328,10,0)</f>
        <v>-16.830513006645798</v>
      </c>
      <c r="E25" s="70">
        <f t="shared" si="0"/>
        <v>26</v>
      </c>
      <c r="F25" s="69">
        <f>VLOOKUP($A25,'Return Data'!$A$7:$R$328,11,0)</f>
        <v>8.3183296155040605</v>
      </c>
      <c r="G25" s="70">
        <f t="shared" si="0"/>
        <v>21</v>
      </c>
      <c r="H25" s="69">
        <f>VLOOKUP($A25,'Return Data'!$A$7:$R$328,12,0)</f>
        <v>7.55423394018423</v>
      </c>
      <c r="I25" s="70">
        <f t="shared" ref="I25" si="75">RANK(H25,H$8:H$37,0)</f>
        <v>14</v>
      </c>
      <c r="J25" s="69">
        <f>VLOOKUP($A25,'Return Data'!$A$7:$R$328,13,0)</f>
        <v>8.7417036972985809</v>
      </c>
      <c r="K25" s="70">
        <f t="shared" ref="K25" si="76">RANK(J25,J$8:J$37,0)</f>
        <v>13</v>
      </c>
      <c r="L25" s="69">
        <f>VLOOKUP($A25,'Return Data'!$A$7:$R$328,14,0)</f>
        <v>10.4997955411012</v>
      </c>
      <c r="M25" s="70">
        <f t="shared" ref="M25" si="77">RANK(L25,L$8:L$37,0)</f>
        <v>12</v>
      </c>
      <c r="N25" s="69">
        <f>VLOOKUP($A25,'Return Data'!$A$7:$R$328,18,0)</f>
        <v>10.476981016857099</v>
      </c>
      <c r="O25" s="70">
        <f t="shared" ref="O25" si="78">RANK(N25,N$8:N$37,0)</f>
        <v>8</v>
      </c>
      <c r="P25" s="69">
        <f>VLOOKUP($A25,'Return Data'!$A$7:$R$328,15,0)</f>
        <v>9.8138007109656495</v>
      </c>
      <c r="Q25" s="70">
        <f t="shared" ref="Q25" si="79">RANK(P25,P$8:P$37,0)</f>
        <v>2</v>
      </c>
      <c r="R25" s="69">
        <f>VLOOKUP($A25,'Return Data'!$A$7:$R$328,17,0)</f>
        <v>13.156630426366201</v>
      </c>
      <c r="S25" s="71">
        <f t="shared" si="1"/>
        <v>2</v>
      </c>
    </row>
    <row r="26" spans="1:19" x14ac:dyDescent="0.25">
      <c r="A26" s="87" t="s">
        <v>71</v>
      </c>
      <c r="B26" s="68">
        <f>VLOOKUP($A26,'Return Data'!$A$7:$R$328,2,0)</f>
        <v>43907</v>
      </c>
      <c r="C26" s="69">
        <f>VLOOKUP($A26,'Return Data'!$A$7:$R$328,3,0)</f>
        <v>22.766100000000002</v>
      </c>
      <c r="D26" s="69">
        <f>VLOOKUP($A26,'Return Data'!$A$7:$R$328,10,0)</f>
        <v>-6.8072486720915304</v>
      </c>
      <c r="E26" s="70">
        <f t="shared" si="0"/>
        <v>18</v>
      </c>
      <c r="F26" s="69">
        <f>VLOOKUP($A26,'Return Data'!$A$7:$R$328,11,0)</f>
        <v>10.598920916774899</v>
      </c>
      <c r="G26" s="70">
        <f t="shared" si="0"/>
        <v>15</v>
      </c>
      <c r="H26" s="69">
        <f>VLOOKUP($A26,'Return Data'!$A$7:$R$328,12,0)</f>
        <v>8.0580072287365105</v>
      </c>
      <c r="I26" s="70">
        <f t="shared" ref="I26" si="80">RANK(H26,H$8:H$37,0)</f>
        <v>11</v>
      </c>
      <c r="J26" s="69">
        <f>VLOOKUP($A26,'Return Data'!$A$7:$R$328,13,0)</f>
        <v>9.1704281106645507</v>
      </c>
      <c r="K26" s="70">
        <f t="shared" ref="K26" si="81">RANK(J26,J$8:J$37,0)</f>
        <v>10</v>
      </c>
      <c r="L26" s="69">
        <f>VLOOKUP($A26,'Return Data'!$A$7:$R$328,14,0)</f>
        <v>10.362323498628299</v>
      </c>
      <c r="M26" s="70">
        <f t="shared" ref="M26" si="82">RANK(L26,L$8:L$37,0)</f>
        <v>14</v>
      </c>
      <c r="N26" s="69">
        <f>VLOOKUP($A26,'Return Data'!$A$7:$R$328,18,0)</f>
        <v>9.6107557961768695</v>
      </c>
      <c r="O26" s="70">
        <f t="shared" ref="O26" si="83">RANK(N26,N$8:N$37,0)</f>
        <v>11</v>
      </c>
      <c r="P26" s="69">
        <f>VLOOKUP($A26,'Return Data'!$A$7:$R$328,15,0)</f>
        <v>8.6154526237540505</v>
      </c>
      <c r="Q26" s="70">
        <f t="shared" ref="Q26" si="84">RANK(P26,P$8:P$37,0)</f>
        <v>9</v>
      </c>
      <c r="R26" s="69">
        <f>VLOOKUP($A26,'Return Data'!$A$7:$R$328,17,0)</f>
        <v>12.2948796131032</v>
      </c>
      <c r="S26" s="71">
        <f t="shared" si="1"/>
        <v>7</v>
      </c>
    </row>
    <row r="27" spans="1:19" x14ac:dyDescent="0.25">
      <c r="A27" s="87" t="s">
        <v>72</v>
      </c>
      <c r="B27" s="68">
        <f>VLOOKUP($A27,'Return Data'!$A$7:$R$328,2,0)</f>
        <v>43907</v>
      </c>
      <c r="C27" s="69">
        <f>VLOOKUP($A27,'Return Data'!$A$7:$R$328,3,0)</f>
        <v>12.924799999999999</v>
      </c>
      <c r="D27" s="69">
        <f>VLOOKUP($A27,'Return Data'!$A$7:$R$328,10,0)</f>
        <v>20.998957599554899</v>
      </c>
      <c r="E27" s="70">
        <f t="shared" si="0"/>
        <v>1</v>
      </c>
      <c r="F27" s="69">
        <f>VLOOKUP($A27,'Return Data'!$A$7:$R$328,11,0)</f>
        <v>16.968797561046099</v>
      </c>
      <c r="G27" s="70">
        <f t="shared" si="0"/>
        <v>4</v>
      </c>
      <c r="H27" s="69">
        <f>VLOOKUP($A27,'Return Data'!$A$7:$R$328,12,0)</f>
        <v>12.688909928476599</v>
      </c>
      <c r="I27" s="70">
        <f t="shared" ref="I27" si="85">RANK(H27,H$8:H$37,0)</f>
        <v>1</v>
      </c>
      <c r="J27" s="69">
        <f>VLOOKUP($A27,'Return Data'!$A$7:$R$328,13,0)</f>
        <v>13.209240527796</v>
      </c>
      <c r="K27" s="70">
        <f t="shared" ref="K27" si="86">RANK(J27,J$8:J$37,0)</f>
        <v>2</v>
      </c>
      <c r="L27" s="69">
        <f>VLOOKUP($A27,'Return Data'!$A$7:$R$328,14,0)</f>
        <v>14.469741897334799</v>
      </c>
      <c r="M27" s="70">
        <f t="shared" ref="M27" si="87">RANK(L27,L$8:L$37,0)</f>
        <v>2</v>
      </c>
      <c r="N27" s="69">
        <f>VLOOKUP($A27,'Return Data'!$A$7:$R$328,18,0)</f>
        <v>11.8270959874258</v>
      </c>
      <c r="O27" s="70">
        <f t="shared" ref="O27" si="88">RANK(N27,N$8:N$37,0)</f>
        <v>2</v>
      </c>
      <c r="P27" s="69"/>
      <c r="Q27" s="70"/>
      <c r="R27" s="69">
        <f>VLOOKUP($A27,'Return Data'!$A$7:$R$328,17,0)</f>
        <v>9.8030486685032105</v>
      </c>
      <c r="S27" s="71">
        <f t="shared" si="1"/>
        <v>19</v>
      </c>
    </row>
    <row r="28" spans="1:19" x14ac:dyDescent="0.25">
      <c r="A28" s="87" t="s">
        <v>73</v>
      </c>
      <c r="B28" s="68">
        <f>VLOOKUP($A28,'Return Data'!$A$7:$R$328,2,0)</f>
        <v>43907</v>
      </c>
      <c r="C28" s="69">
        <f>VLOOKUP($A28,'Return Data'!$A$7:$R$328,3,0)</f>
        <v>27.912400000000002</v>
      </c>
      <c r="D28" s="69">
        <f>VLOOKUP($A28,'Return Data'!$A$7:$R$328,10,0)</f>
        <v>-2.6952155993730198</v>
      </c>
      <c r="E28" s="70">
        <f t="shared" si="0"/>
        <v>11</v>
      </c>
      <c r="F28" s="69">
        <f>VLOOKUP($A28,'Return Data'!$A$7:$R$328,11,0)</f>
        <v>10.997646873233499</v>
      </c>
      <c r="G28" s="70">
        <f t="shared" si="0"/>
        <v>12</v>
      </c>
      <c r="H28" s="69">
        <f>VLOOKUP($A28,'Return Data'!$A$7:$R$328,12,0)</f>
        <v>6.28986437969722</v>
      </c>
      <c r="I28" s="70">
        <f t="shared" ref="I28" si="89">RANK(H28,H$8:H$37,0)</f>
        <v>22</v>
      </c>
      <c r="J28" s="69">
        <f>VLOOKUP($A28,'Return Data'!$A$7:$R$328,13,0)</f>
        <v>7.5056217716456501</v>
      </c>
      <c r="K28" s="70">
        <f t="shared" ref="K28" si="90">RANK(J28,J$8:J$37,0)</f>
        <v>20</v>
      </c>
      <c r="L28" s="69">
        <f>VLOOKUP($A28,'Return Data'!$A$7:$R$328,14,0)</f>
        <v>10.128313161177299</v>
      </c>
      <c r="M28" s="70">
        <f t="shared" ref="M28" si="91">RANK(L28,L$8:L$37,0)</f>
        <v>15</v>
      </c>
      <c r="N28" s="69">
        <f>VLOOKUP($A28,'Return Data'!$A$7:$R$328,18,0)</f>
        <v>8.8237614882912592</v>
      </c>
      <c r="O28" s="70">
        <f t="shared" ref="O28" si="92">RANK(N28,N$8:N$37,0)</f>
        <v>14</v>
      </c>
      <c r="P28" s="69">
        <f>VLOOKUP($A28,'Return Data'!$A$7:$R$328,15,0)</f>
        <v>7.7063101950198902</v>
      </c>
      <c r="Q28" s="70">
        <f t="shared" ref="Q28" si="93">RANK(P28,P$8:P$37,0)</f>
        <v>14</v>
      </c>
      <c r="R28" s="69">
        <f>VLOOKUP($A28,'Return Data'!$A$7:$R$328,17,0)</f>
        <v>11.2816899560181</v>
      </c>
      <c r="S28" s="71">
        <f t="shared" si="1"/>
        <v>13</v>
      </c>
    </row>
    <row r="29" spans="1:19" x14ac:dyDescent="0.25">
      <c r="A29" s="87" t="s">
        <v>74</v>
      </c>
      <c r="B29" s="68">
        <f>VLOOKUP($A29,'Return Data'!$A$7:$R$328,2,0)</f>
        <v>43907</v>
      </c>
      <c r="C29" s="69">
        <f>VLOOKUP($A29,'Return Data'!$A$7:$R$328,3,0)</f>
        <v>2080.4553000000001</v>
      </c>
      <c r="D29" s="69">
        <f>VLOOKUP($A29,'Return Data'!$A$7:$R$328,10,0)</f>
        <v>-13.214933914432301</v>
      </c>
      <c r="E29" s="70">
        <f t="shared" si="0"/>
        <v>22</v>
      </c>
      <c r="F29" s="69">
        <f>VLOOKUP($A29,'Return Data'!$A$7:$R$328,11,0)</f>
        <v>10.686196370991601</v>
      </c>
      <c r="G29" s="70">
        <f t="shared" si="0"/>
        <v>13</v>
      </c>
      <c r="H29" s="69">
        <f>VLOOKUP($A29,'Return Data'!$A$7:$R$328,12,0)</f>
        <v>7.8129309292760203</v>
      </c>
      <c r="I29" s="70">
        <f t="shared" ref="I29" si="94">RANK(H29,H$8:H$37,0)</f>
        <v>13</v>
      </c>
      <c r="J29" s="69">
        <f>VLOOKUP($A29,'Return Data'!$A$7:$R$328,13,0)</f>
        <v>9.4753345305353101</v>
      </c>
      <c r="K29" s="70">
        <f t="shared" ref="K29" si="95">RANK(J29,J$8:J$37,0)</f>
        <v>9</v>
      </c>
      <c r="L29" s="69">
        <f>VLOOKUP($A29,'Return Data'!$A$7:$R$328,14,0)</f>
        <v>11.846254908805101</v>
      </c>
      <c r="M29" s="70">
        <f t="shared" ref="M29" si="96">RANK(L29,L$8:L$37,0)</f>
        <v>7</v>
      </c>
      <c r="N29" s="69">
        <f>VLOOKUP($A29,'Return Data'!$A$7:$R$328,18,0)</f>
        <v>10.909429868508701</v>
      </c>
      <c r="O29" s="70">
        <f t="shared" ref="O29" si="97">RANK(N29,N$8:N$37,0)</f>
        <v>6</v>
      </c>
      <c r="P29" s="69">
        <f>VLOOKUP($A29,'Return Data'!$A$7:$R$328,15,0)</f>
        <v>10.007179428874601</v>
      </c>
      <c r="Q29" s="70">
        <f t="shared" ref="Q29" si="98">RANK(P29,P$8:P$37,0)</f>
        <v>1</v>
      </c>
      <c r="R29" s="69">
        <f>VLOOKUP($A29,'Return Data'!$A$7:$R$328,17,0)</f>
        <v>12.495188155019299</v>
      </c>
      <c r="S29" s="71">
        <f t="shared" si="1"/>
        <v>6</v>
      </c>
    </row>
    <row r="30" spans="1:19" x14ac:dyDescent="0.25">
      <c r="A30" s="87" t="s">
        <v>75</v>
      </c>
      <c r="B30" s="68">
        <f>VLOOKUP($A30,'Return Data'!$A$7:$R$328,2,0)</f>
        <v>43907</v>
      </c>
      <c r="C30" s="69">
        <f>VLOOKUP($A30,'Return Data'!$A$7:$R$328,3,0)</f>
        <v>31.971399999999999</v>
      </c>
      <c r="D30" s="69">
        <f>VLOOKUP($A30,'Return Data'!$A$7:$R$328,10,0)</f>
        <v>-4.1552104146697904</v>
      </c>
      <c r="E30" s="70">
        <f t="shared" si="0"/>
        <v>13</v>
      </c>
      <c r="F30" s="69">
        <f>VLOOKUP($A30,'Return Data'!$A$7:$R$328,11,0)</f>
        <v>10.552862413750001</v>
      </c>
      <c r="G30" s="70">
        <f t="shared" si="0"/>
        <v>17</v>
      </c>
      <c r="H30" s="69">
        <f>VLOOKUP($A30,'Return Data'!$A$7:$R$328,12,0)</f>
        <v>5.9266441927767497</v>
      </c>
      <c r="I30" s="70">
        <f t="shared" ref="I30" si="99">RANK(H30,H$8:H$37,0)</f>
        <v>24</v>
      </c>
      <c r="J30" s="69">
        <f>VLOOKUP($A30,'Return Data'!$A$7:$R$328,13,0)</f>
        <v>6.6456670612222402</v>
      </c>
      <c r="K30" s="70">
        <f t="shared" ref="K30" si="100">RANK(J30,J$8:J$37,0)</f>
        <v>23</v>
      </c>
      <c r="L30" s="69">
        <f>VLOOKUP($A30,'Return Data'!$A$7:$R$328,14,0)</f>
        <v>-1.8596594990424899</v>
      </c>
      <c r="M30" s="70">
        <f t="shared" ref="M30" si="101">RANK(L30,L$8:L$37,0)</f>
        <v>27</v>
      </c>
      <c r="N30" s="69">
        <f>VLOOKUP($A30,'Return Data'!$A$7:$R$328,18,0)</f>
        <v>2.6341199384380398</v>
      </c>
      <c r="O30" s="70">
        <f t="shared" ref="O30" si="102">RANK(N30,N$8:N$37,0)</f>
        <v>26</v>
      </c>
      <c r="P30" s="69">
        <f>VLOOKUP($A30,'Return Data'!$A$7:$R$328,15,0)</f>
        <v>3.49476362196163</v>
      </c>
      <c r="Q30" s="70">
        <f t="shared" ref="Q30" si="103">RANK(P30,P$8:P$37,0)</f>
        <v>25</v>
      </c>
      <c r="R30" s="69">
        <f>VLOOKUP($A30,'Return Data'!$A$7:$R$328,17,0)</f>
        <v>8.5034088918316506</v>
      </c>
      <c r="S30" s="71">
        <f t="shared" si="1"/>
        <v>28</v>
      </c>
    </row>
    <row r="31" spans="1:19" x14ac:dyDescent="0.25">
      <c r="A31" s="87" t="s">
        <v>76</v>
      </c>
      <c r="B31" s="68">
        <f>VLOOKUP($A31,'Return Data'!$A$7:$R$328,2,0)</f>
        <v>43907</v>
      </c>
      <c r="C31" s="69">
        <f>VLOOKUP($A31,'Return Data'!$A$7:$R$328,3,0)</f>
        <v>63.056800000000003</v>
      </c>
      <c r="D31" s="69">
        <f>VLOOKUP($A31,'Return Data'!$A$7:$R$328,10,0)</f>
        <v>6.0569621491242103</v>
      </c>
      <c r="E31" s="70">
        <f t="shared" si="0"/>
        <v>3</v>
      </c>
      <c r="F31" s="69">
        <f>VLOOKUP($A31,'Return Data'!$A$7:$R$328,11,0)</f>
        <v>6.7710099930709404</v>
      </c>
      <c r="G31" s="70">
        <f t="shared" si="0"/>
        <v>23</v>
      </c>
      <c r="H31" s="69">
        <f>VLOOKUP($A31,'Return Data'!$A$7:$R$328,12,0)</f>
        <v>6.21573053605126</v>
      </c>
      <c r="I31" s="70">
        <f t="shared" ref="I31" si="104">RANK(H31,H$8:H$37,0)</f>
        <v>23</v>
      </c>
      <c r="J31" s="69">
        <f>VLOOKUP($A31,'Return Data'!$A$7:$R$328,13,0)</f>
        <v>6.1659957534126697</v>
      </c>
      <c r="K31" s="70">
        <f t="shared" ref="K31" si="105">RANK(J31,J$8:J$37,0)</f>
        <v>24</v>
      </c>
      <c r="L31" s="69">
        <f>VLOOKUP($A31,'Return Data'!$A$7:$R$328,14,0)</f>
        <v>6.2891123166714404</v>
      </c>
      <c r="M31" s="70">
        <f t="shared" ref="M31" si="106">RANK(L31,L$8:L$37,0)</f>
        <v>20</v>
      </c>
      <c r="N31" s="69">
        <f>VLOOKUP($A31,'Return Data'!$A$7:$R$328,18,0)</f>
        <v>6.6080080630393896</v>
      </c>
      <c r="O31" s="70">
        <f t="shared" ref="O31" si="107">RANK(N31,N$8:N$37,0)</f>
        <v>21</v>
      </c>
      <c r="P31" s="69">
        <f>VLOOKUP($A31,'Return Data'!$A$7:$R$328,15,0)</f>
        <v>5.0899637672117803</v>
      </c>
      <c r="Q31" s="70">
        <f t="shared" ref="Q31" si="108">RANK(P31,P$8:P$37,0)</f>
        <v>21</v>
      </c>
      <c r="R31" s="69">
        <f>VLOOKUP($A31,'Return Data'!$A$7:$R$328,17,0)</f>
        <v>9.1689259341495895</v>
      </c>
      <c r="S31" s="71">
        <f t="shared" si="1"/>
        <v>26</v>
      </c>
    </row>
    <row r="32" spans="1:19" x14ac:dyDescent="0.25">
      <c r="A32" s="87" t="s">
        <v>77</v>
      </c>
      <c r="B32" s="68">
        <f>VLOOKUP($A32,'Return Data'!$A$7:$R$328,2,0)</f>
        <v>43907</v>
      </c>
      <c r="C32" s="69">
        <f>VLOOKUP($A32,'Return Data'!$A$7:$R$328,3,0)</f>
        <v>15.230499999999999</v>
      </c>
      <c r="D32" s="69">
        <f>VLOOKUP($A32,'Return Data'!$A$7:$R$328,10,0)</f>
        <v>-5.56165527880525</v>
      </c>
      <c r="E32" s="70">
        <f t="shared" si="0"/>
        <v>16</v>
      </c>
      <c r="F32" s="69">
        <f>VLOOKUP($A32,'Return Data'!$A$7:$R$328,11,0)</f>
        <v>17.568040605583299</v>
      </c>
      <c r="G32" s="70">
        <f t="shared" si="0"/>
        <v>3</v>
      </c>
      <c r="H32" s="69">
        <f>VLOOKUP($A32,'Return Data'!$A$7:$R$328,12,0)</f>
        <v>9.6165376842566292</v>
      </c>
      <c r="I32" s="70">
        <f t="shared" ref="I32" si="109">RANK(H32,H$8:H$37,0)</f>
        <v>6</v>
      </c>
      <c r="J32" s="69">
        <f>VLOOKUP($A32,'Return Data'!$A$7:$R$328,13,0)</f>
        <v>9.7679176761675599</v>
      </c>
      <c r="K32" s="70">
        <f t="shared" ref="K32" si="110">RANK(J32,J$8:J$37,0)</f>
        <v>8</v>
      </c>
      <c r="L32" s="69">
        <f>VLOOKUP($A32,'Return Data'!$A$7:$R$328,14,0)</f>
        <v>11.252969173046599</v>
      </c>
      <c r="M32" s="70">
        <f t="shared" ref="M32" si="111">RANK(L32,L$8:L$37,0)</f>
        <v>9</v>
      </c>
      <c r="N32" s="69">
        <f>VLOOKUP($A32,'Return Data'!$A$7:$R$328,18,0)</f>
        <v>9.1904627085574102</v>
      </c>
      <c r="O32" s="70">
        <f t="shared" ref="O32" si="112">RANK(N32,N$8:N$37,0)</f>
        <v>12</v>
      </c>
      <c r="P32" s="69">
        <f>VLOOKUP($A32,'Return Data'!$A$7:$R$328,15,0)</f>
        <v>8.4710976378066398</v>
      </c>
      <c r="Q32" s="70">
        <f t="shared" ref="Q32" si="113">RANK(P32,P$8:P$37,0)</f>
        <v>10</v>
      </c>
      <c r="R32" s="69">
        <f>VLOOKUP($A32,'Return Data'!$A$7:$R$328,17,0)</f>
        <v>10.822746598639499</v>
      </c>
      <c r="S32" s="71">
        <f t="shared" si="1"/>
        <v>15</v>
      </c>
    </row>
    <row r="33" spans="1:19" x14ac:dyDescent="0.25">
      <c r="A33" s="87" t="s">
        <v>78</v>
      </c>
      <c r="B33" s="68">
        <f>VLOOKUP($A33,'Return Data'!$A$7:$R$328,2,0)</f>
        <v>43907</v>
      </c>
      <c r="C33" s="69">
        <f>VLOOKUP($A33,'Return Data'!$A$7:$R$328,3,0)</f>
        <v>27.023</v>
      </c>
      <c r="D33" s="69">
        <f>VLOOKUP($A33,'Return Data'!$A$7:$R$328,10,0)</f>
        <v>-2.2316794024398798</v>
      </c>
      <c r="E33" s="70">
        <f t="shared" si="0"/>
        <v>10</v>
      </c>
      <c r="F33" s="69">
        <f>VLOOKUP($A33,'Return Data'!$A$7:$R$328,11,0)</f>
        <v>14.302231957812401</v>
      </c>
      <c r="G33" s="70">
        <f t="shared" si="0"/>
        <v>6</v>
      </c>
      <c r="H33" s="69">
        <f>VLOOKUP($A33,'Return Data'!$A$7:$R$328,12,0)</f>
        <v>10.119074317325</v>
      </c>
      <c r="I33" s="70">
        <f t="shared" ref="I33" si="114">RANK(H33,H$8:H$37,0)</f>
        <v>5</v>
      </c>
      <c r="J33" s="69">
        <f>VLOOKUP($A33,'Return Data'!$A$7:$R$328,13,0)</f>
        <v>11.8705070892234</v>
      </c>
      <c r="K33" s="70">
        <f t="shared" ref="K33" si="115">RANK(J33,J$8:J$37,0)</f>
        <v>3</v>
      </c>
      <c r="L33" s="69">
        <f>VLOOKUP($A33,'Return Data'!$A$7:$R$328,14,0)</f>
        <v>14.500162884650701</v>
      </c>
      <c r="M33" s="70">
        <f t="shared" ref="M33" si="116">RANK(L33,L$8:L$37,0)</f>
        <v>1</v>
      </c>
      <c r="N33" s="69">
        <f>VLOOKUP($A33,'Return Data'!$A$7:$R$328,18,0)</f>
        <v>11.8034922600817</v>
      </c>
      <c r="O33" s="70">
        <f t="shared" ref="O33" si="117">RANK(N33,N$8:N$37,0)</f>
        <v>3</v>
      </c>
      <c r="P33" s="69">
        <f>VLOOKUP($A33,'Return Data'!$A$7:$R$328,15,0)</f>
        <v>9.7259639715520105</v>
      </c>
      <c r="Q33" s="70">
        <f t="shared" ref="Q33" si="118">RANK(P33,P$8:P$37,0)</f>
        <v>4</v>
      </c>
      <c r="R33" s="69">
        <f>VLOOKUP($A33,'Return Data'!$A$7:$R$328,17,0)</f>
        <v>12.2189579179009</v>
      </c>
      <c r="S33" s="71">
        <f t="shared" si="1"/>
        <v>8</v>
      </c>
    </row>
    <row r="34" spans="1:19" x14ac:dyDescent="0.25">
      <c r="A34" s="87" t="s">
        <v>79</v>
      </c>
      <c r="B34" s="68">
        <f>VLOOKUP($A34,'Return Data'!$A$7:$R$328,2,0)</f>
        <v>43907</v>
      </c>
      <c r="C34" s="69">
        <f>VLOOKUP($A34,'Return Data'!$A$7:$R$328,3,0)</f>
        <v>32.111699999999999</v>
      </c>
      <c r="D34" s="69">
        <f>VLOOKUP($A34,'Return Data'!$A$7:$R$328,10,0)</f>
        <v>-4.1877326020141803</v>
      </c>
      <c r="E34" s="70">
        <f t="shared" si="0"/>
        <v>14</v>
      </c>
      <c r="F34" s="69">
        <f>VLOOKUP($A34,'Return Data'!$A$7:$R$328,11,0)</f>
        <v>10.0233756055237</v>
      </c>
      <c r="G34" s="70">
        <f t="shared" si="0"/>
        <v>18</v>
      </c>
      <c r="H34" s="69">
        <f>VLOOKUP($A34,'Return Data'!$A$7:$R$328,12,0)</f>
        <v>7.5490860103485398</v>
      </c>
      <c r="I34" s="70">
        <f t="shared" ref="I34" si="119">RANK(H34,H$8:H$37,0)</f>
        <v>15</v>
      </c>
      <c r="J34" s="69">
        <f>VLOOKUP($A34,'Return Data'!$A$7:$R$328,13,0)</f>
        <v>7.7784124053308297</v>
      </c>
      <c r="K34" s="70">
        <f t="shared" ref="K34" si="120">RANK(J34,J$8:J$37,0)</f>
        <v>18</v>
      </c>
      <c r="L34" s="69">
        <f>VLOOKUP($A34,'Return Data'!$A$7:$R$328,14,0)</f>
        <v>8.4595738621710801</v>
      </c>
      <c r="M34" s="70">
        <f t="shared" ref="M34" si="121">RANK(L34,L$8:L$37,0)</f>
        <v>18</v>
      </c>
      <c r="N34" s="69">
        <f>VLOOKUP($A34,'Return Data'!$A$7:$R$328,18,0)</f>
        <v>8.0972773372793103</v>
      </c>
      <c r="O34" s="70">
        <f t="shared" ref="O34" si="122">RANK(N34,N$8:N$37,0)</f>
        <v>17</v>
      </c>
      <c r="P34" s="69">
        <f>VLOOKUP($A34,'Return Data'!$A$7:$R$328,15,0)</f>
        <v>7.4152310084825501</v>
      </c>
      <c r="Q34" s="70">
        <f t="shared" ref="Q34" si="123">RANK(P34,P$8:P$37,0)</f>
        <v>16</v>
      </c>
      <c r="R34" s="69">
        <f>VLOOKUP($A34,'Return Data'!$A$7:$R$328,17,0)</f>
        <v>12.5137749036997</v>
      </c>
      <c r="S34" s="71">
        <f t="shared" si="1"/>
        <v>5</v>
      </c>
    </row>
    <row r="35" spans="1:19" x14ac:dyDescent="0.25">
      <c r="A35" s="87" t="s">
        <v>80</v>
      </c>
      <c r="B35" s="68">
        <f>VLOOKUP($A35,'Return Data'!$A$7:$R$328,2,0)</f>
        <v>43907</v>
      </c>
      <c r="C35" s="69">
        <f>VLOOKUP($A35,'Return Data'!$A$7:$R$328,3,0)</f>
        <v>18.1203</v>
      </c>
      <c r="D35" s="69">
        <f>VLOOKUP($A35,'Return Data'!$A$7:$R$328,10,0)</f>
        <v>-14.398950279361101</v>
      </c>
      <c r="E35" s="70">
        <f t="shared" si="0"/>
        <v>24</v>
      </c>
      <c r="F35" s="69">
        <f>VLOOKUP($A35,'Return Data'!$A$7:$R$328,11,0)</f>
        <v>10.6316521166627</v>
      </c>
      <c r="G35" s="70">
        <f t="shared" si="0"/>
        <v>14</v>
      </c>
      <c r="H35" s="69">
        <f>VLOOKUP($A35,'Return Data'!$A$7:$R$328,12,0)</f>
        <v>7.1834023513770999</v>
      </c>
      <c r="I35" s="70">
        <f t="shared" ref="I35" si="124">RANK(H35,H$8:H$37,0)</f>
        <v>17</v>
      </c>
      <c r="J35" s="69">
        <f>VLOOKUP($A35,'Return Data'!$A$7:$R$328,13,0)</f>
        <v>8.7661221820058408</v>
      </c>
      <c r="K35" s="70">
        <f t="shared" ref="K35" si="125">RANK(J35,J$8:J$37,0)</f>
        <v>12</v>
      </c>
      <c r="L35" s="69">
        <f>VLOOKUP($A35,'Return Data'!$A$7:$R$328,14,0)</f>
        <v>10.703633764244501</v>
      </c>
      <c r="M35" s="70">
        <f t="shared" ref="M35" si="126">RANK(L35,L$8:L$37,0)</f>
        <v>11</v>
      </c>
      <c r="N35" s="69">
        <f>VLOOKUP($A35,'Return Data'!$A$7:$R$328,18,0)</f>
        <v>8.5515923148786896</v>
      </c>
      <c r="O35" s="70">
        <f t="shared" ref="O35" si="127">RANK(N35,N$8:N$37,0)</f>
        <v>16</v>
      </c>
      <c r="P35" s="69">
        <f>VLOOKUP($A35,'Return Data'!$A$7:$R$328,15,0)</f>
        <v>6.9507521295177597</v>
      </c>
      <c r="Q35" s="70">
        <f t="shared" ref="Q35" si="128">RANK(P35,P$8:P$37,0)</f>
        <v>18</v>
      </c>
      <c r="R35" s="69">
        <f>VLOOKUP($A35,'Return Data'!$A$7:$R$328,17,0)</f>
        <v>9.3375633271779996</v>
      </c>
      <c r="S35" s="71">
        <f t="shared" si="1"/>
        <v>25</v>
      </c>
    </row>
    <row r="36" spans="1:19" x14ac:dyDescent="0.25">
      <c r="A36" s="87" t="s">
        <v>365</v>
      </c>
      <c r="B36" s="68">
        <f>VLOOKUP($A36,'Return Data'!$A$7:$R$328,2,0)</f>
        <v>43907</v>
      </c>
      <c r="C36" s="69">
        <f>VLOOKUP($A36,'Return Data'!$A$7:$R$328,3,0)</f>
        <v>0.37609999999999999</v>
      </c>
      <c r="D36" s="69"/>
      <c r="E36" s="70"/>
      <c r="F36" s="69"/>
      <c r="G36" s="70"/>
      <c r="H36" s="69"/>
      <c r="I36" s="70"/>
      <c r="J36" s="69"/>
      <c r="K36" s="70"/>
      <c r="L36" s="69"/>
      <c r="M36" s="70"/>
      <c r="N36" s="69"/>
      <c r="O36" s="70"/>
      <c r="P36" s="69"/>
      <c r="Q36" s="70"/>
      <c r="R36" s="69">
        <f>VLOOKUP($A36,'Return Data'!$A$7:$R$328,17,0)</f>
        <v>8.4222476556155801</v>
      </c>
      <c r="S36" s="71">
        <f t="shared" si="1"/>
        <v>29</v>
      </c>
    </row>
    <row r="37" spans="1:19" x14ac:dyDescent="0.25">
      <c r="A37" s="87" t="s">
        <v>81</v>
      </c>
      <c r="B37" s="68">
        <f>VLOOKUP($A37,'Return Data'!$A$7:$R$328,2,0)</f>
        <v>43907</v>
      </c>
      <c r="C37" s="69">
        <f>VLOOKUP($A37,'Return Data'!$A$7:$R$328,3,0)</f>
        <v>20.363299999999999</v>
      </c>
      <c r="D37" s="69">
        <f>VLOOKUP($A37,'Return Data'!$A$7:$R$328,10,0)</f>
        <v>-8.8074233408194402</v>
      </c>
      <c r="E37" s="70">
        <f t="shared" si="0"/>
        <v>20</v>
      </c>
      <c r="F37" s="69">
        <f>VLOOKUP($A37,'Return Data'!$A$7:$R$328,11,0)</f>
        <v>-6.7946435003816603</v>
      </c>
      <c r="G37" s="70">
        <f t="shared" si="0"/>
        <v>28</v>
      </c>
      <c r="H37" s="69">
        <f>VLOOKUP($A37,'Return Data'!$A$7:$R$328,12,0)</f>
        <v>-3.3935145853287501</v>
      </c>
      <c r="I37" s="70">
        <f t="shared" ref="I37" si="129">RANK(H37,H$8:H$37,0)</f>
        <v>26</v>
      </c>
      <c r="J37" s="69">
        <f>VLOOKUP($A37,'Return Data'!$A$7:$R$328,13,0)</f>
        <v>1.2779730019144599</v>
      </c>
      <c r="K37" s="70">
        <f t="shared" ref="K37" si="130">RANK(J37,J$8:J$37,0)</f>
        <v>26</v>
      </c>
      <c r="L37" s="69">
        <f>VLOOKUP($A37,'Return Data'!$A$7:$R$328,14,0)</f>
        <v>-4.3804959565025703</v>
      </c>
      <c r="M37" s="70">
        <f t="shared" ref="M37" si="131">RANK(L37,L$8:L$37,0)</f>
        <v>28</v>
      </c>
      <c r="N37" s="69">
        <f>VLOOKUP($A37,'Return Data'!$A$7:$R$328,18,0)</f>
        <v>-0.16449717091077901</v>
      </c>
      <c r="O37" s="70">
        <f t="shared" ref="O37" si="132">RANK(N37,N$8:N$37,0)</f>
        <v>27</v>
      </c>
      <c r="P37" s="69">
        <f>VLOOKUP($A37,'Return Data'!$A$7:$R$328,15,0)</f>
        <v>1.63239514636406</v>
      </c>
      <c r="Q37" s="70">
        <f t="shared" ref="Q37" si="133">RANK(P37,P$8:P$37,0)</f>
        <v>26</v>
      </c>
      <c r="R37" s="69">
        <f>VLOOKUP($A37,'Return Data'!$A$7:$R$328,17,0)</f>
        <v>8.6723304300844504</v>
      </c>
      <c r="S37" s="71">
        <f t="shared" si="1"/>
        <v>27</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-5.7661648979540381</v>
      </c>
      <c r="E39" s="93"/>
      <c r="F39" s="94">
        <f>AVERAGE(F8:F37)</f>
        <v>9.6852928778850078</v>
      </c>
      <c r="G39" s="93"/>
      <c r="H39" s="94">
        <f>AVERAGE(H8:H37)</f>
        <v>6.5172980466136305</v>
      </c>
      <c r="I39" s="93"/>
      <c r="J39" s="94">
        <f>AVERAGE(J8:J37)</f>
        <v>8.0482943814276862</v>
      </c>
      <c r="K39" s="93"/>
      <c r="L39" s="94">
        <f>AVERAGE(L8:L37)</f>
        <v>8.2161114532548556</v>
      </c>
      <c r="M39" s="93"/>
      <c r="N39" s="94">
        <f>AVERAGE(N8:N37)</f>
        <v>8.1032483108783406</v>
      </c>
      <c r="O39" s="93"/>
      <c r="P39" s="94">
        <f>AVERAGE(P8:P37)</f>
        <v>7.2872848504363112</v>
      </c>
      <c r="Q39" s="93"/>
      <c r="R39" s="94">
        <f>AVERAGE(R8:R37)</f>
        <v>10.804803415802533</v>
      </c>
      <c r="S39" s="95"/>
    </row>
    <row r="40" spans="1:19" x14ac:dyDescent="0.25">
      <c r="A40" s="92" t="s">
        <v>28</v>
      </c>
      <c r="B40" s="93"/>
      <c r="C40" s="93"/>
      <c r="D40" s="94">
        <f>MIN(D8:D37)</f>
        <v>-31.228915983827399</v>
      </c>
      <c r="E40" s="93"/>
      <c r="F40" s="94">
        <f>MIN(F8:F37)</f>
        <v>-15.6533022034785</v>
      </c>
      <c r="G40" s="93"/>
      <c r="H40" s="94">
        <f>MIN(H8:H37)</f>
        <v>-10.203789069689201</v>
      </c>
      <c r="I40" s="93"/>
      <c r="J40" s="94">
        <f>MIN(J8:J37)</f>
        <v>-2.50142147735456</v>
      </c>
      <c r="K40" s="93"/>
      <c r="L40" s="94">
        <f>MIN(L8:L37)</f>
        <v>-4.3804959565025703</v>
      </c>
      <c r="M40" s="93"/>
      <c r="N40" s="94">
        <f>MIN(N8:N37)</f>
        <v>-0.16449717091077901</v>
      </c>
      <c r="O40" s="93"/>
      <c r="P40" s="94">
        <f>MIN(P8:P37)</f>
        <v>1.63239514636406</v>
      </c>
      <c r="Q40" s="93"/>
      <c r="R40" s="94">
        <f>MIN(R8:R37)</f>
        <v>7.6264033606551296</v>
      </c>
      <c r="S40" s="95"/>
    </row>
    <row r="41" spans="1:19" ht="15.75" thickBot="1" x14ac:dyDescent="0.3">
      <c r="A41" s="96" t="s">
        <v>29</v>
      </c>
      <c r="B41" s="97"/>
      <c r="C41" s="97"/>
      <c r="D41" s="98">
        <f>MAX(D8:D37)</f>
        <v>20.998957599554899</v>
      </c>
      <c r="E41" s="97"/>
      <c r="F41" s="98">
        <f>MAX(F8:F37)</f>
        <v>20.591835211747899</v>
      </c>
      <c r="G41" s="97"/>
      <c r="H41" s="98">
        <f>MAX(H8:H37)</f>
        <v>12.688909928476599</v>
      </c>
      <c r="I41" s="97"/>
      <c r="J41" s="98">
        <f>MAX(J8:J37)</f>
        <v>19.3733365033758</v>
      </c>
      <c r="K41" s="97"/>
      <c r="L41" s="98">
        <f>MAX(L8:L37)</f>
        <v>14.500162884650701</v>
      </c>
      <c r="M41" s="97"/>
      <c r="N41" s="98">
        <f>MAX(N8:N37)</f>
        <v>11.8517661912159</v>
      </c>
      <c r="O41" s="97"/>
      <c r="P41" s="98">
        <f>MAX(P8:P37)</f>
        <v>10.007179428874601</v>
      </c>
      <c r="Q41" s="97"/>
      <c r="R41" s="98">
        <f>MAX(R8:R37)</f>
        <v>15.361432008396401</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4" t="s">
        <v>349</v>
      </c>
    </row>
    <row r="3" spans="1:19" ht="15.75" thickBot="1" x14ac:dyDescent="0.3">
      <c r="A3" s="115"/>
    </row>
    <row r="4" spans="1:19" ht="15.75" thickBot="1" x14ac:dyDescent="0.3"/>
    <row r="5" spans="1:19" x14ac:dyDescent="0.25">
      <c r="A5" s="32" t="s">
        <v>351</v>
      </c>
      <c r="B5" s="112" t="s">
        <v>8</v>
      </c>
      <c r="C5" s="112" t="s">
        <v>9</v>
      </c>
      <c r="D5" s="118" t="s">
        <v>48</v>
      </c>
      <c r="E5" s="118"/>
      <c r="F5" s="118" t="s">
        <v>1</v>
      </c>
      <c r="G5" s="118"/>
      <c r="H5" s="118" t="s">
        <v>2</v>
      </c>
      <c r="I5" s="118"/>
      <c r="J5" s="118" t="s">
        <v>3</v>
      </c>
      <c r="K5" s="118"/>
      <c r="L5" s="118" t="s">
        <v>4</v>
      </c>
      <c r="M5" s="118"/>
      <c r="N5" s="118" t="s">
        <v>385</v>
      </c>
      <c r="O5" s="118"/>
      <c r="P5" s="118" t="s">
        <v>5</v>
      </c>
      <c r="Q5" s="118"/>
      <c r="R5" s="118" t="s">
        <v>46</v>
      </c>
      <c r="S5" s="121"/>
    </row>
    <row r="6" spans="1:19" x14ac:dyDescent="0.25">
      <c r="A6" s="18" t="s">
        <v>7</v>
      </c>
      <c r="B6" s="113"/>
      <c r="C6" s="11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43907</v>
      </c>
      <c r="C8" s="69">
        <f>VLOOKUP($A8,'Return Data'!$A$7:$R$328,3,0)</f>
        <v>21.757200000000001</v>
      </c>
      <c r="D8" s="69">
        <f>VLOOKUP($A8,'Return Data'!$A$7:$R$328,10,0)</f>
        <v>-20.520061700967201</v>
      </c>
      <c r="E8" s="70">
        <f>RANK(D8,D$8:D$41,0)</f>
        <v>31</v>
      </c>
      <c r="F8" s="69">
        <f>VLOOKUP($A8,'Return Data'!$A$7:$R$328,11,0)</f>
        <v>6.0025250262417504</v>
      </c>
      <c r="G8" s="70">
        <f>RANK(F8,F$8:F$41,0)</f>
        <v>26</v>
      </c>
      <c r="H8" s="69">
        <f>VLOOKUP($A8,'Return Data'!$A$7:$R$328,12,0)</f>
        <v>-10.7491727912443</v>
      </c>
      <c r="I8" s="70">
        <f>RANK(H8,H$8:H$41,0)</f>
        <v>31</v>
      </c>
      <c r="J8" s="69">
        <f>VLOOKUP($A8,'Return Data'!$A$7:$R$328,13,0)</f>
        <v>-3.0668134000254299</v>
      </c>
      <c r="K8" s="70">
        <f>RANK(J8,J$8:J$41,0)</f>
        <v>31</v>
      </c>
      <c r="L8" s="69">
        <f>VLOOKUP($A8,'Return Data'!$A$7:$R$328,14,0)</f>
        <v>0.29170112248126401</v>
      </c>
      <c r="M8" s="70">
        <f>RANK(L8,L$8:L$41,0)</f>
        <v>27</v>
      </c>
      <c r="N8" s="69">
        <f>VLOOKUP($A8,'Return Data'!$A$7:$R$328,18,0)</f>
        <v>3.0102482485817501</v>
      </c>
      <c r="O8" s="70">
        <f>RANK(N8,N$8:N$41,0)</f>
        <v>27</v>
      </c>
      <c r="P8" s="69">
        <f>VLOOKUP($A8,'Return Data'!$A$7:$R$328,15,0)</f>
        <v>3.3493279864183201</v>
      </c>
      <c r="Q8" s="70">
        <f>RANK(P8,P$8:P$41,0)</f>
        <v>27</v>
      </c>
      <c r="R8" s="69">
        <f>VLOOKUP($A8,'Return Data'!$A$7:$R$328,17,0)</f>
        <v>10.7391841841842</v>
      </c>
      <c r="S8" s="71">
        <f>RANK(R8,R$8:R$41,0)</f>
        <v>20</v>
      </c>
    </row>
    <row r="9" spans="1:19" x14ac:dyDescent="0.25">
      <c r="A9" s="87" t="s">
        <v>83</v>
      </c>
      <c r="B9" s="68">
        <f>VLOOKUP($A9,'Return Data'!$A$7:$R$328,2,0)</f>
        <v>43907</v>
      </c>
      <c r="C9" s="69">
        <f>VLOOKUP($A9,'Return Data'!$A$7:$R$328,3,0)</f>
        <v>31.4529</v>
      </c>
      <c r="D9" s="69">
        <f>VLOOKUP($A9,'Return Data'!$A$7:$R$328,10,0)</f>
        <v>-20.5202621337591</v>
      </c>
      <c r="E9" s="70">
        <f t="shared" ref="E9:G41" si="0">RANK(D9,D$8:D$41,0)</f>
        <v>32</v>
      </c>
      <c r="F9" s="69">
        <f>VLOOKUP($A9,'Return Data'!$A$7:$R$328,11,0)</f>
        <v>6.0043815618374401</v>
      </c>
      <c r="G9" s="70">
        <f t="shared" si="0"/>
        <v>25</v>
      </c>
      <c r="H9" s="69">
        <f>VLOOKUP($A9,'Return Data'!$A$7:$R$328,12,0)</f>
        <v>-10.7491300005337</v>
      </c>
      <c r="I9" s="70">
        <f t="shared" ref="I9" si="1">RANK(H9,H$8:H$41,0)</f>
        <v>30</v>
      </c>
      <c r="J9" s="69">
        <f>VLOOKUP($A9,'Return Data'!$A$7:$R$328,13,0)</f>
        <v>-3.0665085165708601</v>
      </c>
      <c r="K9" s="70">
        <f t="shared" ref="K9" si="2">RANK(J9,J$8:J$41,0)</f>
        <v>30</v>
      </c>
      <c r="L9" s="69">
        <f>VLOOKUP($A9,'Return Data'!$A$7:$R$328,14,0)</f>
        <v>0.29223621795072702</v>
      </c>
      <c r="M9" s="70">
        <f t="shared" ref="M9" si="3">RANK(L9,L$8:L$41,0)</f>
        <v>26</v>
      </c>
      <c r="N9" s="69">
        <f>VLOOKUP($A9,'Return Data'!$A$7:$R$328,18,0)</f>
        <v>3.01059744892639</v>
      </c>
      <c r="O9" s="70">
        <f t="shared" ref="O9" si="4">RANK(N9,N$8:N$41,0)</f>
        <v>26</v>
      </c>
      <c r="P9" s="69">
        <f>VLOOKUP($A9,'Return Data'!$A$7:$R$328,15,0)</f>
        <v>3.3497061662209902</v>
      </c>
      <c r="Q9" s="70">
        <f t="shared" ref="Q9" si="5">RANK(P9,P$8:P$41,0)</f>
        <v>26</v>
      </c>
      <c r="R9" s="69">
        <f>VLOOKUP($A9,'Return Data'!$A$7:$R$328,17,0)</f>
        <v>13.858953097345101</v>
      </c>
      <c r="S9" s="71">
        <f t="shared" ref="S9" si="6">RANK(R9,R$8:R$41,0)</f>
        <v>9</v>
      </c>
    </row>
    <row r="10" spans="1:19" x14ac:dyDescent="0.25">
      <c r="A10" s="87" t="s">
        <v>84</v>
      </c>
      <c r="B10" s="68">
        <f>VLOOKUP($A10,'Return Data'!$A$7:$R$328,2,0)</f>
        <v>43907</v>
      </c>
      <c r="C10" s="69">
        <f>VLOOKUP($A10,'Return Data'!$A$7:$R$328,3,0)</f>
        <v>1.3086</v>
      </c>
      <c r="D10" s="69">
        <f>VLOOKUP($A10,'Return Data'!$A$7:$R$328,10,0)</f>
        <v>9.1063996942417393</v>
      </c>
      <c r="E10" s="70">
        <f t="shared" si="0"/>
        <v>3</v>
      </c>
      <c r="F10" s="69">
        <f>VLOOKUP($A10,'Return Data'!$A$7:$R$328,11,0)</f>
        <v>9.2826641692943905</v>
      </c>
      <c r="G10" s="70">
        <f t="shared" si="0"/>
        <v>19</v>
      </c>
      <c r="H10" s="69"/>
      <c r="I10" s="70"/>
      <c r="J10" s="69"/>
      <c r="K10" s="70"/>
      <c r="L10" s="69"/>
      <c r="M10" s="70"/>
      <c r="N10" s="69"/>
      <c r="O10" s="70"/>
      <c r="P10" s="69"/>
      <c r="Q10" s="70"/>
      <c r="R10" s="69">
        <f>VLOOKUP($A10,'Return Data'!$A$7:$R$328,17,0)</f>
        <v>9.3463796695367005</v>
      </c>
      <c r="S10" s="71">
        <f t="shared" ref="S10" si="7">RANK(R10,R$8:R$41,0)</f>
        <v>25</v>
      </c>
    </row>
    <row r="11" spans="1:19" x14ac:dyDescent="0.25">
      <c r="A11" s="87" t="s">
        <v>85</v>
      </c>
      <c r="B11" s="68">
        <f>VLOOKUP($A11,'Return Data'!$A$7:$R$328,2,0)</f>
        <v>43907</v>
      </c>
      <c r="C11" s="69">
        <f>VLOOKUP($A11,'Return Data'!$A$7:$R$328,3,0)</f>
        <v>1.8917999999999999</v>
      </c>
      <c r="D11" s="69">
        <f>VLOOKUP($A11,'Return Data'!$A$7:$R$328,10,0)</f>
        <v>9.1811423503942908</v>
      </c>
      <c r="E11" s="70">
        <f t="shared" si="0"/>
        <v>2</v>
      </c>
      <c r="F11" s="69">
        <f>VLOOKUP($A11,'Return Data'!$A$7:$R$328,11,0)</f>
        <v>9.3066920099209707</v>
      </c>
      <c r="G11" s="70">
        <f t="shared" si="0"/>
        <v>18</v>
      </c>
      <c r="H11" s="69"/>
      <c r="I11" s="70"/>
      <c r="J11" s="69"/>
      <c r="K11" s="70"/>
      <c r="L11" s="69"/>
      <c r="M11" s="70"/>
      <c r="N11" s="69"/>
      <c r="O11" s="70"/>
      <c r="P11" s="69"/>
      <c r="Q11" s="70"/>
      <c r="R11" s="69">
        <f>VLOOKUP($A11,'Return Data'!$A$7:$R$328,17,0)</f>
        <v>9.34628021128038</v>
      </c>
      <c r="S11" s="71">
        <f t="shared" ref="S11" si="8">RANK(R11,R$8:R$41,0)</f>
        <v>26</v>
      </c>
    </row>
    <row r="12" spans="1:19" x14ac:dyDescent="0.25">
      <c r="A12" s="87" t="s">
        <v>86</v>
      </c>
      <c r="B12" s="68">
        <f>VLOOKUP($A12,'Return Data'!$A$7:$R$328,2,0)</f>
        <v>43907</v>
      </c>
      <c r="C12" s="69">
        <f>VLOOKUP($A12,'Return Data'!$A$7:$R$328,3,0)</f>
        <v>20.885300000000001</v>
      </c>
      <c r="D12" s="69">
        <f>VLOOKUP($A12,'Return Data'!$A$7:$R$328,10,0)</f>
        <v>-17.618003875154901</v>
      </c>
      <c r="E12" s="70">
        <f t="shared" si="0"/>
        <v>30</v>
      </c>
      <c r="F12" s="69">
        <f>VLOOKUP($A12,'Return Data'!$A$7:$R$328,11,0)</f>
        <v>13.219923323835999</v>
      </c>
      <c r="G12" s="70">
        <f t="shared" si="0"/>
        <v>8</v>
      </c>
      <c r="H12" s="69">
        <f>VLOOKUP($A12,'Return Data'!$A$7:$R$328,12,0)</f>
        <v>8.8647565761439004</v>
      </c>
      <c r="I12" s="70">
        <f t="shared" ref="I12" si="9">RANK(H12,H$8:H$41,0)</f>
        <v>7</v>
      </c>
      <c r="J12" s="69">
        <f>VLOOKUP($A12,'Return Data'!$A$7:$R$328,13,0)</f>
        <v>9.3392191497661301</v>
      </c>
      <c r="K12" s="70">
        <f t="shared" ref="K12" si="10">RANK(J12,J$8:J$41,0)</f>
        <v>7</v>
      </c>
      <c r="L12" s="69">
        <f>VLOOKUP($A12,'Return Data'!$A$7:$R$328,14,0)</f>
        <v>11.366770138271299</v>
      </c>
      <c r="M12" s="70">
        <f t="shared" ref="M12" si="11">RANK(L12,L$8:L$41,0)</f>
        <v>6</v>
      </c>
      <c r="N12" s="69">
        <f>VLOOKUP($A12,'Return Data'!$A$7:$R$328,18,0)</f>
        <v>9.7170147279406596</v>
      </c>
      <c r="O12" s="70">
        <f t="shared" ref="O12" si="12">RANK(N12,N$8:N$41,0)</f>
        <v>8</v>
      </c>
      <c r="P12" s="69">
        <f>VLOOKUP($A12,'Return Data'!$A$7:$R$328,15,0)</f>
        <v>8.3522564237563408</v>
      </c>
      <c r="Q12" s="70">
        <f t="shared" ref="Q12" si="13">RANK(P12,P$8:P$41,0)</f>
        <v>7</v>
      </c>
      <c r="R12" s="69">
        <f>VLOOKUP($A12,'Return Data'!$A$7:$R$328,17,0)</f>
        <v>12.2363242993532</v>
      </c>
      <c r="S12" s="71">
        <f t="shared" ref="S12" si="14">RANK(R12,R$8:R$41,0)</f>
        <v>12</v>
      </c>
    </row>
    <row r="13" spans="1:19" x14ac:dyDescent="0.25">
      <c r="A13" s="87" t="s">
        <v>87</v>
      </c>
      <c r="B13" s="68">
        <f>VLOOKUP($A13,'Return Data'!$A$7:$R$328,2,0)</f>
        <v>43907</v>
      </c>
      <c r="C13" s="69">
        <f>VLOOKUP($A13,'Return Data'!$A$7:$R$328,3,0)</f>
        <v>16.979900000000001</v>
      </c>
      <c r="D13" s="69">
        <f>VLOOKUP($A13,'Return Data'!$A$7:$R$328,10,0)</f>
        <v>2.1384025734065002</v>
      </c>
      <c r="E13" s="70">
        <f t="shared" si="0"/>
        <v>6</v>
      </c>
      <c r="F13" s="69">
        <f>VLOOKUP($A13,'Return Data'!$A$7:$R$328,11,0)</f>
        <v>12.729313875896599</v>
      </c>
      <c r="G13" s="70">
        <f t="shared" si="0"/>
        <v>9</v>
      </c>
      <c r="H13" s="69">
        <f>VLOOKUP($A13,'Return Data'!$A$7:$R$328,12,0)</f>
        <v>7.04707552026722</v>
      </c>
      <c r="I13" s="70">
        <f t="shared" ref="I13" si="15">RANK(H13,H$8:H$41,0)</f>
        <v>13</v>
      </c>
      <c r="J13" s="69">
        <f>VLOOKUP($A13,'Return Data'!$A$7:$R$328,13,0)</f>
        <v>7.6530306103496102</v>
      </c>
      <c r="K13" s="70">
        <f t="shared" ref="K13" si="16">RANK(J13,J$8:J$41,0)</f>
        <v>14</v>
      </c>
      <c r="L13" s="69">
        <f>VLOOKUP($A13,'Return Data'!$A$7:$R$328,14,0)</f>
        <v>-2.0648124677346198</v>
      </c>
      <c r="M13" s="70">
        <f t="shared" ref="M13" si="17">RANK(L13,L$8:L$41,0)</f>
        <v>29</v>
      </c>
      <c r="N13" s="69">
        <f>VLOOKUP($A13,'Return Data'!$A$7:$R$328,18,0)</f>
        <v>2.2814258132020599</v>
      </c>
      <c r="O13" s="70">
        <f t="shared" ref="O13" si="18">RANK(N13,N$8:N$41,0)</f>
        <v>28</v>
      </c>
      <c r="P13" s="69">
        <f>VLOOKUP($A13,'Return Data'!$A$7:$R$328,15,0)</f>
        <v>3.4127621919269702</v>
      </c>
      <c r="Q13" s="70">
        <f t="shared" ref="Q13" si="19">RANK(P13,P$8:P$41,0)</f>
        <v>25</v>
      </c>
      <c r="R13" s="69">
        <f>VLOOKUP($A13,'Return Data'!$A$7:$R$328,17,0)</f>
        <v>9.0438888888888904</v>
      </c>
      <c r="S13" s="71">
        <f t="shared" ref="S13" si="20">RANK(R13,R$8:R$41,0)</f>
        <v>28</v>
      </c>
    </row>
    <row r="14" spans="1:19" x14ac:dyDescent="0.25">
      <c r="A14" s="87" t="s">
        <v>88</v>
      </c>
      <c r="B14" s="68">
        <f>VLOOKUP($A14,'Return Data'!$A$7:$R$328,2,0)</f>
        <v>43907</v>
      </c>
      <c r="C14" s="69">
        <f>VLOOKUP($A14,'Return Data'!$A$7:$R$328,3,0)</f>
        <v>33.900199999999998</v>
      </c>
      <c r="D14" s="69">
        <f>VLOOKUP($A14,'Return Data'!$A$7:$R$328,10,0)</f>
        <v>-7.7230481345321804</v>
      </c>
      <c r="E14" s="70">
        <f t="shared" si="0"/>
        <v>20</v>
      </c>
      <c r="F14" s="69">
        <f>VLOOKUP($A14,'Return Data'!$A$7:$R$328,11,0)</f>
        <v>12.446546637648201</v>
      </c>
      <c r="G14" s="70">
        <f t="shared" si="0"/>
        <v>10</v>
      </c>
      <c r="H14" s="69">
        <f>VLOOKUP($A14,'Return Data'!$A$7:$R$328,12,0)</f>
        <v>7.7723865819001796</v>
      </c>
      <c r="I14" s="70">
        <f t="shared" ref="I14" si="21">RANK(H14,H$8:H$41,0)</f>
        <v>9</v>
      </c>
      <c r="J14" s="69">
        <f>VLOOKUP($A14,'Return Data'!$A$7:$R$328,13,0)</f>
        <v>7.2073034734822103</v>
      </c>
      <c r="K14" s="70">
        <f t="shared" ref="K14" si="22">RANK(J14,J$8:J$41,0)</f>
        <v>16</v>
      </c>
      <c r="L14" s="69">
        <f>VLOOKUP($A14,'Return Data'!$A$7:$R$328,14,0)</f>
        <v>8.6095008877523593</v>
      </c>
      <c r="M14" s="70">
        <f t="shared" ref="M14" si="23">RANK(L14,L$8:L$41,0)</f>
        <v>17</v>
      </c>
      <c r="N14" s="69">
        <f>VLOOKUP($A14,'Return Data'!$A$7:$R$328,18,0)</f>
        <v>7.5869600500060796</v>
      </c>
      <c r="O14" s="70">
        <f t="shared" ref="O14" si="24">RANK(N14,N$8:N$41,0)</f>
        <v>16</v>
      </c>
      <c r="P14" s="69">
        <f>VLOOKUP($A14,'Return Data'!$A$7:$R$328,15,0)</f>
        <v>6.7731746409467402</v>
      </c>
      <c r="Q14" s="70">
        <f t="shared" ref="Q14" si="25">RANK(P14,P$8:P$41,0)</f>
        <v>15</v>
      </c>
      <c r="R14" s="69">
        <f>VLOOKUP($A14,'Return Data'!$A$7:$R$328,17,0)</f>
        <v>15.429029006013399</v>
      </c>
      <c r="S14" s="71">
        <f t="shared" ref="S14" si="26">RANK(R14,R$8:R$41,0)</f>
        <v>6</v>
      </c>
    </row>
    <row r="15" spans="1:19" x14ac:dyDescent="0.25">
      <c r="A15" s="87" t="s">
        <v>89</v>
      </c>
      <c r="B15" s="68">
        <f>VLOOKUP($A15,'Return Data'!$A$7:$R$328,2,0)</f>
        <v>43907</v>
      </c>
      <c r="C15" s="69">
        <f>VLOOKUP($A15,'Return Data'!$A$7:$R$328,3,0)</f>
        <v>22.335799999999999</v>
      </c>
      <c r="D15" s="69">
        <f>VLOOKUP($A15,'Return Data'!$A$7:$R$328,10,0)</f>
        <v>-1.8848955087305801</v>
      </c>
      <c r="E15" s="70">
        <f t="shared" si="0"/>
        <v>10</v>
      </c>
      <c r="F15" s="69">
        <f>VLOOKUP($A15,'Return Data'!$A$7:$R$328,11,0)</f>
        <v>9.7055630756411393</v>
      </c>
      <c r="G15" s="70">
        <f t="shared" si="0"/>
        <v>16</v>
      </c>
      <c r="H15" s="69">
        <f>VLOOKUP($A15,'Return Data'!$A$7:$R$328,12,0)</f>
        <v>5.8056365444629101</v>
      </c>
      <c r="I15" s="70">
        <f t="shared" ref="I15" si="27">RANK(H15,H$8:H$41,0)</f>
        <v>24</v>
      </c>
      <c r="J15" s="69">
        <f>VLOOKUP($A15,'Return Data'!$A$7:$R$328,13,0)</f>
        <v>7.1196680809218904</v>
      </c>
      <c r="K15" s="70">
        <f t="shared" ref="K15" si="28">RANK(J15,J$8:J$41,0)</f>
        <v>17</v>
      </c>
      <c r="L15" s="69">
        <f>VLOOKUP($A15,'Return Data'!$A$7:$R$328,14,0)</f>
        <v>9.4976318159877593</v>
      </c>
      <c r="M15" s="70">
        <f t="shared" ref="M15" si="29">RANK(L15,L$8:L$41,0)</f>
        <v>14</v>
      </c>
      <c r="N15" s="69">
        <f>VLOOKUP($A15,'Return Data'!$A$7:$R$328,18,0)</f>
        <v>8.0509297414632393</v>
      </c>
      <c r="O15" s="70">
        <f t="shared" ref="O15" si="30">RANK(N15,N$8:N$41,0)</f>
        <v>14</v>
      </c>
      <c r="P15" s="69">
        <f>VLOOKUP($A15,'Return Data'!$A$7:$R$328,15,0)</f>
        <v>6.5043901791923098</v>
      </c>
      <c r="Q15" s="70">
        <f t="shared" ref="Q15" si="31">RANK(P15,P$8:P$41,0)</f>
        <v>17</v>
      </c>
      <c r="R15" s="69">
        <f>VLOOKUP($A15,'Return Data'!$A$7:$R$328,17,0)</f>
        <v>11.4133510773131</v>
      </c>
      <c r="S15" s="71">
        <f t="shared" ref="S15" si="32">RANK(R15,R$8:R$41,0)</f>
        <v>17</v>
      </c>
    </row>
    <row r="16" spans="1:19" x14ac:dyDescent="0.25">
      <c r="A16" s="87" t="s">
        <v>90</v>
      </c>
      <c r="B16" s="68">
        <f>VLOOKUP($A16,'Return Data'!$A$7:$R$328,2,0)</f>
        <v>43907</v>
      </c>
      <c r="C16" s="69">
        <f>VLOOKUP($A16,'Return Data'!$A$7:$R$328,3,0)</f>
        <v>2416.8537999999999</v>
      </c>
      <c r="D16" s="69">
        <f>VLOOKUP($A16,'Return Data'!$A$7:$R$328,10,0)</f>
        <v>0.95706599649434299</v>
      </c>
      <c r="E16" s="70">
        <f t="shared" si="0"/>
        <v>7</v>
      </c>
      <c r="F16" s="69">
        <f>VLOOKUP($A16,'Return Data'!$A$7:$R$328,11,0)</f>
        <v>19.868969463555501</v>
      </c>
      <c r="G16" s="70">
        <f t="shared" si="0"/>
        <v>1</v>
      </c>
      <c r="H16" s="69">
        <f>VLOOKUP($A16,'Return Data'!$A$7:$R$328,12,0)</f>
        <v>10.404811531631101</v>
      </c>
      <c r="I16" s="70">
        <f t="shared" ref="I16" si="33">RANK(H16,H$8:H$41,0)</f>
        <v>2</v>
      </c>
      <c r="J16" s="69">
        <f>VLOOKUP($A16,'Return Data'!$A$7:$R$328,13,0)</f>
        <v>18.641239832955101</v>
      </c>
      <c r="K16" s="70">
        <f t="shared" ref="K16" si="34">RANK(J16,J$8:J$41,0)</f>
        <v>1</v>
      </c>
      <c r="L16" s="69">
        <f>VLOOKUP($A16,'Return Data'!$A$7:$R$328,14,0)</f>
        <v>11.7780309224887</v>
      </c>
      <c r="M16" s="70">
        <f t="shared" ref="M16" si="35">RANK(L16,L$8:L$41,0)</f>
        <v>4</v>
      </c>
      <c r="N16" s="69">
        <f>VLOOKUP($A16,'Return Data'!$A$7:$R$328,18,0)</f>
        <v>10.355394220679999</v>
      </c>
      <c r="O16" s="70">
        <f t="shared" ref="O16" si="36">RANK(N16,N$8:N$41,0)</f>
        <v>4</v>
      </c>
      <c r="P16" s="69">
        <f>VLOOKUP($A16,'Return Data'!$A$7:$R$328,15,0)</f>
        <v>8.2045219818744002</v>
      </c>
      <c r="Q16" s="70">
        <f t="shared" ref="Q16" si="37">RANK(P16,P$8:P$41,0)</f>
        <v>9</v>
      </c>
      <c r="R16" s="69">
        <f>VLOOKUP($A16,'Return Data'!$A$7:$R$328,17,0)</f>
        <v>11.0125987436116</v>
      </c>
      <c r="S16" s="71">
        <f t="shared" ref="S16" si="38">RANK(R16,R$8:R$41,0)</f>
        <v>18</v>
      </c>
    </row>
    <row r="17" spans="1:19" x14ac:dyDescent="0.25">
      <c r="A17" s="87" t="s">
        <v>91</v>
      </c>
      <c r="B17" s="68">
        <f>VLOOKUP($A17,'Return Data'!$A$7:$R$328,2,0)</f>
        <v>43907</v>
      </c>
      <c r="C17" s="69">
        <f>VLOOKUP($A17,'Return Data'!$A$7:$R$328,3,0)</f>
        <v>21.746600000000001</v>
      </c>
      <c r="D17" s="69">
        <f>VLOOKUP($A17,'Return Data'!$A$7:$R$328,10,0)</f>
        <v>4.3965680339486202</v>
      </c>
      <c r="E17" s="70">
        <f t="shared" si="0"/>
        <v>5</v>
      </c>
      <c r="F17" s="69">
        <f>VLOOKUP($A17,'Return Data'!$A$7:$R$328,11,0)</f>
        <v>14.3648760752125</v>
      </c>
      <c r="G17" s="70">
        <f t="shared" si="0"/>
        <v>5</v>
      </c>
      <c r="H17" s="69">
        <f>VLOOKUP($A17,'Return Data'!$A$7:$R$328,12,0)</f>
        <v>7.8285729827087396</v>
      </c>
      <c r="I17" s="70">
        <f t="shared" ref="I17" si="39">RANK(H17,H$8:H$41,0)</f>
        <v>8</v>
      </c>
      <c r="J17" s="69">
        <f>VLOOKUP($A17,'Return Data'!$A$7:$R$328,13,0)</f>
        <v>9.1540762870091896</v>
      </c>
      <c r="K17" s="70">
        <f t="shared" ref="K17" si="40">RANK(J17,J$8:J$41,0)</f>
        <v>8</v>
      </c>
      <c r="L17" s="69">
        <f>VLOOKUP($A17,'Return Data'!$A$7:$R$328,14,0)</f>
        <v>11.533280019479101</v>
      </c>
      <c r="M17" s="70">
        <f t="shared" ref="M17" si="41">RANK(L17,L$8:L$41,0)</f>
        <v>5</v>
      </c>
      <c r="N17" s="69">
        <f>VLOOKUP($A17,'Return Data'!$A$7:$R$328,18,0)</f>
        <v>11.0474528638492</v>
      </c>
      <c r="O17" s="70">
        <f t="shared" ref="O17" si="42">RANK(N17,N$8:N$41,0)</f>
        <v>1</v>
      </c>
      <c r="P17" s="69">
        <f>VLOOKUP($A17,'Return Data'!$A$7:$R$328,15,0)</f>
        <v>8.6458928102961305</v>
      </c>
      <c r="Q17" s="70">
        <f t="shared" ref="Q17" si="43">RANK(P17,P$8:P$41,0)</f>
        <v>5</v>
      </c>
      <c r="R17" s="69">
        <f>VLOOKUP($A17,'Return Data'!$A$7:$R$328,17,0)</f>
        <v>10.015204391497299</v>
      </c>
      <c r="S17" s="71">
        <f t="shared" ref="S17" si="44">RANK(R17,R$8:R$41,0)</f>
        <v>22</v>
      </c>
    </row>
    <row r="18" spans="1:19" x14ac:dyDescent="0.25">
      <c r="A18" s="87" t="s">
        <v>92</v>
      </c>
      <c r="B18" s="68">
        <f>VLOOKUP($A18,'Return Data'!$A$7:$R$328,2,0)</f>
        <v>43907</v>
      </c>
      <c r="C18" s="69">
        <f>VLOOKUP($A18,'Return Data'!$A$7:$R$328,3,0)</f>
        <v>66.134399999999999</v>
      </c>
      <c r="D18" s="69">
        <f>VLOOKUP($A18,'Return Data'!$A$7:$R$328,10,0)</f>
        <v>-32.021511955922399</v>
      </c>
      <c r="E18" s="70">
        <f t="shared" si="0"/>
        <v>33</v>
      </c>
      <c r="F18" s="69">
        <f>VLOOKUP($A18,'Return Data'!$A$7:$R$328,11,0)</f>
        <v>-16.4744183406705</v>
      </c>
      <c r="G18" s="70">
        <f t="shared" si="0"/>
        <v>33</v>
      </c>
      <c r="H18" s="69">
        <f>VLOOKUP($A18,'Return Data'!$A$7:$R$328,12,0)</f>
        <v>-6.5905846788423696</v>
      </c>
      <c r="I18" s="70">
        <f t="shared" ref="I18" si="45">RANK(H18,H$8:H$41,0)</f>
        <v>29</v>
      </c>
      <c r="J18" s="69">
        <f>VLOOKUP($A18,'Return Data'!$A$7:$R$328,13,0)</f>
        <v>-2.4992420927227599</v>
      </c>
      <c r="K18" s="70">
        <f t="shared" ref="K18" si="46">RANK(J18,J$8:J$41,0)</f>
        <v>29</v>
      </c>
      <c r="L18" s="69">
        <f>VLOOKUP($A18,'Return Data'!$A$7:$R$328,14,0)</f>
        <v>-0.35446833336521699</v>
      </c>
      <c r="M18" s="70">
        <f t="shared" ref="M18" si="47">RANK(L18,L$8:L$41,0)</f>
        <v>28</v>
      </c>
      <c r="N18" s="69">
        <f>VLOOKUP($A18,'Return Data'!$A$7:$R$328,18,0)</f>
        <v>4.1146430253859698</v>
      </c>
      <c r="O18" s="70">
        <f t="shared" ref="O18" si="48">RANK(N18,N$8:N$41,0)</f>
        <v>22</v>
      </c>
      <c r="P18" s="69">
        <f>VLOOKUP($A18,'Return Data'!$A$7:$R$328,15,0)</f>
        <v>5.6998802660928698</v>
      </c>
      <c r="Q18" s="70">
        <f t="shared" ref="Q18" si="49">RANK(P18,P$8:P$41,0)</f>
        <v>19</v>
      </c>
      <c r="R18" s="69">
        <f>VLOOKUP($A18,'Return Data'!$A$7:$R$328,17,0)</f>
        <v>24.354042553191501</v>
      </c>
      <c r="S18" s="71">
        <f t="shared" ref="S18" si="50">RANK(R18,R$8:R$41,0)</f>
        <v>1</v>
      </c>
    </row>
    <row r="19" spans="1:19" x14ac:dyDescent="0.25">
      <c r="A19" s="87" t="s">
        <v>93</v>
      </c>
      <c r="B19" s="68">
        <f>VLOOKUP($A19,'Return Data'!$A$7:$R$328,2,0)</f>
        <v>43907</v>
      </c>
      <c r="C19" s="69">
        <f>VLOOKUP($A19,'Return Data'!$A$7:$R$328,3,0)</f>
        <v>63.017400000000002</v>
      </c>
      <c r="D19" s="69">
        <f>VLOOKUP($A19,'Return Data'!$A$7:$R$328,10,0)</f>
        <v>-14.278341410714599</v>
      </c>
      <c r="E19" s="70">
        <f t="shared" si="0"/>
        <v>24</v>
      </c>
      <c r="F19" s="69">
        <f>VLOOKUP($A19,'Return Data'!$A$7:$R$328,11,0)</f>
        <v>5.2814863404846202</v>
      </c>
      <c r="G19" s="70">
        <f t="shared" si="0"/>
        <v>27</v>
      </c>
      <c r="H19" s="69">
        <f>VLOOKUP($A19,'Return Data'!$A$7:$R$328,12,0)</f>
        <v>6.0176373504236604</v>
      </c>
      <c r="I19" s="70">
        <f t="shared" ref="I19" si="51">RANK(H19,H$8:H$41,0)</f>
        <v>21</v>
      </c>
      <c r="J19" s="69">
        <f>VLOOKUP($A19,'Return Data'!$A$7:$R$328,13,0)</f>
        <v>6.7195053501735904</v>
      </c>
      <c r="K19" s="70">
        <f t="shared" ref="K19" si="52">RANK(J19,J$8:J$41,0)</f>
        <v>20</v>
      </c>
      <c r="L19" s="69">
        <f>VLOOKUP($A19,'Return Data'!$A$7:$R$328,14,0)</f>
        <v>5.0922797797798003</v>
      </c>
      <c r="M19" s="70">
        <f t="shared" ref="M19" si="53">RANK(L19,L$8:L$41,0)</f>
        <v>22</v>
      </c>
      <c r="N19" s="69">
        <f>VLOOKUP($A19,'Return Data'!$A$7:$R$328,18,0)</f>
        <v>4.1078778121014903</v>
      </c>
      <c r="O19" s="70">
        <f t="shared" ref="O19" si="54">RANK(N19,N$8:N$41,0)</f>
        <v>23</v>
      </c>
      <c r="P19" s="69">
        <f>VLOOKUP($A19,'Return Data'!$A$7:$R$328,15,0)</f>
        <v>4.1668561765753598</v>
      </c>
      <c r="Q19" s="70">
        <f t="shared" ref="Q19" si="55">RANK(P19,P$8:P$41,0)</f>
        <v>21</v>
      </c>
      <c r="R19" s="69">
        <f>VLOOKUP($A19,'Return Data'!$A$7:$R$328,17,0)</f>
        <v>23.150318219882799</v>
      </c>
      <c r="S19" s="71">
        <f t="shared" ref="S19" si="56">RANK(R19,R$8:R$41,0)</f>
        <v>3</v>
      </c>
    </row>
    <row r="20" spans="1:19" x14ac:dyDescent="0.25">
      <c r="A20" s="87" t="s">
        <v>94</v>
      </c>
      <c r="B20" s="68">
        <f>VLOOKUP($A20,'Return Data'!$A$7:$R$328,2,0)</f>
        <v>43907</v>
      </c>
      <c r="C20" s="69">
        <f>VLOOKUP($A20,'Return Data'!$A$7:$R$328,3,0)</f>
        <v>63.017400000000002</v>
      </c>
      <c r="D20" s="69">
        <f>VLOOKUP($A20,'Return Data'!$A$7:$R$328,10,0)</f>
        <v>-14.278341410714599</v>
      </c>
      <c r="E20" s="70">
        <f t="shared" si="0"/>
        <v>24</v>
      </c>
      <c r="F20" s="69">
        <f>VLOOKUP($A20,'Return Data'!$A$7:$R$328,11,0)</f>
        <v>5.2814863404846202</v>
      </c>
      <c r="G20" s="70">
        <f t="shared" si="0"/>
        <v>27</v>
      </c>
      <c r="H20" s="69">
        <f>VLOOKUP($A20,'Return Data'!$A$7:$R$328,12,0)</f>
        <v>6.0176373504236604</v>
      </c>
      <c r="I20" s="70">
        <f t="shared" ref="I20" si="57">RANK(H20,H$8:H$41,0)</f>
        <v>21</v>
      </c>
      <c r="J20" s="69">
        <f>VLOOKUP($A20,'Return Data'!$A$7:$R$328,13,0)</f>
        <v>6.7195053501735904</v>
      </c>
      <c r="K20" s="70">
        <f t="shared" ref="K20" si="58">RANK(J20,J$8:J$41,0)</f>
        <v>20</v>
      </c>
      <c r="L20" s="69">
        <f>VLOOKUP($A20,'Return Data'!$A$7:$R$328,14,0)</f>
        <v>5.0922797797798003</v>
      </c>
      <c r="M20" s="70">
        <f t="shared" ref="M20" si="59">RANK(L20,L$8:L$41,0)</f>
        <v>22</v>
      </c>
      <c r="N20" s="69">
        <f>VLOOKUP($A20,'Return Data'!$A$7:$R$328,18,0)</f>
        <v>4.1078778121014903</v>
      </c>
      <c r="O20" s="70">
        <f t="shared" ref="O20" si="60">RANK(N20,N$8:N$41,0)</f>
        <v>23</v>
      </c>
      <c r="P20" s="69">
        <f>VLOOKUP($A20,'Return Data'!$A$7:$R$328,15,0)</f>
        <v>4.1668561765753598</v>
      </c>
      <c r="Q20" s="70">
        <f t="shared" ref="Q20" si="61">RANK(P20,P$8:P$41,0)</f>
        <v>21</v>
      </c>
      <c r="R20" s="69">
        <f>VLOOKUP($A20,'Return Data'!$A$7:$R$328,17,0)</f>
        <v>23.150318219882799</v>
      </c>
      <c r="S20" s="71">
        <f t="shared" ref="S20" si="62">RANK(R20,R$8:R$41,0)</f>
        <v>3</v>
      </c>
    </row>
    <row r="21" spans="1:19" x14ac:dyDescent="0.25">
      <c r="A21" s="87" t="s">
        <v>95</v>
      </c>
      <c r="B21" s="68">
        <f>VLOOKUP($A21,'Return Data'!$A$7:$R$328,2,0)</f>
        <v>43907</v>
      </c>
      <c r="C21" s="69">
        <f>VLOOKUP($A21,'Return Data'!$A$7:$R$328,3,0)</f>
        <v>63.017400000000002</v>
      </c>
      <c r="D21" s="69">
        <f>VLOOKUP($A21,'Return Data'!$A$7:$R$328,10,0)</f>
        <v>-14.278341410714599</v>
      </c>
      <c r="E21" s="70">
        <f t="shared" si="0"/>
        <v>24</v>
      </c>
      <c r="F21" s="69">
        <f>VLOOKUP($A21,'Return Data'!$A$7:$R$328,11,0)</f>
        <v>5.2814863404846202</v>
      </c>
      <c r="G21" s="70">
        <f t="shared" si="0"/>
        <v>27</v>
      </c>
      <c r="H21" s="69">
        <f>VLOOKUP($A21,'Return Data'!$A$7:$R$328,12,0)</f>
        <v>6.0176373504236604</v>
      </c>
      <c r="I21" s="70">
        <f t="shared" ref="I21" si="63">RANK(H21,H$8:H$41,0)</f>
        <v>21</v>
      </c>
      <c r="J21" s="69">
        <f>VLOOKUP($A21,'Return Data'!$A$7:$R$328,13,0)</f>
        <v>6.7195053501735904</v>
      </c>
      <c r="K21" s="70">
        <f t="shared" ref="K21" si="64">RANK(J21,J$8:J$41,0)</f>
        <v>20</v>
      </c>
      <c r="L21" s="69">
        <f>VLOOKUP($A21,'Return Data'!$A$7:$R$328,14,0)</f>
        <v>5.0922797797798003</v>
      </c>
      <c r="M21" s="70">
        <f t="shared" ref="M21" si="65">RANK(L21,L$8:L$41,0)</f>
        <v>22</v>
      </c>
      <c r="N21" s="69">
        <f>VLOOKUP($A21,'Return Data'!$A$7:$R$328,18,0)</f>
        <v>4.1078778121014903</v>
      </c>
      <c r="O21" s="70">
        <f t="shared" ref="O21" si="66">RANK(N21,N$8:N$41,0)</f>
        <v>23</v>
      </c>
      <c r="P21" s="69">
        <f>VLOOKUP($A21,'Return Data'!$A$7:$R$328,15,0)</f>
        <v>4.1668561765753598</v>
      </c>
      <c r="Q21" s="70">
        <f t="shared" ref="Q21" si="67">RANK(P21,P$8:P$41,0)</f>
        <v>21</v>
      </c>
      <c r="R21" s="69">
        <f>VLOOKUP($A21,'Return Data'!$A$7:$R$328,17,0)</f>
        <v>23.150318219882799</v>
      </c>
      <c r="S21" s="71">
        <f t="shared" ref="S21" si="68">RANK(R21,R$8:R$41,0)</f>
        <v>3</v>
      </c>
    </row>
    <row r="22" spans="1:19" x14ac:dyDescent="0.25">
      <c r="A22" s="87" t="s">
        <v>96</v>
      </c>
      <c r="B22" s="68">
        <f>VLOOKUP($A22,'Return Data'!$A$7:$R$328,2,0)</f>
        <v>43907</v>
      </c>
      <c r="C22" s="69">
        <f>VLOOKUP($A22,'Return Data'!$A$7:$R$328,3,0)</f>
        <v>26.524000000000001</v>
      </c>
      <c r="D22" s="69">
        <f>VLOOKUP($A22,'Return Data'!$A$7:$R$328,10,0)</f>
        <v>-6.15748761671742</v>
      </c>
      <c r="E22" s="70">
        <f t="shared" si="0"/>
        <v>17</v>
      </c>
      <c r="F22" s="69">
        <f>VLOOKUP($A22,'Return Data'!$A$7:$R$328,11,0)</f>
        <v>10.2654990367125</v>
      </c>
      <c r="G22" s="70">
        <f t="shared" si="0"/>
        <v>14</v>
      </c>
      <c r="H22" s="69">
        <f>VLOOKUP($A22,'Return Data'!$A$7:$R$328,12,0)</f>
        <v>6.2763569777811901</v>
      </c>
      <c r="I22" s="70">
        <f t="shared" ref="I22" si="69">RANK(H22,H$8:H$41,0)</f>
        <v>19</v>
      </c>
      <c r="J22" s="69">
        <f>VLOOKUP($A22,'Return Data'!$A$7:$R$328,13,0)</f>
        <v>8.29888725487546</v>
      </c>
      <c r="K22" s="70">
        <f t="shared" ref="K22" si="70">RANK(J22,J$8:J$41,0)</f>
        <v>12</v>
      </c>
      <c r="L22" s="69">
        <f>VLOOKUP($A22,'Return Data'!$A$7:$R$328,14,0)</f>
        <v>10.3009187007096</v>
      </c>
      <c r="M22" s="70">
        <f t="shared" ref="M22" si="71">RANK(L22,L$8:L$41,0)</f>
        <v>11</v>
      </c>
      <c r="N22" s="69">
        <f>VLOOKUP($A22,'Return Data'!$A$7:$R$328,18,0)</f>
        <v>8.8794112922119801</v>
      </c>
      <c r="O22" s="70">
        <f t="shared" ref="O22" si="72">RANK(N22,N$8:N$41,0)</f>
        <v>11</v>
      </c>
      <c r="P22" s="69">
        <f>VLOOKUP($A22,'Return Data'!$A$7:$R$328,15,0)</f>
        <v>6.8220277052896598</v>
      </c>
      <c r="Q22" s="70">
        <f t="shared" ref="Q22" si="73">RANK(P22,P$8:P$41,0)</f>
        <v>14</v>
      </c>
      <c r="R22" s="69">
        <f>VLOOKUP($A22,'Return Data'!$A$7:$R$328,17,0)</f>
        <v>13.264262150868699</v>
      </c>
      <c r="S22" s="71">
        <f t="shared" ref="S22" si="74">RANK(R22,R$8:R$41,0)</f>
        <v>10</v>
      </c>
    </row>
    <row r="23" spans="1:19" x14ac:dyDescent="0.25">
      <c r="A23" s="87" t="s">
        <v>97</v>
      </c>
      <c r="B23" s="68">
        <f>VLOOKUP($A23,'Return Data'!$A$7:$R$328,2,0)</f>
        <v>43907</v>
      </c>
      <c r="C23" s="69">
        <f>VLOOKUP($A23,'Return Data'!$A$7:$R$328,3,0)</f>
        <v>25.3995</v>
      </c>
      <c r="D23" s="69">
        <f>VLOOKUP($A23,'Return Data'!$A$7:$R$328,10,0)</f>
        <v>-7.4186901758532704</v>
      </c>
      <c r="E23" s="70">
        <f t="shared" si="0"/>
        <v>18</v>
      </c>
      <c r="F23" s="69">
        <f>VLOOKUP($A23,'Return Data'!$A$7:$R$328,11,0)</f>
        <v>13.2597374520854</v>
      </c>
      <c r="G23" s="70">
        <f t="shared" si="0"/>
        <v>7</v>
      </c>
      <c r="H23" s="69">
        <f>VLOOKUP($A23,'Return Data'!$A$7:$R$328,12,0)</f>
        <v>9.5991828364462908</v>
      </c>
      <c r="I23" s="70">
        <f t="shared" ref="I23" si="75">RANK(H23,H$8:H$41,0)</f>
        <v>3</v>
      </c>
      <c r="J23" s="69">
        <f>VLOOKUP($A23,'Return Data'!$A$7:$R$328,13,0)</f>
        <v>9.8397678073933701</v>
      </c>
      <c r="K23" s="70">
        <f t="shared" ref="K23" si="76">RANK(J23,J$8:J$41,0)</f>
        <v>5</v>
      </c>
      <c r="L23" s="69">
        <f>VLOOKUP($A23,'Return Data'!$A$7:$R$328,14,0)</f>
        <v>10.8739280015955</v>
      </c>
      <c r="M23" s="70">
        <f t="shared" ref="M23" si="77">RANK(L23,L$8:L$41,0)</f>
        <v>9</v>
      </c>
      <c r="N23" s="69">
        <f>VLOOKUP($A23,'Return Data'!$A$7:$R$328,18,0)</f>
        <v>9.0495813328520001</v>
      </c>
      <c r="O23" s="70">
        <f t="shared" ref="O23" si="78">RANK(N23,N$8:N$41,0)</f>
        <v>10</v>
      </c>
      <c r="P23" s="69">
        <f>VLOOKUP($A23,'Return Data'!$A$7:$R$328,15,0)</f>
        <v>8.8556268138399794</v>
      </c>
      <c r="Q23" s="70">
        <f t="shared" ref="Q23" si="79">RANK(P23,P$8:P$41,0)</f>
        <v>2</v>
      </c>
      <c r="R23" s="69">
        <f>VLOOKUP($A23,'Return Data'!$A$7:$R$328,17,0)</f>
        <v>15.154536263143701</v>
      </c>
      <c r="S23" s="71">
        <f t="shared" ref="S23" si="80">RANK(R23,R$8:R$41,0)</f>
        <v>7</v>
      </c>
    </row>
    <row r="24" spans="1:19" x14ac:dyDescent="0.25">
      <c r="A24" s="87" t="s">
        <v>98</v>
      </c>
      <c r="B24" s="68">
        <f>VLOOKUP($A24,'Return Data'!$A$7:$R$328,2,0)</f>
        <v>43907</v>
      </c>
      <c r="C24" s="69">
        <f>VLOOKUP($A24,'Return Data'!$A$7:$R$328,3,0)</f>
        <v>15.84</v>
      </c>
      <c r="D24" s="69">
        <f>VLOOKUP($A24,'Return Data'!$A$7:$R$328,10,0)</f>
        <v>-13.6211127948169</v>
      </c>
      <c r="E24" s="70">
        <f t="shared" si="0"/>
        <v>22</v>
      </c>
      <c r="F24" s="69">
        <f>VLOOKUP($A24,'Return Data'!$A$7:$R$328,11,0)</f>
        <v>8.6159093020554902</v>
      </c>
      <c r="G24" s="70">
        <f t="shared" si="0"/>
        <v>21</v>
      </c>
      <c r="H24" s="69">
        <f>VLOOKUP($A24,'Return Data'!$A$7:$R$328,12,0)</f>
        <v>7.5052038853566003</v>
      </c>
      <c r="I24" s="70">
        <f t="shared" ref="I24" si="81">RANK(H24,H$8:H$41,0)</f>
        <v>10</v>
      </c>
      <c r="J24" s="69">
        <f>VLOOKUP($A24,'Return Data'!$A$7:$R$328,13,0)</f>
        <v>5.8999489616049496</v>
      </c>
      <c r="K24" s="70">
        <f t="shared" ref="K24" si="82">RANK(J24,J$8:J$41,0)</f>
        <v>26</v>
      </c>
      <c r="L24" s="69">
        <f>VLOOKUP($A24,'Return Data'!$A$7:$R$328,14,0)</f>
        <v>5.2181703176640903</v>
      </c>
      <c r="M24" s="70">
        <f t="shared" ref="M24" si="83">RANK(L24,L$8:L$41,0)</f>
        <v>21</v>
      </c>
      <c r="N24" s="69">
        <f>VLOOKUP($A24,'Return Data'!$A$7:$R$328,18,0)</f>
        <v>6.1434239753250797</v>
      </c>
      <c r="O24" s="70">
        <f t="shared" ref="O24" si="84">RANK(N24,N$8:N$41,0)</f>
        <v>21</v>
      </c>
      <c r="P24" s="69">
        <f>VLOOKUP($A24,'Return Data'!$A$7:$R$328,15,0)</f>
        <v>4.0900973025597498</v>
      </c>
      <c r="Q24" s="70">
        <f t="shared" ref="Q24" si="85">RANK(P24,P$8:P$41,0)</f>
        <v>24</v>
      </c>
      <c r="R24" s="69">
        <f>VLOOKUP($A24,'Return Data'!$A$7:$R$328,17,0)</f>
        <v>7.2331184255174801</v>
      </c>
      <c r="S24" s="71">
        <f t="shared" ref="S24" si="86">RANK(R24,R$8:R$41,0)</f>
        <v>34</v>
      </c>
    </row>
    <row r="25" spans="1:19" x14ac:dyDescent="0.25">
      <c r="A25" s="87" t="s">
        <v>99</v>
      </c>
      <c r="B25" s="68">
        <f>VLOOKUP($A25,'Return Data'!$A$7:$R$328,2,0)</f>
        <v>43907</v>
      </c>
      <c r="C25" s="69">
        <f>VLOOKUP($A25,'Return Data'!$A$7:$R$328,3,0)</f>
        <v>24.884899999999998</v>
      </c>
      <c r="D25" s="69">
        <f>VLOOKUP($A25,'Return Data'!$A$7:$R$328,10,0)</f>
        <v>-1.8534676469548701</v>
      </c>
      <c r="E25" s="70">
        <f t="shared" si="0"/>
        <v>9</v>
      </c>
      <c r="F25" s="69">
        <f>VLOOKUP($A25,'Return Data'!$A$7:$R$328,11,0)</f>
        <v>18.317188587084001</v>
      </c>
      <c r="G25" s="70">
        <f t="shared" si="0"/>
        <v>2</v>
      </c>
      <c r="H25" s="69">
        <f>VLOOKUP($A25,'Return Data'!$A$7:$R$328,12,0)</f>
        <v>9.4091531341475605</v>
      </c>
      <c r="I25" s="70">
        <f t="shared" ref="I25" si="87">RANK(H25,H$8:H$41,0)</f>
        <v>6</v>
      </c>
      <c r="J25" s="69">
        <f>VLOOKUP($A25,'Return Data'!$A$7:$R$328,13,0)</f>
        <v>10.8831557097448</v>
      </c>
      <c r="K25" s="70">
        <f t="shared" ref="K25" si="88">RANK(J25,J$8:J$41,0)</f>
        <v>4</v>
      </c>
      <c r="L25" s="69">
        <f>VLOOKUP($A25,'Return Data'!$A$7:$R$328,14,0)</f>
        <v>12.5861238809605</v>
      </c>
      <c r="M25" s="70">
        <f t="shared" ref="M25" si="89">RANK(L25,L$8:L$41,0)</f>
        <v>3</v>
      </c>
      <c r="N25" s="69">
        <f>VLOOKUP($A25,'Return Data'!$A$7:$R$328,18,0)</f>
        <v>10.6665428743713</v>
      </c>
      <c r="O25" s="70">
        <f t="shared" ref="O25" si="90">RANK(N25,N$8:N$41,0)</f>
        <v>3</v>
      </c>
      <c r="P25" s="69">
        <f>VLOOKUP($A25,'Return Data'!$A$7:$R$328,15,0)</f>
        <v>8.4495112398991896</v>
      </c>
      <c r="Q25" s="70">
        <f t="shared" ref="Q25" si="91">RANK(P25,P$8:P$41,0)</f>
        <v>6</v>
      </c>
      <c r="R25" s="69">
        <f>VLOOKUP($A25,'Return Data'!$A$7:$R$328,17,0)</f>
        <v>13.1740749272551</v>
      </c>
      <c r="S25" s="71">
        <f t="shared" ref="S25" si="92">RANK(R25,R$8:R$41,0)</f>
        <v>11</v>
      </c>
    </row>
    <row r="26" spans="1:19" x14ac:dyDescent="0.25">
      <c r="A26" s="87" t="s">
        <v>100</v>
      </c>
      <c r="B26" s="68">
        <f>VLOOKUP($A26,'Return Data'!$A$7:$R$328,2,0)</f>
        <v>43907</v>
      </c>
      <c r="C26" s="69">
        <f>VLOOKUP($A26,'Return Data'!$A$7:$R$328,3,0)</f>
        <v>15.759499999999999</v>
      </c>
      <c r="D26" s="69">
        <f>VLOOKUP($A26,'Return Data'!$A$7:$R$328,10,0)</f>
        <v>0.83113671082246698</v>
      </c>
      <c r="E26" s="70">
        <f t="shared" si="0"/>
        <v>8</v>
      </c>
      <c r="F26" s="69">
        <f>VLOOKUP($A26,'Return Data'!$A$7:$R$328,11,0)</f>
        <v>6.7441156228101704</v>
      </c>
      <c r="G26" s="70">
        <f t="shared" si="0"/>
        <v>23</v>
      </c>
      <c r="H26" s="69">
        <f>VLOOKUP($A26,'Return Data'!$A$7:$R$328,12,0)</f>
        <v>7.22896705955241</v>
      </c>
      <c r="I26" s="70">
        <f t="shared" ref="I26" si="93">RANK(H26,H$8:H$41,0)</f>
        <v>12</v>
      </c>
      <c r="J26" s="69">
        <f>VLOOKUP($A26,'Return Data'!$A$7:$R$328,13,0)</f>
        <v>7.2280640537268201</v>
      </c>
      <c r="K26" s="70">
        <f t="shared" ref="K26" si="94">RANK(J26,J$8:J$41,0)</f>
        <v>15</v>
      </c>
      <c r="L26" s="69">
        <f>VLOOKUP($A26,'Return Data'!$A$7:$R$328,14,0)</f>
        <v>7.3131823795337301</v>
      </c>
      <c r="M26" s="70">
        <f t="shared" ref="M26" si="95">RANK(L26,L$8:L$41,0)</f>
        <v>19</v>
      </c>
      <c r="N26" s="69">
        <f>VLOOKUP($A26,'Return Data'!$A$7:$R$328,18,0)</f>
        <v>6.8746671006687503</v>
      </c>
      <c r="O26" s="70">
        <f t="shared" ref="O26" si="96">RANK(N26,N$8:N$41,0)</f>
        <v>18</v>
      </c>
      <c r="P26" s="69">
        <f>VLOOKUP($A26,'Return Data'!$A$7:$R$328,15,0)</f>
        <v>7.39792272226829</v>
      </c>
      <c r="Q26" s="70">
        <f t="shared" ref="Q26" si="97">RANK(P26,P$8:P$41,0)</f>
        <v>11</v>
      </c>
      <c r="R26" s="69">
        <f>VLOOKUP($A26,'Return Data'!$A$7:$R$328,17,0)</f>
        <v>8.5525528885272593</v>
      </c>
      <c r="S26" s="71">
        <f t="shared" ref="S26" si="98">RANK(R26,R$8:R$41,0)</f>
        <v>31</v>
      </c>
    </row>
    <row r="27" spans="1:19" x14ac:dyDescent="0.25">
      <c r="A27" s="87" t="s">
        <v>101</v>
      </c>
      <c r="B27" s="68">
        <f>VLOOKUP($A27,'Return Data'!$A$7:$R$328,2,0)</f>
        <v>43907</v>
      </c>
      <c r="C27" s="69">
        <f>VLOOKUP($A27,'Return Data'!$A$7:$R$328,3,0)</f>
        <v>1112.6307999999999</v>
      </c>
      <c r="D27" s="69">
        <f>VLOOKUP($A27,'Return Data'!$A$7:$R$328,10,0)</f>
        <v>-4.6259920508376302</v>
      </c>
      <c r="E27" s="70">
        <f t="shared" si="0"/>
        <v>14</v>
      </c>
      <c r="F27" s="69">
        <f>VLOOKUP($A27,'Return Data'!$A$7:$R$328,11,0)</f>
        <v>4.8629423611457696</v>
      </c>
      <c r="G27" s="70">
        <f t="shared" si="0"/>
        <v>30</v>
      </c>
      <c r="H27" s="69">
        <f>VLOOKUP($A27,'Return Data'!$A$7:$R$328,12,0)</f>
        <v>6.3891020926723101</v>
      </c>
      <c r="I27" s="70">
        <f t="shared" ref="I27" si="99">RANK(H27,H$8:H$41,0)</f>
        <v>18</v>
      </c>
      <c r="J27" s="69">
        <f>VLOOKUP($A27,'Return Data'!$A$7:$R$328,13,0)</f>
        <v>6.9601857641448097</v>
      </c>
      <c r="K27" s="70">
        <f t="shared" ref="K27" si="100">RANK(J27,J$8:J$41,0)</f>
        <v>18</v>
      </c>
      <c r="L27" s="69">
        <f>VLOOKUP($A27,'Return Data'!$A$7:$R$328,14,0)</f>
        <v>9.04458677349424</v>
      </c>
      <c r="M27" s="70">
        <f t="shared" ref="M27" si="101">RANK(L27,L$8:L$41,0)</f>
        <v>16</v>
      </c>
      <c r="N27" s="69"/>
      <c r="O27" s="70"/>
      <c r="P27" s="69"/>
      <c r="Q27" s="70"/>
      <c r="R27" s="69">
        <f>VLOOKUP($A27,'Return Data'!$A$7:$R$328,17,0)</f>
        <v>8.7655100213219495</v>
      </c>
      <c r="S27" s="71">
        <f t="shared" ref="S27" si="102">RANK(R27,R$8:R$41,0)</f>
        <v>29</v>
      </c>
    </row>
    <row r="28" spans="1:19" x14ac:dyDescent="0.25">
      <c r="A28" s="87" t="s">
        <v>102</v>
      </c>
      <c r="B28" s="68">
        <f>VLOOKUP($A28,'Return Data'!$A$7:$R$328,2,0)</f>
        <v>43907</v>
      </c>
      <c r="C28" s="69">
        <f>VLOOKUP($A28,'Return Data'!$A$7:$R$328,3,0)</f>
        <v>30.065300000000001</v>
      </c>
      <c r="D28" s="69">
        <f>VLOOKUP($A28,'Return Data'!$A$7:$R$328,10,0)</f>
        <v>-15.8603815764292</v>
      </c>
      <c r="E28" s="70">
        <f t="shared" si="0"/>
        <v>28</v>
      </c>
      <c r="F28" s="69">
        <f>VLOOKUP($A28,'Return Data'!$A$7:$R$328,11,0)</f>
        <v>0.83286543140562097</v>
      </c>
      <c r="G28" s="70">
        <f t="shared" si="0"/>
        <v>31</v>
      </c>
      <c r="H28" s="69">
        <f>VLOOKUP($A28,'Return Data'!$A$7:$R$328,12,0)</f>
        <v>2.7918999472831598</v>
      </c>
      <c r="I28" s="70">
        <f t="shared" ref="I28" si="103">RANK(H28,H$8:H$41,0)</f>
        <v>27</v>
      </c>
      <c r="J28" s="69">
        <f>VLOOKUP($A28,'Return Data'!$A$7:$R$328,13,0)</f>
        <v>3.9001108430723002</v>
      </c>
      <c r="K28" s="70">
        <f t="shared" ref="K28" si="104">RANK(J28,J$8:J$41,0)</f>
        <v>27</v>
      </c>
      <c r="L28" s="69">
        <f>VLOOKUP($A28,'Return Data'!$A$7:$R$328,14,0)</f>
        <v>4.6886836680203103</v>
      </c>
      <c r="M28" s="70">
        <f t="shared" ref="M28" si="105">RANK(L28,L$8:L$41,0)</f>
        <v>25</v>
      </c>
      <c r="N28" s="69">
        <f>VLOOKUP($A28,'Return Data'!$A$7:$R$328,18,0)</f>
        <v>6.1956086967849098</v>
      </c>
      <c r="O28" s="70">
        <f t="shared" ref="O28" si="106">RANK(N28,N$8:N$41,0)</f>
        <v>20</v>
      </c>
      <c r="P28" s="69">
        <f>VLOOKUP($A28,'Return Data'!$A$7:$R$328,15,0)</f>
        <v>6.8927579556042602</v>
      </c>
      <c r="Q28" s="70">
        <f t="shared" ref="Q28" si="107">RANK(P28,P$8:P$41,0)</f>
        <v>12</v>
      </c>
      <c r="R28" s="69">
        <f>VLOOKUP($A28,'Return Data'!$A$7:$R$328,17,0)</f>
        <v>11.986635842880499</v>
      </c>
      <c r="S28" s="71">
        <f t="shared" ref="S28" si="108">RANK(R28,R$8:R$41,0)</f>
        <v>15</v>
      </c>
    </row>
    <row r="29" spans="1:19" x14ac:dyDescent="0.25">
      <c r="A29" s="87" t="s">
        <v>103</v>
      </c>
      <c r="B29" s="68">
        <f>VLOOKUP($A29,'Return Data'!$A$7:$R$328,2,0)</f>
        <v>43907</v>
      </c>
      <c r="C29" s="69">
        <f>VLOOKUP($A29,'Return Data'!$A$7:$R$328,3,0)</f>
        <v>26.464300000000001</v>
      </c>
      <c r="D29" s="69">
        <f>VLOOKUP($A29,'Return Data'!$A$7:$R$328,10,0)</f>
        <v>-17.4698997979099</v>
      </c>
      <c r="E29" s="70">
        <f t="shared" si="0"/>
        <v>29</v>
      </c>
      <c r="F29" s="69">
        <f>VLOOKUP($A29,'Return Data'!$A$7:$R$328,11,0)</f>
        <v>7.6563513348708199</v>
      </c>
      <c r="G29" s="70">
        <f t="shared" si="0"/>
        <v>22</v>
      </c>
      <c r="H29" s="69">
        <f>VLOOKUP($A29,'Return Data'!$A$7:$R$328,12,0)</f>
        <v>6.8770381684412198</v>
      </c>
      <c r="I29" s="70">
        <f t="shared" ref="I29" si="109">RANK(H29,H$8:H$41,0)</f>
        <v>14</v>
      </c>
      <c r="J29" s="69">
        <f>VLOOKUP($A29,'Return Data'!$A$7:$R$328,13,0)</f>
        <v>8.0420407609846603</v>
      </c>
      <c r="K29" s="70">
        <f t="shared" ref="K29" si="110">RANK(J29,J$8:J$41,0)</f>
        <v>13</v>
      </c>
      <c r="L29" s="69">
        <f>VLOOKUP($A29,'Return Data'!$A$7:$R$328,14,0)</f>
        <v>9.7724433079985307</v>
      </c>
      <c r="M29" s="70">
        <f t="shared" ref="M29" si="111">RANK(L29,L$8:L$41,0)</f>
        <v>12</v>
      </c>
      <c r="N29" s="69">
        <f>VLOOKUP($A29,'Return Data'!$A$7:$R$328,18,0)</f>
        <v>9.7259377117434305</v>
      </c>
      <c r="O29" s="70">
        <f t="shared" ref="O29" si="112">RANK(N29,N$8:N$41,0)</f>
        <v>7</v>
      </c>
      <c r="P29" s="69">
        <f>VLOOKUP($A29,'Return Data'!$A$7:$R$328,15,0)</f>
        <v>9.0438763380393503</v>
      </c>
      <c r="Q29" s="70">
        <f t="shared" ref="Q29" si="113">RANK(P29,P$8:P$41,0)</f>
        <v>1</v>
      </c>
      <c r="R29" s="69">
        <f>VLOOKUP($A29,'Return Data'!$A$7:$R$328,17,0)</f>
        <v>13.934474097823999</v>
      </c>
      <c r="S29" s="71">
        <f t="shared" ref="S29" si="114">RANK(R29,R$8:R$41,0)</f>
        <v>8</v>
      </c>
    </row>
    <row r="30" spans="1:19" x14ac:dyDescent="0.25">
      <c r="A30" s="87" t="s">
        <v>104</v>
      </c>
      <c r="B30" s="68">
        <f>VLOOKUP($A30,'Return Data'!$A$7:$R$328,2,0)</f>
        <v>43907</v>
      </c>
      <c r="C30" s="69">
        <f>VLOOKUP($A30,'Return Data'!$A$7:$R$328,3,0)</f>
        <v>21.721499999999999</v>
      </c>
      <c r="D30" s="69">
        <f>VLOOKUP($A30,'Return Data'!$A$7:$R$328,10,0)</f>
        <v>-7.4649441620472503</v>
      </c>
      <c r="E30" s="70">
        <f t="shared" si="0"/>
        <v>19</v>
      </c>
      <c r="F30" s="69">
        <f>VLOOKUP($A30,'Return Data'!$A$7:$R$328,11,0)</f>
        <v>9.9228792493437492</v>
      </c>
      <c r="G30" s="70">
        <f t="shared" si="0"/>
        <v>15</v>
      </c>
      <c r="H30" s="69">
        <f>VLOOKUP($A30,'Return Data'!$A$7:$R$328,12,0)</f>
        <v>7.3794340700777497</v>
      </c>
      <c r="I30" s="70">
        <f t="shared" ref="I30" si="115">RANK(H30,H$8:H$41,0)</f>
        <v>11</v>
      </c>
      <c r="J30" s="69">
        <f>VLOOKUP($A30,'Return Data'!$A$7:$R$328,13,0)</f>
        <v>8.4363440461091805</v>
      </c>
      <c r="K30" s="70">
        <f t="shared" ref="K30" si="116">RANK(J30,J$8:J$41,0)</f>
        <v>11</v>
      </c>
      <c r="L30" s="69">
        <f>VLOOKUP($A30,'Return Data'!$A$7:$R$328,14,0)</f>
        <v>9.6012576366428792</v>
      </c>
      <c r="M30" s="70">
        <f t="shared" ref="M30" si="117">RANK(L30,L$8:L$41,0)</f>
        <v>13</v>
      </c>
      <c r="N30" s="69">
        <f>VLOOKUP($A30,'Return Data'!$A$7:$R$328,18,0)</f>
        <v>8.7048121595964894</v>
      </c>
      <c r="O30" s="70">
        <f t="shared" ref="O30" si="118">RANK(N30,N$8:N$41,0)</f>
        <v>12</v>
      </c>
      <c r="P30" s="69">
        <f>VLOOKUP($A30,'Return Data'!$A$7:$R$328,15,0)</f>
        <v>7.61716618570125</v>
      </c>
      <c r="Q30" s="70">
        <f t="shared" ref="Q30" si="119">RANK(P30,P$8:P$41,0)</f>
        <v>10</v>
      </c>
      <c r="R30" s="69">
        <f>VLOOKUP($A30,'Return Data'!$A$7:$R$328,17,0)</f>
        <v>8.6466198464025794</v>
      </c>
      <c r="S30" s="71">
        <f t="shared" ref="S30" si="120">RANK(R30,R$8:R$41,0)</f>
        <v>30</v>
      </c>
    </row>
    <row r="31" spans="1:19" x14ac:dyDescent="0.25">
      <c r="A31" s="87" t="s">
        <v>105</v>
      </c>
      <c r="B31" s="68">
        <f>VLOOKUP($A31,'Return Data'!$A$7:$R$328,2,0)</f>
        <v>43907</v>
      </c>
      <c r="C31" s="69">
        <f>VLOOKUP($A31,'Return Data'!$A$7:$R$328,3,0)</f>
        <v>12.4139</v>
      </c>
      <c r="D31" s="69">
        <f>VLOOKUP($A31,'Return Data'!$A$7:$R$328,10,0)</f>
        <v>20.190839274540899</v>
      </c>
      <c r="E31" s="70">
        <f t="shared" si="0"/>
        <v>1</v>
      </c>
      <c r="F31" s="69">
        <f>VLOOKUP($A31,'Return Data'!$A$7:$R$328,11,0)</f>
        <v>16.013984423926299</v>
      </c>
      <c r="G31" s="70">
        <f t="shared" si="0"/>
        <v>4</v>
      </c>
      <c r="H31" s="69">
        <f>VLOOKUP($A31,'Return Data'!$A$7:$R$328,12,0)</f>
        <v>11.5986870345552</v>
      </c>
      <c r="I31" s="70">
        <f t="shared" ref="I31" si="121">RANK(H31,H$8:H$41,0)</f>
        <v>1</v>
      </c>
      <c r="J31" s="69">
        <f>VLOOKUP($A31,'Return Data'!$A$7:$R$328,13,0)</f>
        <v>12.001789836734799</v>
      </c>
      <c r="K31" s="70">
        <f t="shared" ref="K31" si="122">RANK(J31,J$8:J$41,0)</f>
        <v>2</v>
      </c>
      <c r="L31" s="69">
        <f>VLOOKUP($A31,'Return Data'!$A$7:$R$328,14,0)</f>
        <v>13.1706950324558</v>
      </c>
      <c r="M31" s="70">
        <f t="shared" ref="M31" si="123">RANK(L31,L$8:L$41,0)</f>
        <v>2</v>
      </c>
      <c r="N31" s="69">
        <f>VLOOKUP($A31,'Return Data'!$A$7:$R$328,18,0)</f>
        <v>10.232446279625499</v>
      </c>
      <c r="O31" s="70">
        <f t="shared" ref="O31" si="124">RANK(N31,N$8:N$41,0)</f>
        <v>5</v>
      </c>
      <c r="P31" s="69"/>
      <c r="Q31" s="70"/>
      <c r="R31" s="69">
        <f>VLOOKUP($A31,'Return Data'!$A$7:$R$328,17,0)</f>
        <v>8.09066574839302</v>
      </c>
      <c r="S31" s="71">
        <f t="shared" ref="S31" si="125">RANK(R31,R$8:R$41,0)</f>
        <v>33</v>
      </c>
    </row>
    <row r="32" spans="1:19" x14ac:dyDescent="0.25">
      <c r="A32" s="87" t="s">
        <v>106</v>
      </c>
      <c r="B32" s="68">
        <f>VLOOKUP($A32,'Return Data'!$A$7:$R$328,2,0)</f>
        <v>43907</v>
      </c>
      <c r="C32" s="69">
        <f>VLOOKUP($A32,'Return Data'!$A$7:$R$328,3,0)</f>
        <v>26.591999999999999</v>
      </c>
      <c r="D32" s="69">
        <f>VLOOKUP($A32,'Return Data'!$A$7:$R$328,10,0)</f>
        <v>-3.3892005459551902</v>
      </c>
      <c r="E32" s="70">
        <f t="shared" si="0"/>
        <v>12</v>
      </c>
      <c r="F32" s="69">
        <f>VLOOKUP($A32,'Return Data'!$A$7:$R$328,11,0)</f>
        <v>10.2814138583248</v>
      </c>
      <c r="G32" s="70">
        <f t="shared" si="0"/>
        <v>12</v>
      </c>
      <c r="H32" s="69">
        <f>VLOOKUP($A32,'Return Data'!$A$7:$R$328,12,0)</f>
        <v>5.5707965396717603</v>
      </c>
      <c r="I32" s="70">
        <f t="shared" ref="I32" si="126">RANK(H32,H$8:H$41,0)</f>
        <v>26</v>
      </c>
      <c r="J32" s="69">
        <f>VLOOKUP($A32,'Return Data'!$A$7:$R$328,13,0)</f>
        <v>6.7695494735675998</v>
      </c>
      <c r="K32" s="70">
        <f t="shared" ref="K32" si="127">RANK(J32,J$8:J$41,0)</f>
        <v>19</v>
      </c>
      <c r="L32" s="69">
        <f>VLOOKUP($A32,'Return Data'!$A$7:$R$328,14,0)</f>
        <v>9.3578867218406891</v>
      </c>
      <c r="M32" s="70">
        <f t="shared" ref="M32" si="128">RANK(L32,L$8:L$41,0)</f>
        <v>15</v>
      </c>
      <c r="N32" s="69">
        <f>VLOOKUP($A32,'Return Data'!$A$7:$R$328,18,0)</f>
        <v>8.0029755204048598</v>
      </c>
      <c r="O32" s="70">
        <f t="shared" ref="O32" si="129">RANK(N32,N$8:N$41,0)</f>
        <v>15</v>
      </c>
      <c r="P32" s="69">
        <f>VLOOKUP($A32,'Return Data'!$A$7:$R$328,15,0)</f>
        <v>6.8714267436060696</v>
      </c>
      <c r="Q32" s="70">
        <f t="shared" ref="Q32" si="130">RANK(P32,P$8:P$41,0)</f>
        <v>13</v>
      </c>
      <c r="R32" s="69">
        <f>VLOOKUP($A32,'Return Data'!$A$7:$R$328,17,0)</f>
        <v>10.8124977682557</v>
      </c>
      <c r="S32" s="71">
        <f t="shared" ref="S32" si="131">RANK(R32,R$8:R$41,0)</f>
        <v>19</v>
      </c>
    </row>
    <row r="33" spans="1:19" x14ac:dyDescent="0.25">
      <c r="A33" s="87" t="s">
        <v>107</v>
      </c>
      <c r="B33" s="68">
        <f>VLOOKUP($A33,'Return Data'!$A$7:$R$328,2,0)</f>
        <v>43907</v>
      </c>
      <c r="C33" s="69">
        <f>VLOOKUP($A33,'Return Data'!$A$7:$R$328,3,0)</f>
        <v>1951.4318000000001</v>
      </c>
      <c r="D33" s="69">
        <f>VLOOKUP($A33,'Return Data'!$A$7:$R$328,10,0)</f>
        <v>-14.1710871864137</v>
      </c>
      <c r="E33" s="70">
        <f t="shared" si="0"/>
        <v>23</v>
      </c>
      <c r="F33" s="69">
        <f>VLOOKUP($A33,'Return Data'!$A$7:$R$328,11,0)</f>
        <v>9.7037223274465507</v>
      </c>
      <c r="G33" s="70">
        <f t="shared" si="0"/>
        <v>17</v>
      </c>
      <c r="H33" s="69">
        <f>VLOOKUP($A33,'Return Data'!$A$7:$R$328,12,0)</f>
        <v>6.7646901978086698</v>
      </c>
      <c r="I33" s="70">
        <f t="shared" ref="I33" si="132">RANK(H33,H$8:H$41,0)</f>
        <v>16</v>
      </c>
      <c r="J33" s="69">
        <f>VLOOKUP($A33,'Return Data'!$A$7:$R$328,13,0)</f>
        <v>8.7184278552860697</v>
      </c>
      <c r="K33" s="70">
        <f t="shared" ref="K33" si="133">RANK(J33,J$8:J$41,0)</f>
        <v>9</v>
      </c>
      <c r="L33" s="69">
        <f>VLOOKUP($A33,'Return Data'!$A$7:$R$328,14,0)</f>
        <v>11.0366803337335</v>
      </c>
      <c r="M33" s="70">
        <f t="shared" ref="M33" si="134">RANK(L33,L$8:L$41,0)</f>
        <v>8</v>
      </c>
      <c r="N33" s="69">
        <f>VLOOKUP($A33,'Return Data'!$A$7:$R$328,18,0)</f>
        <v>9.9768492330231808</v>
      </c>
      <c r="O33" s="70">
        <f t="shared" ref="O33" si="135">RANK(N33,N$8:N$41,0)</f>
        <v>6</v>
      </c>
      <c r="P33" s="69">
        <f>VLOOKUP($A33,'Return Data'!$A$7:$R$328,15,0)</f>
        <v>8.8034194667753596</v>
      </c>
      <c r="Q33" s="70">
        <f t="shared" ref="Q33" si="136">RANK(P33,P$8:P$41,0)</f>
        <v>3</v>
      </c>
      <c r="R33" s="69">
        <f>VLOOKUP($A33,'Return Data'!$A$7:$R$328,17,0)</f>
        <v>11.6261334784064</v>
      </c>
      <c r="S33" s="71">
        <f t="shared" ref="S33" si="137">RANK(R33,R$8:R$41,0)</f>
        <v>16</v>
      </c>
    </row>
    <row r="34" spans="1:19" x14ac:dyDescent="0.25">
      <c r="A34" s="87" t="s">
        <v>108</v>
      </c>
      <c r="B34" s="68">
        <f>VLOOKUP($A34,'Return Data'!$A$7:$R$328,2,0)</f>
        <v>43907</v>
      </c>
      <c r="C34" s="69">
        <f>VLOOKUP($A34,'Return Data'!$A$7:$R$328,3,0)</f>
        <v>30.3841</v>
      </c>
      <c r="D34" s="69">
        <f>VLOOKUP($A34,'Return Data'!$A$7:$R$328,10,0)</f>
        <v>-4.5237156391716198</v>
      </c>
      <c r="E34" s="70">
        <f t="shared" si="0"/>
        <v>13</v>
      </c>
      <c r="F34" s="69">
        <f>VLOOKUP($A34,'Return Data'!$A$7:$R$328,11,0)</f>
        <v>10.270666364234399</v>
      </c>
      <c r="G34" s="70">
        <f t="shared" si="0"/>
        <v>13</v>
      </c>
      <c r="H34" s="69">
        <f>VLOOKUP($A34,'Return Data'!$A$7:$R$328,12,0)</f>
        <v>5.6741157861026696</v>
      </c>
      <c r="I34" s="70">
        <f t="shared" ref="I34" si="138">RANK(H34,H$8:H$41,0)</f>
        <v>25</v>
      </c>
      <c r="J34" s="69">
        <f>VLOOKUP($A34,'Return Data'!$A$7:$R$328,13,0)</f>
        <v>6.31072293566237</v>
      </c>
      <c r="K34" s="70">
        <f t="shared" ref="K34" si="139">RANK(J34,J$8:J$41,0)</f>
        <v>24</v>
      </c>
      <c r="L34" s="69">
        <f>VLOOKUP($A34,'Return Data'!$A$7:$R$328,14,0)</f>
        <v>-2.2295419849143401</v>
      </c>
      <c r="M34" s="70">
        <f t="shared" ref="M34" si="140">RANK(L34,L$8:L$41,0)</f>
        <v>30</v>
      </c>
      <c r="N34" s="69">
        <f>VLOOKUP($A34,'Return Data'!$A$7:$R$328,18,0)</f>
        <v>2.01989649875157</v>
      </c>
      <c r="O34" s="70">
        <f t="shared" ref="O34" si="141">RANK(N34,N$8:N$41,0)</f>
        <v>29</v>
      </c>
      <c r="P34" s="69">
        <f>VLOOKUP($A34,'Return Data'!$A$7:$R$328,15,0)</f>
        <v>2.7781526802640899</v>
      </c>
      <c r="Q34" s="70">
        <f t="shared" ref="Q34" si="142">RANK(P34,P$8:P$41,0)</f>
        <v>28</v>
      </c>
      <c r="R34" s="69">
        <f>VLOOKUP($A34,'Return Data'!$A$7:$R$328,17,0)</f>
        <v>12.0474558358639</v>
      </c>
      <c r="S34" s="71">
        <f t="shared" ref="S34" si="143">RANK(R34,R$8:R$41,0)</f>
        <v>13</v>
      </c>
    </row>
    <row r="35" spans="1:19" x14ac:dyDescent="0.25">
      <c r="A35" s="87" t="s">
        <v>109</v>
      </c>
      <c r="B35" s="68">
        <f>VLOOKUP($A35,'Return Data'!$A$7:$R$328,2,0)</f>
        <v>43907</v>
      </c>
      <c r="C35" s="69">
        <f>VLOOKUP($A35,'Return Data'!$A$7:$R$328,3,0)</f>
        <v>62.193199999999997</v>
      </c>
      <c r="D35" s="69">
        <f>VLOOKUP($A35,'Return Data'!$A$7:$R$328,10,0)</f>
        <v>5.9555446419483502</v>
      </c>
      <c r="E35" s="70">
        <f t="shared" si="0"/>
        <v>4</v>
      </c>
      <c r="F35" s="69">
        <f>VLOOKUP($A35,'Return Data'!$A$7:$R$328,11,0)</f>
        <v>6.6765783187060697</v>
      </c>
      <c r="G35" s="70">
        <f t="shared" si="0"/>
        <v>24</v>
      </c>
      <c r="H35" s="69">
        <f>VLOOKUP($A35,'Return Data'!$A$7:$R$328,12,0)</f>
        <v>6.0991254030738702</v>
      </c>
      <c r="I35" s="70">
        <f t="shared" ref="I35" si="144">RANK(H35,H$8:H$41,0)</f>
        <v>20</v>
      </c>
      <c r="J35" s="69">
        <f>VLOOKUP($A35,'Return Data'!$A$7:$R$328,13,0)</f>
        <v>6.0528472645212403</v>
      </c>
      <c r="K35" s="70">
        <f t="shared" ref="K35" si="145">RANK(J35,J$8:J$41,0)</f>
        <v>25</v>
      </c>
      <c r="L35" s="69">
        <f>VLOOKUP($A35,'Return Data'!$A$7:$R$328,14,0)</f>
        <v>6.1784864290750301</v>
      </c>
      <c r="M35" s="70">
        <f t="shared" ref="M35" si="146">RANK(L35,L$8:L$41,0)</f>
        <v>20</v>
      </c>
      <c r="N35" s="69">
        <f>VLOOKUP($A35,'Return Data'!$A$7:$R$328,18,0)</f>
        <v>6.3830396499325897</v>
      </c>
      <c r="O35" s="70">
        <f t="shared" ref="O35" si="147">RANK(N35,N$8:N$41,0)</f>
        <v>19</v>
      </c>
      <c r="P35" s="69">
        <f>VLOOKUP($A35,'Return Data'!$A$7:$R$328,15,0)</f>
        <v>4.8893966335859904</v>
      </c>
      <c r="Q35" s="70">
        <f t="shared" ref="Q35" si="148">RANK(P35,P$8:P$41,0)</f>
        <v>20</v>
      </c>
      <c r="R35" s="69">
        <f>VLOOKUP($A35,'Return Data'!$A$7:$R$328,17,0)</f>
        <v>23.902782936009999</v>
      </c>
      <c r="S35" s="71">
        <f t="shared" ref="S35" si="149">RANK(R35,R$8:R$41,0)</f>
        <v>2</v>
      </c>
    </row>
    <row r="36" spans="1:19" x14ac:dyDescent="0.25">
      <c r="A36" s="87" t="s">
        <v>110</v>
      </c>
      <c r="B36" s="68">
        <f>VLOOKUP($A36,'Return Data'!$A$7:$R$328,2,0)</f>
        <v>43907</v>
      </c>
      <c r="C36" s="69">
        <f>VLOOKUP($A36,'Return Data'!$A$7:$R$328,3,0)</f>
        <v>15.183299999999999</v>
      </c>
      <c r="D36" s="69">
        <f>VLOOKUP($A36,'Return Data'!$A$7:$R$328,10,0)</f>
        <v>-5.6774544782867302</v>
      </c>
      <c r="E36" s="70">
        <f t="shared" si="0"/>
        <v>16</v>
      </c>
      <c r="F36" s="69">
        <f>VLOOKUP($A36,'Return Data'!$A$7:$R$328,11,0)</f>
        <v>17.4466333918995</v>
      </c>
      <c r="G36" s="70">
        <f t="shared" si="0"/>
        <v>3</v>
      </c>
      <c r="H36" s="69">
        <f>VLOOKUP($A36,'Return Data'!$A$7:$R$328,12,0)</f>
        <v>9.4941772719933493</v>
      </c>
      <c r="I36" s="70">
        <f t="shared" ref="I36" si="150">RANK(H36,H$8:H$41,0)</f>
        <v>5</v>
      </c>
      <c r="J36" s="69">
        <f>VLOOKUP($A36,'Return Data'!$A$7:$R$328,13,0)</f>
        <v>9.6429433859077403</v>
      </c>
      <c r="K36" s="70">
        <f t="shared" ref="K36" si="151">RANK(J36,J$8:J$41,0)</f>
        <v>6</v>
      </c>
      <c r="L36" s="69">
        <f>VLOOKUP($A36,'Return Data'!$A$7:$R$328,14,0)</f>
        <v>11.1219993331321</v>
      </c>
      <c r="M36" s="70">
        <f t="shared" ref="M36" si="152">RANK(L36,L$8:L$41,0)</f>
        <v>7</v>
      </c>
      <c r="N36" s="69">
        <f>VLOOKUP($A36,'Return Data'!$A$7:$R$328,18,0)</f>
        <v>9.0592263070126506</v>
      </c>
      <c r="O36" s="70">
        <f t="shared" ref="O36" si="153">RANK(N36,N$8:N$41,0)</f>
        <v>9</v>
      </c>
      <c r="P36" s="69">
        <f>VLOOKUP($A36,'Return Data'!$A$7:$R$328,15,0)</f>
        <v>8.3399232652398805</v>
      </c>
      <c r="Q36" s="70">
        <f t="shared" ref="Q36" si="154">RANK(P36,P$8:P$41,0)</f>
        <v>8</v>
      </c>
      <c r="R36" s="69">
        <f>VLOOKUP($A36,'Return Data'!$A$7:$R$328,17,0)</f>
        <v>10.666442641149899</v>
      </c>
      <c r="S36" s="71">
        <f t="shared" ref="S36" si="155">RANK(R36,R$8:R$41,0)</f>
        <v>21</v>
      </c>
    </row>
    <row r="37" spans="1:19" x14ac:dyDescent="0.25">
      <c r="A37" s="87" t="s">
        <v>111</v>
      </c>
      <c r="B37" s="68">
        <f>VLOOKUP($A37,'Return Data'!$A$7:$R$328,2,0)</f>
        <v>43907</v>
      </c>
      <c r="C37" s="69">
        <f>VLOOKUP($A37,'Return Data'!$A$7:$R$328,3,0)</f>
        <v>25.737400000000001</v>
      </c>
      <c r="D37" s="69">
        <f>VLOOKUP($A37,'Return Data'!$A$7:$R$328,10,0)</f>
        <v>-2.8153569396165499</v>
      </c>
      <c r="E37" s="70">
        <f t="shared" si="0"/>
        <v>11</v>
      </c>
      <c r="F37" s="69">
        <f>VLOOKUP($A37,'Return Data'!$A$7:$R$328,11,0)</f>
        <v>13.6873966555621</v>
      </c>
      <c r="G37" s="70">
        <f t="shared" si="0"/>
        <v>6</v>
      </c>
      <c r="H37" s="69">
        <f>VLOOKUP($A37,'Return Data'!$A$7:$R$328,12,0)</f>
        <v>9.4971207268093902</v>
      </c>
      <c r="I37" s="70">
        <f t="shared" ref="I37" si="156">RANK(H37,H$8:H$41,0)</f>
        <v>4</v>
      </c>
      <c r="J37" s="69">
        <f>VLOOKUP($A37,'Return Data'!$A$7:$R$328,13,0)</f>
        <v>11.224388571240899</v>
      </c>
      <c r="K37" s="70">
        <f t="shared" ref="K37" si="157">RANK(J37,J$8:J$41,0)</f>
        <v>3</v>
      </c>
      <c r="L37" s="69">
        <f>VLOOKUP($A37,'Return Data'!$A$7:$R$328,14,0)</f>
        <v>13.8206324217405</v>
      </c>
      <c r="M37" s="70">
        <f t="shared" ref="M37" si="158">RANK(L37,L$8:L$41,0)</f>
        <v>1</v>
      </c>
      <c r="N37" s="69">
        <f>VLOOKUP($A37,'Return Data'!$A$7:$R$328,18,0)</f>
        <v>10.9014776349561</v>
      </c>
      <c r="O37" s="70">
        <f t="shared" ref="O37" si="159">RANK(N37,N$8:N$41,0)</f>
        <v>2</v>
      </c>
      <c r="P37" s="69">
        <f>VLOOKUP($A37,'Return Data'!$A$7:$R$328,15,0)</f>
        <v>8.7780561908264296</v>
      </c>
      <c r="Q37" s="70">
        <f t="shared" ref="Q37" si="160">RANK(P37,P$8:P$41,0)</f>
        <v>4</v>
      </c>
      <c r="R37" s="69">
        <f>VLOOKUP($A37,'Return Data'!$A$7:$R$328,17,0)</f>
        <v>9.7226658767772491</v>
      </c>
      <c r="S37" s="71">
        <f t="shared" ref="S37" si="161">RANK(R37,R$8:R$41,0)</f>
        <v>23</v>
      </c>
    </row>
    <row r="38" spans="1:19" x14ac:dyDescent="0.25">
      <c r="A38" s="87" t="s">
        <v>112</v>
      </c>
      <c r="B38" s="68">
        <f>VLOOKUP($A38,'Return Data'!$A$7:$R$328,2,0)</f>
        <v>43907</v>
      </c>
      <c r="C38" s="69">
        <f>VLOOKUP($A38,'Return Data'!$A$7:$R$328,3,0)</f>
        <v>29.849699999999999</v>
      </c>
      <c r="D38" s="69">
        <f>VLOOKUP($A38,'Return Data'!$A$7:$R$328,10,0)</f>
        <v>-5.2821298313163796</v>
      </c>
      <c r="E38" s="70">
        <f t="shared" si="0"/>
        <v>15</v>
      </c>
      <c r="F38" s="69">
        <f>VLOOKUP($A38,'Return Data'!$A$7:$R$328,11,0)</f>
        <v>8.9539406510832205</v>
      </c>
      <c r="G38" s="70">
        <f t="shared" si="0"/>
        <v>20</v>
      </c>
      <c r="H38" s="69">
        <f>VLOOKUP($A38,'Return Data'!$A$7:$R$328,12,0)</f>
        <v>6.4707465707579797</v>
      </c>
      <c r="I38" s="70">
        <f t="shared" ref="I38" si="162">RANK(H38,H$8:H$41,0)</f>
        <v>17</v>
      </c>
      <c r="J38" s="69">
        <f>VLOOKUP($A38,'Return Data'!$A$7:$R$328,13,0)</f>
        <v>6.6683863754182404</v>
      </c>
      <c r="K38" s="70">
        <f t="shared" ref="K38" si="163">RANK(J38,J$8:J$41,0)</f>
        <v>23</v>
      </c>
      <c r="L38" s="69">
        <f>VLOOKUP($A38,'Return Data'!$A$7:$R$328,14,0)</f>
        <v>7.3520044655108103</v>
      </c>
      <c r="M38" s="70">
        <f t="shared" ref="M38" si="164">RANK(L38,L$8:L$41,0)</f>
        <v>18</v>
      </c>
      <c r="N38" s="69">
        <f>VLOOKUP($A38,'Return Data'!$A$7:$R$328,18,0)</f>
        <v>6.89037539637786</v>
      </c>
      <c r="O38" s="70">
        <f t="shared" ref="O38" si="165">RANK(N38,N$8:N$41,0)</f>
        <v>17</v>
      </c>
      <c r="P38" s="69">
        <f>VLOOKUP($A38,'Return Data'!$A$7:$R$328,15,0)</f>
        <v>6.1645188687496297</v>
      </c>
      <c r="Q38" s="70">
        <f t="shared" ref="Q38" si="166">RANK(P38,P$8:P$41,0)</f>
        <v>18</v>
      </c>
      <c r="R38" s="69">
        <f>VLOOKUP($A38,'Return Data'!$A$7:$R$328,17,0)</f>
        <v>11.995265728476801</v>
      </c>
      <c r="S38" s="71">
        <f t="shared" ref="S38" si="167">RANK(R38,R$8:R$41,0)</f>
        <v>14</v>
      </c>
    </row>
    <row r="39" spans="1:19" x14ac:dyDescent="0.25">
      <c r="A39" s="87" t="s">
        <v>113</v>
      </c>
      <c r="B39" s="68">
        <f>VLOOKUP($A39,'Return Data'!$A$7:$R$328,2,0)</f>
        <v>43907</v>
      </c>
      <c r="C39" s="69">
        <f>VLOOKUP($A39,'Return Data'!$A$7:$R$328,3,0)</f>
        <v>17.384599999999999</v>
      </c>
      <c r="D39" s="69">
        <f>VLOOKUP($A39,'Return Data'!$A$7:$R$328,10,0)</f>
        <v>-14.4140911461703</v>
      </c>
      <c r="E39" s="70">
        <f t="shared" si="0"/>
        <v>27</v>
      </c>
      <c r="F39" s="69">
        <f>VLOOKUP($A39,'Return Data'!$A$7:$R$328,11,0)</f>
        <v>10.4153250288302</v>
      </c>
      <c r="G39" s="70">
        <f t="shared" si="0"/>
        <v>11</v>
      </c>
      <c r="H39" s="69">
        <f>VLOOKUP($A39,'Return Data'!$A$7:$R$328,12,0)</f>
        <v>6.84285080216313</v>
      </c>
      <c r="I39" s="70">
        <f t="shared" ref="I39" si="168">RANK(H39,H$8:H$41,0)</f>
        <v>15</v>
      </c>
      <c r="J39" s="69">
        <f>VLOOKUP($A39,'Return Data'!$A$7:$R$328,13,0)</f>
        <v>8.4736023152024007</v>
      </c>
      <c r="K39" s="70">
        <f t="shared" ref="K39" si="169">RANK(J39,J$8:J$41,0)</f>
        <v>10</v>
      </c>
      <c r="L39" s="69">
        <f>VLOOKUP($A39,'Return Data'!$A$7:$R$328,14,0)</f>
        <v>10.3939923817166</v>
      </c>
      <c r="M39" s="70">
        <f t="shared" ref="M39" si="170">RANK(L39,L$8:L$41,0)</f>
        <v>10</v>
      </c>
      <c r="N39" s="69">
        <f>VLOOKUP($A39,'Return Data'!$A$7:$R$328,18,0)</f>
        <v>8.2181310133893906</v>
      </c>
      <c r="O39" s="70">
        <f t="shared" ref="O39" si="171">RANK(N39,N$8:N$41,0)</f>
        <v>13</v>
      </c>
      <c r="P39" s="69">
        <f>VLOOKUP($A39,'Return Data'!$A$7:$R$328,15,0)</f>
        <v>6.5326306305772404</v>
      </c>
      <c r="Q39" s="70">
        <f t="shared" ref="Q39" si="172">RANK(P39,P$8:P$41,0)</f>
        <v>16</v>
      </c>
      <c r="R39" s="69">
        <f>VLOOKUP($A39,'Return Data'!$A$7:$R$328,17,0)</f>
        <v>9.1214179357021994</v>
      </c>
      <c r="S39" s="71">
        <f t="shared" ref="S39" si="173">RANK(R39,R$8:R$41,0)</f>
        <v>27</v>
      </c>
    </row>
    <row r="40" spans="1:19" x14ac:dyDescent="0.25">
      <c r="A40" s="87" t="s">
        <v>369</v>
      </c>
      <c r="B40" s="68">
        <f>VLOOKUP($A40,'Return Data'!$A$7:$R$328,2,0)</f>
        <v>43907</v>
      </c>
      <c r="C40" s="69">
        <f>VLOOKUP($A40,'Return Data'!$A$7:$R$328,3,0)</f>
        <v>0.3594</v>
      </c>
      <c r="D40" s="69"/>
      <c r="E40" s="70"/>
      <c r="F40" s="69"/>
      <c r="G40" s="70"/>
      <c r="H40" s="69"/>
      <c r="I40" s="70"/>
      <c r="J40" s="69"/>
      <c r="K40" s="70"/>
      <c r="L40" s="69"/>
      <c r="M40" s="70"/>
      <c r="N40" s="69"/>
      <c r="O40" s="70"/>
      <c r="P40" s="69"/>
      <c r="Q40" s="70"/>
      <c r="R40" s="69">
        <f>VLOOKUP($A40,'Return Data'!$A$7:$R$328,17,0)</f>
        <v>8.4613155607070105</v>
      </c>
      <c r="S40" s="71">
        <f t="shared" ref="S40" si="174">RANK(R40,R$8:R$41,0)</f>
        <v>32</v>
      </c>
    </row>
    <row r="41" spans="1:19" x14ac:dyDescent="0.25">
      <c r="A41" s="87" t="s">
        <v>114</v>
      </c>
      <c r="B41" s="68">
        <f>VLOOKUP($A41,'Return Data'!$A$7:$R$328,2,0)</f>
        <v>43907</v>
      </c>
      <c r="C41" s="69">
        <f>VLOOKUP($A41,'Return Data'!$A$7:$R$328,3,0)</f>
        <v>19.448399999999999</v>
      </c>
      <c r="D41" s="69">
        <f>VLOOKUP($A41,'Return Data'!$A$7:$R$328,10,0)</f>
        <v>-9.4036208058014399</v>
      </c>
      <c r="E41" s="70">
        <f t="shared" si="0"/>
        <v>21</v>
      </c>
      <c r="F41" s="69">
        <f>VLOOKUP($A41,'Return Data'!$A$7:$R$328,11,0)</f>
        <v>-7.3790585654068597</v>
      </c>
      <c r="G41" s="70">
        <f t="shared" si="0"/>
        <v>32</v>
      </c>
      <c r="H41" s="69">
        <f>VLOOKUP($A41,'Return Data'!$A$7:$R$328,12,0)</f>
        <v>-3.9772506055976802</v>
      </c>
      <c r="I41" s="70">
        <f t="shared" ref="I41" si="175">RANK(H41,H$8:H$41,0)</f>
        <v>28</v>
      </c>
      <c r="J41" s="69">
        <f>VLOOKUP($A41,'Return Data'!$A$7:$R$328,13,0)</f>
        <v>0.66634751188266295</v>
      </c>
      <c r="K41" s="70">
        <f t="shared" ref="K41" si="176">RANK(J41,J$8:J$41,0)</f>
        <v>28</v>
      </c>
      <c r="L41" s="69">
        <f>VLOOKUP($A41,'Return Data'!$A$7:$R$328,14,0)</f>
        <v>-4.9840869106599399</v>
      </c>
      <c r="M41" s="70">
        <f t="shared" ref="M41" si="177">RANK(L41,L$8:L$41,0)</f>
        <v>31</v>
      </c>
      <c r="N41" s="69">
        <f>VLOOKUP($A41,'Return Data'!$A$7:$R$328,18,0)</f>
        <v>-0.83915222244865695</v>
      </c>
      <c r="O41" s="70">
        <f t="shared" ref="O41" si="178">RANK(N41,N$8:N$41,0)</f>
        <v>30</v>
      </c>
      <c r="P41" s="69">
        <f>VLOOKUP($A41,'Return Data'!$A$7:$R$328,15,0)</f>
        <v>0.89953706417929102</v>
      </c>
      <c r="Q41" s="70">
        <f t="shared" ref="Q41" si="179">RANK(P41,P$8:P$41,0)</f>
        <v>29</v>
      </c>
      <c r="R41" s="69">
        <f>VLOOKUP($A41,'Return Data'!$A$7:$R$328,17,0)</f>
        <v>9.7008888888888904</v>
      </c>
      <c r="S41" s="71">
        <f t="shared" ref="S41" si="180">RANK(R41,R$8:R$41,0)</f>
        <v>24</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-6.8034648684760999</v>
      </c>
      <c r="E43" s="93"/>
      <c r="F43" s="94">
        <f>AVERAGE(F8:F41)</f>
        <v>8.7530177797571991</v>
      </c>
      <c r="G43" s="93"/>
      <c r="H43" s="94">
        <f>AVERAGE(H8:H41)</f>
        <v>5.3283439424794015</v>
      </c>
      <c r="I43" s="93"/>
      <c r="J43" s="94">
        <f>AVERAGE(J8:J41)</f>
        <v>6.9889677484763295</v>
      </c>
      <c r="K43" s="93"/>
      <c r="L43" s="94">
        <f>AVERAGE(L8:L41)</f>
        <v>7.1240242759000294</v>
      </c>
      <c r="M43" s="93"/>
      <c r="N43" s="94">
        <f>AVERAGE(N8:N41)</f>
        <v>6.9527850010306258</v>
      </c>
      <c r="O43" s="93"/>
      <c r="P43" s="94">
        <f>AVERAGE(P8:P41)</f>
        <v>6.2075354821881685</v>
      </c>
      <c r="Q43" s="93"/>
      <c r="R43" s="94">
        <f>AVERAGE(R8:R41)</f>
        <v>12.738397283654004</v>
      </c>
      <c r="S43" s="95"/>
    </row>
    <row r="44" spans="1:19" x14ac:dyDescent="0.25">
      <c r="A44" s="92" t="s">
        <v>28</v>
      </c>
      <c r="B44" s="93"/>
      <c r="C44" s="93"/>
      <c r="D44" s="94">
        <f>MIN(D8:D41)</f>
        <v>-32.021511955922399</v>
      </c>
      <c r="E44" s="93"/>
      <c r="F44" s="94">
        <f>MIN(F8:F41)</f>
        <v>-16.4744183406705</v>
      </c>
      <c r="G44" s="93"/>
      <c r="H44" s="94">
        <f>MIN(H8:H41)</f>
        <v>-10.7491727912443</v>
      </c>
      <c r="I44" s="93"/>
      <c r="J44" s="94">
        <f>MIN(J8:J41)</f>
        <v>-3.0668134000254299</v>
      </c>
      <c r="K44" s="93"/>
      <c r="L44" s="94">
        <f>MIN(L8:L41)</f>
        <v>-4.9840869106599399</v>
      </c>
      <c r="M44" s="93"/>
      <c r="N44" s="94">
        <f>MIN(N8:N41)</f>
        <v>-0.83915222244865695</v>
      </c>
      <c r="O44" s="93"/>
      <c r="P44" s="94">
        <f>MIN(P8:P41)</f>
        <v>0.89953706417929102</v>
      </c>
      <c r="Q44" s="93"/>
      <c r="R44" s="94">
        <f>MIN(R8:R41)</f>
        <v>7.2331184255174801</v>
      </c>
      <c r="S44" s="95"/>
    </row>
    <row r="45" spans="1:19" ht="15.75" thickBot="1" x14ac:dyDescent="0.3">
      <c r="A45" s="96" t="s">
        <v>29</v>
      </c>
      <c r="B45" s="97"/>
      <c r="C45" s="97"/>
      <c r="D45" s="98">
        <f>MAX(D8:D41)</f>
        <v>20.190839274540899</v>
      </c>
      <c r="E45" s="97"/>
      <c r="F45" s="98">
        <f>MAX(F8:F41)</f>
        <v>19.868969463555501</v>
      </c>
      <c r="G45" s="97"/>
      <c r="H45" s="98">
        <f>MAX(H8:H41)</f>
        <v>11.5986870345552</v>
      </c>
      <c r="I45" s="97"/>
      <c r="J45" s="98">
        <f>MAX(J8:J41)</f>
        <v>18.641239832955101</v>
      </c>
      <c r="K45" s="97"/>
      <c r="L45" s="98">
        <f>MAX(L8:L41)</f>
        <v>13.8206324217405</v>
      </c>
      <c r="M45" s="97"/>
      <c r="N45" s="98">
        <f>MAX(N8:N41)</f>
        <v>11.0474528638492</v>
      </c>
      <c r="O45" s="97"/>
      <c r="P45" s="98">
        <f>MAX(P8:P41)</f>
        <v>9.0438763380393503</v>
      </c>
      <c r="Q45" s="97"/>
      <c r="R45" s="98">
        <f>MAX(R8:R41)</f>
        <v>24.354042553191501</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2020-03-18T05:33:41Z</dcterms:modified>
</cp:coreProperties>
</file>