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showSheetTabs="0" xWindow="480" yWindow="30" windowWidth="8280" windowHeight="5040" tabRatio="942"/>
  </bookViews>
  <sheets>
    <sheet name="Index" sheetId="12" r:id="rId1"/>
    <sheet name="Equity - Value Fund (Direct)" sheetId="1" r:id="rId2"/>
    <sheet name="Equity - Value Fund (Regular)" sheetId="3" r:id="rId3"/>
    <sheet name="ELSS (Direct)" sheetId="7" r:id="rId4"/>
    <sheet name="ELSS (Regular)" sheetId="8" r:id="rId5"/>
    <sheet name="Equity - ESG Fund(Direct)" sheetId="9" r:id="rId6"/>
    <sheet name="Equity - ESG Fund(Regular)" sheetId="11" r:id="rId7"/>
    <sheet name="Debt - Dynamic Bond (Direct)" sheetId="2" r:id="rId8"/>
    <sheet name="Debt - Dynamic Bond (Regular)" sheetId="4" r:id="rId9"/>
    <sheet name="Debt - Liquid (Direct)" sheetId="5" r:id="rId10"/>
    <sheet name="Debt - Liquid (Regular)" sheetId="6" r:id="rId11"/>
    <sheet name="Return Data" sheetId="14" state="hidden" r:id="rId12"/>
    <sheet name="Fund Class" sheetId="13" state="hidden" r:id="rId13"/>
    <sheet name="Disclaimer" sheetId="15" r:id="rId14"/>
  </sheets>
  <definedNames>
    <definedName name="_xlnm._FilterDatabase" localSheetId="9" hidden="1">'Debt - Liquid (Direct)'!#REF!</definedName>
  </definedNames>
  <calcPr calcId="145621"/>
</workbook>
</file>

<file path=xl/calcChain.xml><?xml version="1.0" encoding="utf-8"?>
<calcChain xmlns="http://schemas.openxmlformats.org/spreadsheetml/2006/main">
  <c r="F8" i="9" l="1"/>
  <c r="F8" i="11"/>
  <c r="R1" i="14" l="1"/>
  <c r="Q1" i="14"/>
  <c r="P1" i="14"/>
  <c r="O1" i="14"/>
  <c r="N1" i="14"/>
  <c r="M1" i="14"/>
  <c r="L1" i="14"/>
  <c r="K1" i="14"/>
  <c r="J1" i="14"/>
  <c r="I1" i="14"/>
  <c r="H1" i="14"/>
  <c r="G1" i="14"/>
  <c r="F1" i="14"/>
  <c r="E1" i="14"/>
  <c r="D1" i="14"/>
  <c r="C1" i="14"/>
  <c r="B1" i="14"/>
  <c r="A1" i="14" l="1"/>
  <c r="Z46" i="6" l="1"/>
  <c r="T46" i="6"/>
  <c r="R46" i="6"/>
  <c r="P46" i="6"/>
  <c r="N46" i="6"/>
  <c r="L46" i="6"/>
  <c r="J46" i="6"/>
  <c r="H46" i="6"/>
  <c r="F46" i="6"/>
  <c r="D46" i="6"/>
  <c r="C46" i="6"/>
  <c r="B46" i="6"/>
  <c r="Z45" i="6"/>
  <c r="X45" i="6"/>
  <c r="V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1" i="5"/>
  <c r="T51" i="5"/>
  <c r="R51" i="5"/>
  <c r="P51" i="5"/>
  <c r="N51" i="5"/>
  <c r="L51" i="5"/>
  <c r="J51" i="5"/>
  <c r="H51" i="5"/>
  <c r="F51" i="5"/>
  <c r="D51" i="5"/>
  <c r="Z50" i="5"/>
  <c r="X50" i="5"/>
  <c r="V50" i="5"/>
  <c r="T50" i="5"/>
  <c r="R50" i="5"/>
  <c r="P50" i="5"/>
  <c r="N50" i="5"/>
  <c r="L50" i="5"/>
  <c r="J50" i="5"/>
  <c r="H50" i="5"/>
  <c r="F50" i="5"/>
  <c r="D50" i="5"/>
  <c r="Z49" i="5"/>
  <c r="X49" i="5"/>
  <c r="V49" i="5"/>
  <c r="T49" i="5"/>
  <c r="R49" i="5"/>
  <c r="P49" i="5"/>
  <c r="N49" i="5"/>
  <c r="L49" i="5"/>
  <c r="J49" i="5"/>
  <c r="H49" i="5"/>
  <c r="F49" i="5"/>
  <c r="D49" i="5"/>
  <c r="Z48" i="5"/>
  <c r="X48" i="5"/>
  <c r="V48" i="5"/>
  <c r="T48" i="5"/>
  <c r="R48" i="5"/>
  <c r="P48" i="5"/>
  <c r="N48" i="5"/>
  <c r="L48" i="5"/>
  <c r="J48" i="5"/>
  <c r="H48" i="5"/>
  <c r="F48" i="5"/>
  <c r="D48" i="5"/>
  <c r="Z47" i="5"/>
  <c r="X47" i="5"/>
  <c r="V47" i="5"/>
  <c r="T47" i="5"/>
  <c r="R47" i="5"/>
  <c r="P47" i="5"/>
  <c r="N47" i="5"/>
  <c r="L47" i="5"/>
  <c r="J47" i="5"/>
  <c r="H47" i="5"/>
  <c r="F47" i="5"/>
  <c r="D47" i="5"/>
  <c r="Z46" i="5"/>
  <c r="X46" i="5"/>
  <c r="V46" i="5"/>
  <c r="T46" i="5"/>
  <c r="R46" i="5"/>
  <c r="P46" i="5"/>
  <c r="N46" i="5"/>
  <c r="L46" i="5"/>
  <c r="J46" i="5"/>
  <c r="H46" i="5"/>
  <c r="F46" i="5"/>
  <c r="D46" i="5"/>
  <c r="Z45" i="5"/>
  <c r="X45" i="5"/>
  <c r="V45" i="5"/>
  <c r="T45" i="5"/>
  <c r="R45" i="5"/>
  <c r="P45" i="5"/>
  <c r="N45" i="5"/>
  <c r="L45" i="5"/>
  <c r="J45" i="5"/>
  <c r="H45" i="5"/>
  <c r="F45" i="5"/>
  <c r="D45" i="5"/>
  <c r="Z44" i="5"/>
  <c r="X44" i="5"/>
  <c r="V44" i="5"/>
  <c r="T44" i="5"/>
  <c r="R44" i="5"/>
  <c r="P44" i="5"/>
  <c r="N44" i="5"/>
  <c r="L44" i="5"/>
  <c r="J44" i="5"/>
  <c r="H44" i="5"/>
  <c r="F44" i="5"/>
  <c r="D44" i="5"/>
  <c r="Z43" i="5"/>
  <c r="X43" i="5"/>
  <c r="V43" i="5"/>
  <c r="T43" i="5"/>
  <c r="R43" i="5"/>
  <c r="P43" i="5"/>
  <c r="N43" i="5"/>
  <c r="L43" i="5"/>
  <c r="J43" i="5"/>
  <c r="H43" i="5"/>
  <c r="F43" i="5"/>
  <c r="D43" i="5"/>
  <c r="Z42" i="5"/>
  <c r="X42" i="5"/>
  <c r="V42" i="5"/>
  <c r="T42" i="5"/>
  <c r="R42" i="5"/>
  <c r="P42" i="5"/>
  <c r="N42" i="5"/>
  <c r="L42" i="5"/>
  <c r="J42" i="5"/>
  <c r="H42" i="5"/>
  <c r="F42" i="5"/>
  <c r="D42" i="5"/>
  <c r="Z41" i="5"/>
  <c r="X41" i="5"/>
  <c r="V41" i="5"/>
  <c r="T41" i="5"/>
  <c r="R41" i="5"/>
  <c r="P41" i="5"/>
  <c r="N41" i="5"/>
  <c r="L41" i="5"/>
  <c r="J41" i="5"/>
  <c r="H41" i="5"/>
  <c r="F41" i="5"/>
  <c r="D41" i="5"/>
  <c r="Z40" i="5"/>
  <c r="X40" i="5"/>
  <c r="V40" i="5"/>
  <c r="T40" i="5"/>
  <c r="R40" i="5"/>
  <c r="P40" i="5"/>
  <c r="N40" i="5"/>
  <c r="L40" i="5"/>
  <c r="J40" i="5"/>
  <c r="H40" i="5"/>
  <c r="F40" i="5"/>
  <c r="D40" i="5"/>
  <c r="Z39" i="5"/>
  <c r="T39" i="5"/>
  <c r="R39" i="5"/>
  <c r="P39" i="5"/>
  <c r="N39" i="5"/>
  <c r="L39" i="5"/>
  <c r="J39" i="5"/>
  <c r="H39" i="5"/>
  <c r="F39" i="5"/>
  <c r="D39" i="5"/>
  <c r="Z38" i="5"/>
  <c r="X38" i="5"/>
  <c r="V38" i="5"/>
  <c r="T38" i="5"/>
  <c r="R38" i="5"/>
  <c r="P38" i="5"/>
  <c r="N38" i="5"/>
  <c r="L38" i="5"/>
  <c r="J38" i="5"/>
  <c r="H38" i="5"/>
  <c r="F38" i="5"/>
  <c r="D38" i="5"/>
  <c r="Z37" i="5"/>
  <c r="T37" i="5"/>
  <c r="R37" i="5"/>
  <c r="P37" i="5"/>
  <c r="N37" i="5"/>
  <c r="L37" i="5"/>
  <c r="J37" i="5"/>
  <c r="H37" i="5"/>
  <c r="F37" i="5"/>
  <c r="D37" i="5"/>
  <c r="Z36" i="5"/>
  <c r="X36" i="5"/>
  <c r="V36" i="5"/>
  <c r="T36" i="5"/>
  <c r="R36" i="5"/>
  <c r="P36" i="5"/>
  <c r="N36" i="5"/>
  <c r="L36" i="5"/>
  <c r="J36" i="5"/>
  <c r="H36" i="5"/>
  <c r="F36" i="5"/>
  <c r="D36" i="5"/>
  <c r="Z35" i="5"/>
  <c r="X35" i="5"/>
  <c r="V35" i="5"/>
  <c r="T35" i="5"/>
  <c r="R35" i="5"/>
  <c r="P35" i="5"/>
  <c r="N35" i="5"/>
  <c r="L35" i="5"/>
  <c r="J35" i="5"/>
  <c r="H35" i="5"/>
  <c r="F35" i="5"/>
  <c r="D35" i="5"/>
  <c r="Z34" i="5"/>
  <c r="X34" i="5"/>
  <c r="V34" i="5"/>
  <c r="T34" i="5"/>
  <c r="R34" i="5"/>
  <c r="P34" i="5"/>
  <c r="N34" i="5"/>
  <c r="L34" i="5"/>
  <c r="J34" i="5"/>
  <c r="H34" i="5"/>
  <c r="F34" i="5"/>
  <c r="D34" i="5"/>
  <c r="Z33" i="5"/>
  <c r="X33" i="5"/>
  <c r="V33" i="5"/>
  <c r="T33" i="5"/>
  <c r="R33" i="5"/>
  <c r="P33" i="5"/>
  <c r="N33" i="5"/>
  <c r="L33" i="5"/>
  <c r="J33" i="5"/>
  <c r="H33" i="5"/>
  <c r="F33" i="5"/>
  <c r="D33" i="5"/>
  <c r="Z32" i="5"/>
  <c r="X32" i="5"/>
  <c r="V32" i="5"/>
  <c r="T32" i="5"/>
  <c r="R32" i="5"/>
  <c r="P32" i="5"/>
  <c r="N32" i="5"/>
  <c r="L32" i="5"/>
  <c r="J32" i="5"/>
  <c r="H32" i="5"/>
  <c r="F32" i="5"/>
  <c r="D32" i="5"/>
  <c r="Z31" i="5"/>
  <c r="X31" i="5"/>
  <c r="V31" i="5"/>
  <c r="T31" i="5"/>
  <c r="R31" i="5"/>
  <c r="P31" i="5"/>
  <c r="N31" i="5"/>
  <c r="L31" i="5"/>
  <c r="J31" i="5"/>
  <c r="H31" i="5"/>
  <c r="F31" i="5"/>
  <c r="D31" i="5"/>
  <c r="Z30" i="5"/>
  <c r="R30" i="5"/>
  <c r="P30" i="5"/>
  <c r="N30" i="5"/>
  <c r="L30" i="5"/>
  <c r="J30" i="5"/>
  <c r="H30" i="5"/>
  <c r="F30" i="5"/>
  <c r="D30" i="5"/>
  <c r="Z29" i="5"/>
  <c r="X29" i="5"/>
  <c r="V29" i="5"/>
  <c r="T29" i="5"/>
  <c r="R29" i="5"/>
  <c r="P29" i="5"/>
  <c r="N29" i="5"/>
  <c r="L29" i="5"/>
  <c r="J29" i="5"/>
  <c r="H29" i="5"/>
  <c r="F29" i="5"/>
  <c r="D29" i="5"/>
  <c r="Z28" i="5"/>
  <c r="L28" i="5"/>
  <c r="J28" i="5"/>
  <c r="H28" i="5"/>
  <c r="F28" i="5"/>
  <c r="D28" i="5"/>
  <c r="Z27" i="5"/>
  <c r="L27" i="5"/>
  <c r="J27" i="5"/>
  <c r="H27" i="5"/>
  <c r="F27" i="5"/>
  <c r="D27" i="5"/>
  <c r="Z26" i="5"/>
  <c r="L26" i="5"/>
  <c r="J26" i="5"/>
  <c r="H26" i="5"/>
  <c r="F26" i="5"/>
  <c r="D26" i="5"/>
  <c r="Z25" i="5"/>
  <c r="L25" i="5"/>
  <c r="J25" i="5"/>
  <c r="H25" i="5"/>
  <c r="F25" i="5"/>
  <c r="D25" i="5"/>
  <c r="Z24" i="5"/>
  <c r="X24" i="5"/>
  <c r="V24" i="5"/>
  <c r="T24" i="5"/>
  <c r="R24" i="5"/>
  <c r="P24" i="5"/>
  <c r="N24" i="5"/>
  <c r="L24" i="5"/>
  <c r="J24" i="5"/>
  <c r="H24" i="5"/>
  <c r="F24" i="5"/>
  <c r="D24" i="5"/>
  <c r="Z23" i="5"/>
  <c r="X23" i="5"/>
  <c r="V23" i="5"/>
  <c r="T23" i="5"/>
  <c r="R23" i="5"/>
  <c r="P23" i="5"/>
  <c r="N23" i="5"/>
  <c r="L23" i="5"/>
  <c r="J23" i="5"/>
  <c r="H23" i="5"/>
  <c r="F23" i="5"/>
  <c r="D23" i="5"/>
  <c r="Z22" i="5"/>
  <c r="X22" i="5"/>
  <c r="V22" i="5"/>
  <c r="T22" i="5"/>
  <c r="R22" i="5"/>
  <c r="P22" i="5"/>
  <c r="N22" i="5"/>
  <c r="L22" i="5"/>
  <c r="J22" i="5"/>
  <c r="H22" i="5"/>
  <c r="F22" i="5"/>
  <c r="D22" i="5"/>
  <c r="Z21" i="5"/>
  <c r="X21" i="5"/>
  <c r="V21" i="5"/>
  <c r="T21" i="5"/>
  <c r="R21" i="5"/>
  <c r="P21" i="5"/>
  <c r="N21" i="5"/>
  <c r="L21" i="5"/>
  <c r="J21" i="5"/>
  <c r="H21" i="5"/>
  <c r="F21" i="5"/>
  <c r="D21" i="5"/>
  <c r="Z20" i="5"/>
  <c r="X20" i="5"/>
  <c r="V20" i="5"/>
  <c r="T20" i="5"/>
  <c r="R20" i="5"/>
  <c r="P20" i="5"/>
  <c r="N20" i="5"/>
  <c r="L20" i="5"/>
  <c r="J20" i="5"/>
  <c r="H20" i="5"/>
  <c r="F20" i="5"/>
  <c r="D20" i="5"/>
  <c r="Z19" i="5"/>
  <c r="X19" i="5"/>
  <c r="V19" i="5"/>
  <c r="T19" i="5"/>
  <c r="R19" i="5"/>
  <c r="P19" i="5"/>
  <c r="N19" i="5"/>
  <c r="L19" i="5"/>
  <c r="J19" i="5"/>
  <c r="H19" i="5"/>
  <c r="F19" i="5"/>
  <c r="D19" i="5"/>
  <c r="Z18" i="5"/>
  <c r="X18" i="5"/>
  <c r="V18" i="5"/>
  <c r="T18" i="5"/>
  <c r="R18" i="5"/>
  <c r="P18" i="5"/>
  <c r="N18" i="5"/>
  <c r="L18" i="5"/>
  <c r="J18" i="5"/>
  <c r="H18" i="5"/>
  <c r="F18" i="5"/>
  <c r="D18" i="5"/>
  <c r="Z17" i="5"/>
  <c r="X17" i="5"/>
  <c r="V17" i="5"/>
  <c r="T17" i="5"/>
  <c r="R17" i="5"/>
  <c r="P17" i="5"/>
  <c r="N17" i="5"/>
  <c r="L17" i="5"/>
  <c r="J17" i="5"/>
  <c r="H17" i="5"/>
  <c r="F17" i="5"/>
  <c r="D17" i="5"/>
  <c r="Z16" i="5"/>
  <c r="X16" i="5"/>
  <c r="V16" i="5"/>
  <c r="T16" i="5"/>
  <c r="R16" i="5"/>
  <c r="P16" i="5"/>
  <c r="N16" i="5"/>
  <c r="L16" i="5"/>
  <c r="J16" i="5"/>
  <c r="H16" i="5"/>
  <c r="F16" i="5"/>
  <c r="D16" i="5"/>
  <c r="Z15" i="5"/>
  <c r="X15" i="5"/>
  <c r="V15" i="5"/>
  <c r="T15" i="5"/>
  <c r="R15" i="5"/>
  <c r="P15" i="5"/>
  <c r="N15" i="5"/>
  <c r="L15" i="5"/>
  <c r="J15" i="5"/>
  <c r="H15" i="5"/>
  <c r="F15" i="5"/>
  <c r="D15" i="5"/>
  <c r="Z14" i="5"/>
  <c r="X14" i="5"/>
  <c r="V14" i="5"/>
  <c r="T14" i="5"/>
  <c r="R14" i="5"/>
  <c r="P14" i="5"/>
  <c r="N14" i="5"/>
  <c r="L14" i="5"/>
  <c r="J14" i="5"/>
  <c r="H14" i="5"/>
  <c r="F14" i="5"/>
  <c r="D14" i="5"/>
  <c r="Z13" i="5"/>
  <c r="X13" i="5"/>
  <c r="V13" i="5"/>
  <c r="T13" i="5"/>
  <c r="R13" i="5"/>
  <c r="P13" i="5"/>
  <c r="N13" i="5"/>
  <c r="L13" i="5"/>
  <c r="J13" i="5"/>
  <c r="H13" i="5"/>
  <c r="F13" i="5"/>
  <c r="D13" i="5"/>
  <c r="Z12" i="5"/>
  <c r="X12" i="5"/>
  <c r="V12" i="5"/>
  <c r="T12" i="5"/>
  <c r="R12" i="5"/>
  <c r="P12" i="5"/>
  <c r="N12" i="5"/>
  <c r="L12" i="5"/>
  <c r="J12" i="5"/>
  <c r="H12" i="5"/>
  <c r="F12" i="5"/>
  <c r="D12" i="5"/>
  <c r="Z11" i="5"/>
  <c r="X11" i="5"/>
  <c r="V11" i="5"/>
  <c r="T11" i="5"/>
  <c r="R11" i="5"/>
  <c r="P11" i="5"/>
  <c r="N11" i="5"/>
  <c r="L11" i="5"/>
  <c r="J11" i="5"/>
  <c r="H11" i="5"/>
  <c r="F11" i="5"/>
  <c r="D11" i="5"/>
  <c r="Z10" i="5"/>
  <c r="X10" i="5"/>
  <c r="V10" i="5"/>
  <c r="T10" i="5"/>
  <c r="R10" i="5"/>
  <c r="P10" i="5"/>
  <c r="N10" i="5"/>
  <c r="L10" i="5"/>
  <c r="J10" i="5"/>
  <c r="H10" i="5"/>
  <c r="F10" i="5"/>
  <c r="D10" i="5"/>
  <c r="Z9" i="5"/>
  <c r="X9" i="5"/>
  <c r="V9" i="5"/>
  <c r="T9" i="5"/>
  <c r="R9" i="5"/>
  <c r="P9" i="5"/>
  <c r="N9" i="5"/>
  <c r="L9" i="5"/>
  <c r="J9" i="5"/>
  <c r="H9" i="5"/>
  <c r="F9" i="5"/>
  <c r="D9" i="5"/>
  <c r="C51" i="5"/>
  <c r="B51" i="5"/>
  <c r="C50" i="5"/>
  <c r="B50" i="5"/>
  <c r="C49" i="5"/>
  <c r="B49" i="5"/>
  <c r="C48" i="5"/>
  <c r="B48" i="5"/>
  <c r="C47" i="5"/>
  <c r="B47" i="5"/>
  <c r="C46" i="5"/>
  <c r="B46" i="5"/>
  <c r="C45" i="5"/>
  <c r="B45" i="5"/>
  <c r="C44" i="5"/>
  <c r="B44" i="5"/>
  <c r="C43" i="5"/>
  <c r="B43" i="5"/>
  <c r="C42" i="5"/>
  <c r="B42" i="5"/>
  <c r="C41" i="5"/>
  <c r="B41" i="5"/>
  <c r="C40" i="5"/>
  <c r="B40" i="5"/>
  <c r="C39" i="5"/>
  <c r="B39" i="5"/>
  <c r="C38" i="5"/>
  <c r="B38" i="5"/>
  <c r="C37" i="5"/>
  <c r="B37" i="5"/>
  <c r="C36" i="5"/>
  <c r="B36" i="5"/>
  <c r="C35" i="5"/>
  <c r="B35" i="5"/>
  <c r="C34" i="5"/>
  <c r="B34" i="5"/>
  <c r="C33" i="5"/>
  <c r="B33" i="5"/>
  <c r="C32" i="5"/>
  <c r="B32" i="5"/>
  <c r="C31" i="5"/>
  <c r="B31" i="5"/>
  <c r="C30" i="5"/>
  <c r="B30" i="5"/>
  <c r="C29" i="5"/>
  <c r="B29" i="5"/>
  <c r="C28" i="5"/>
  <c r="B28" i="5"/>
  <c r="C27" i="5"/>
  <c r="B27" i="5"/>
  <c r="C26" i="5"/>
  <c r="B26" i="5"/>
  <c r="C25" i="5"/>
  <c r="B25" i="5"/>
  <c r="C24" i="5"/>
  <c r="B24" i="5"/>
  <c r="C23" i="5"/>
  <c r="B23" i="5"/>
  <c r="C22" i="5"/>
  <c r="B22" i="5"/>
  <c r="C21" i="5"/>
  <c r="B21" i="5"/>
  <c r="C20" i="5"/>
  <c r="B20" i="5"/>
  <c r="C19" i="5"/>
  <c r="B19" i="5"/>
  <c r="C18" i="5"/>
  <c r="B18" i="5"/>
  <c r="C17" i="5"/>
  <c r="B17" i="5"/>
  <c r="C16" i="5"/>
  <c r="B16" i="5"/>
  <c r="C15" i="5"/>
  <c r="B15" i="5"/>
  <c r="C14" i="5"/>
  <c r="B14" i="5"/>
  <c r="C13" i="5"/>
  <c r="B13" i="5"/>
  <c r="C12" i="5"/>
  <c r="B12" i="5"/>
  <c r="C11" i="5"/>
  <c r="B11" i="5"/>
  <c r="C10" i="5"/>
  <c r="B10" i="5"/>
  <c r="C9" i="5"/>
  <c r="B9" i="5"/>
  <c r="D8" i="5"/>
  <c r="F8" i="5"/>
  <c r="H8" i="5"/>
  <c r="J8" i="5"/>
  <c r="Z8" i="5"/>
  <c r="X8" i="5"/>
  <c r="V8" i="5"/>
  <c r="T8" i="5"/>
  <c r="R8" i="5"/>
  <c r="P8" i="5"/>
  <c r="N8" i="5"/>
  <c r="L8" i="5"/>
  <c r="C8" i="5"/>
  <c r="B8" i="5"/>
  <c r="R41" i="4"/>
  <c r="P41" i="4"/>
  <c r="N41" i="4"/>
  <c r="L41" i="4"/>
  <c r="J41" i="4"/>
  <c r="H41" i="4"/>
  <c r="F41" i="4"/>
  <c r="D41" i="4"/>
  <c r="R40" i="4"/>
  <c r="R39" i="4"/>
  <c r="P39" i="4"/>
  <c r="N39" i="4"/>
  <c r="L39" i="4"/>
  <c r="J39" i="4"/>
  <c r="H39" i="4"/>
  <c r="F39" i="4"/>
  <c r="D39" i="4"/>
  <c r="R38" i="4"/>
  <c r="P38" i="4"/>
  <c r="N38" i="4"/>
  <c r="L38" i="4"/>
  <c r="J38" i="4"/>
  <c r="H38" i="4"/>
  <c r="F38" i="4"/>
  <c r="D38" i="4"/>
  <c r="R37" i="4"/>
  <c r="P37" i="4"/>
  <c r="N37" i="4"/>
  <c r="L37" i="4"/>
  <c r="J37" i="4"/>
  <c r="H37" i="4"/>
  <c r="F37" i="4"/>
  <c r="D37" i="4"/>
  <c r="R36" i="4"/>
  <c r="P36" i="4"/>
  <c r="N36" i="4"/>
  <c r="L36" i="4"/>
  <c r="J36" i="4"/>
  <c r="H36" i="4"/>
  <c r="F36" i="4"/>
  <c r="D36" i="4"/>
  <c r="R35" i="4"/>
  <c r="P35" i="4"/>
  <c r="N35" i="4"/>
  <c r="L35" i="4"/>
  <c r="J35" i="4"/>
  <c r="H35" i="4"/>
  <c r="F35" i="4"/>
  <c r="D35" i="4"/>
  <c r="R34" i="4"/>
  <c r="P34" i="4"/>
  <c r="N34" i="4"/>
  <c r="L34" i="4"/>
  <c r="J34" i="4"/>
  <c r="H34" i="4"/>
  <c r="F34" i="4"/>
  <c r="D34" i="4"/>
  <c r="R33" i="4"/>
  <c r="P33" i="4"/>
  <c r="N33" i="4"/>
  <c r="L33" i="4"/>
  <c r="J33" i="4"/>
  <c r="H33" i="4"/>
  <c r="F33" i="4"/>
  <c r="D33" i="4"/>
  <c r="R32" i="4"/>
  <c r="P32" i="4"/>
  <c r="N32" i="4"/>
  <c r="L32" i="4"/>
  <c r="J32" i="4"/>
  <c r="H32" i="4"/>
  <c r="F32" i="4"/>
  <c r="D32" i="4"/>
  <c r="R31" i="4"/>
  <c r="N31" i="4"/>
  <c r="L31" i="4"/>
  <c r="J31" i="4"/>
  <c r="H31" i="4"/>
  <c r="F31" i="4"/>
  <c r="D31" i="4"/>
  <c r="R30" i="4"/>
  <c r="P30" i="4"/>
  <c r="N30" i="4"/>
  <c r="L30" i="4"/>
  <c r="J30" i="4"/>
  <c r="H30" i="4"/>
  <c r="F30" i="4"/>
  <c r="D30" i="4"/>
  <c r="R29" i="4"/>
  <c r="P29" i="4"/>
  <c r="N29" i="4"/>
  <c r="L29" i="4"/>
  <c r="J29" i="4"/>
  <c r="H29" i="4"/>
  <c r="F29" i="4"/>
  <c r="D29" i="4"/>
  <c r="R28" i="4"/>
  <c r="P28" i="4"/>
  <c r="N28" i="4"/>
  <c r="L28" i="4"/>
  <c r="J28" i="4"/>
  <c r="H28" i="4"/>
  <c r="F28" i="4"/>
  <c r="D28" i="4"/>
  <c r="R27" i="4"/>
  <c r="L27" i="4"/>
  <c r="J27" i="4"/>
  <c r="H27" i="4"/>
  <c r="F27" i="4"/>
  <c r="D27" i="4"/>
  <c r="R26" i="4"/>
  <c r="P26" i="4"/>
  <c r="N26" i="4"/>
  <c r="L26" i="4"/>
  <c r="J26" i="4"/>
  <c r="H26" i="4"/>
  <c r="F26" i="4"/>
  <c r="D26" i="4"/>
  <c r="R25" i="4"/>
  <c r="P25" i="4"/>
  <c r="N25" i="4"/>
  <c r="L25" i="4"/>
  <c r="J25" i="4"/>
  <c r="H25" i="4"/>
  <c r="F25" i="4"/>
  <c r="D25" i="4"/>
  <c r="R24" i="4"/>
  <c r="P24" i="4"/>
  <c r="N24" i="4"/>
  <c r="L24" i="4"/>
  <c r="J24" i="4"/>
  <c r="H24" i="4"/>
  <c r="F24" i="4"/>
  <c r="D24" i="4"/>
  <c r="R23" i="4"/>
  <c r="P23" i="4"/>
  <c r="N23" i="4"/>
  <c r="L23" i="4"/>
  <c r="J23" i="4"/>
  <c r="H23" i="4"/>
  <c r="F23" i="4"/>
  <c r="D23" i="4"/>
  <c r="R22" i="4"/>
  <c r="P22" i="4"/>
  <c r="N22" i="4"/>
  <c r="L22" i="4"/>
  <c r="J22" i="4"/>
  <c r="H22" i="4"/>
  <c r="F22" i="4"/>
  <c r="D22" i="4"/>
  <c r="R21" i="4"/>
  <c r="P21" i="4"/>
  <c r="N21" i="4"/>
  <c r="L21" i="4"/>
  <c r="J21" i="4"/>
  <c r="H21" i="4"/>
  <c r="F21" i="4"/>
  <c r="D21" i="4"/>
  <c r="R20" i="4"/>
  <c r="P20" i="4"/>
  <c r="N20" i="4"/>
  <c r="L20" i="4"/>
  <c r="J20" i="4"/>
  <c r="H20" i="4"/>
  <c r="F20" i="4"/>
  <c r="D20" i="4"/>
  <c r="R19" i="4"/>
  <c r="P19" i="4"/>
  <c r="N19" i="4"/>
  <c r="L19" i="4"/>
  <c r="J19" i="4"/>
  <c r="H19" i="4"/>
  <c r="F19" i="4"/>
  <c r="D19" i="4"/>
  <c r="R18" i="4"/>
  <c r="P18" i="4"/>
  <c r="N18" i="4"/>
  <c r="L18" i="4"/>
  <c r="J18" i="4"/>
  <c r="H18" i="4"/>
  <c r="F18" i="4"/>
  <c r="D18" i="4"/>
  <c r="R17" i="4"/>
  <c r="P17" i="4"/>
  <c r="N17" i="4"/>
  <c r="L17" i="4"/>
  <c r="J17" i="4"/>
  <c r="H17" i="4"/>
  <c r="F17" i="4"/>
  <c r="D17" i="4"/>
  <c r="R16" i="4"/>
  <c r="P16" i="4"/>
  <c r="N16" i="4"/>
  <c r="L16" i="4"/>
  <c r="J16" i="4"/>
  <c r="H16" i="4"/>
  <c r="F16" i="4"/>
  <c r="D16" i="4"/>
  <c r="R15" i="4"/>
  <c r="P15" i="4"/>
  <c r="N15" i="4"/>
  <c r="L15" i="4"/>
  <c r="J15" i="4"/>
  <c r="H15" i="4"/>
  <c r="F15" i="4"/>
  <c r="D15" i="4"/>
  <c r="R14" i="4"/>
  <c r="P14" i="4"/>
  <c r="N14" i="4"/>
  <c r="L14" i="4"/>
  <c r="J14" i="4"/>
  <c r="H14" i="4"/>
  <c r="F14" i="4"/>
  <c r="D14" i="4"/>
  <c r="R13" i="4"/>
  <c r="P13" i="4"/>
  <c r="N13" i="4"/>
  <c r="L13" i="4"/>
  <c r="J13" i="4"/>
  <c r="H13" i="4"/>
  <c r="F13" i="4"/>
  <c r="D13" i="4"/>
  <c r="R12" i="4"/>
  <c r="P12" i="4"/>
  <c r="N12" i="4"/>
  <c r="L12" i="4"/>
  <c r="J12" i="4"/>
  <c r="H12" i="4"/>
  <c r="F12" i="4"/>
  <c r="D12" i="4"/>
  <c r="R11" i="4"/>
  <c r="F11" i="4"/>
  <c r="D11" i="4"/>
  <c r="R10" i="4"/>
  <c r="F10" i="4"/>
  <c r="D10" i="4"/>
  <c r="R9" i="4"/>
  <c r="P9" i="4"/>
  <c r="N9" i="4"/>
  <c r="L9" i="4"/>
  <c r="J9" i="4"/>
  <c r="H9" i="4"/>
  <c r="F9" i="4"/>
  <c r="D9" i="4"/>
  <c r="R8" i="4"/>
  <c r="P8" i="4"/>
  <c r="N8" i="4"/>
  <c r="L8" i="4"/>
  <c r="J8" i="4"/>
  <c r="H8" i="4"/>
  <c r="F8" i="4"/>
  <c r="D8" i="4"/>
  <c r="C41" i="4"/>
  <c r="B41" i="4"/>
  <c r="C40" i="4"/>
  <c r="B40" i="4"/>
  <c r="C39" i="4"/>
  <c r="B39" i="4"/>
  <c r="C38" i="4"/>
  <c r="B38" i="4"/>
  <c r="C37" i="4"/>
  <c r="B37" i="4"/>
  <c r="C36" i="4"/>
  <c r="B36" i="4"/>
  <c r="C35" i="4"/>
  <c r="B35" i="4"/>
  <c r="C34" i="4"/>
  <c r="B34" i="4"/>
  <c r="C33" i="4"/>
  <c r="B33" i="4"/>
  <c r="C32" i="4"/>
  <c r="B32" i="4"/>
  <c r="C31" i="4"/>
  <c r="B31" i="4"/>
  <c r="C30" i="4"/>
  <c r="B30" i="4"/>
  <c r="C29" i="4"/>
  <c r="B29" i="4"/>
  <c r="C28" i="4"/>
  <c r="B28" i="4"/>
  <c r="C27" i="4"/>
  <c r="B27" i="4"/>
  <c r="C26" i="4"/>
  <c r="B26" i="4"/>
  <c r="C25" i="4"/>
  <c r="B25" i="4"/>
  <c r="C24" i="4"/>
  <c r="B24" i="4"/>
  <c r="C23" i="4"/>
  <c r="B23" i="4"/>
  <c r="C22" i="4"/>
  <c r="B22" i="4"/>
  <c r="C21" i="4"/>
  <c r="B21" i="4"/>
  <c r="C20" i="4"/>
  <c r="B20" i="4"/>
  <c r="C19" i="4"/>
  <c r="B19" i="4"/>
  <c r="C18" i="4"/>
  <c r="B18" i="4"/>
  <c r="C17" i="4"/>
  <c r="B17" i="4"/>
  <c r="C16" i="4"/>
  <c r="B16" i="4"/>
  <c r="C15" i="4"/>
  <c r="B15" i="4"/>
  <c r="C14" i="4"/>
  <c r="B14" i="4"/>
  <c r="C13" i="4"/>
  <c r="B13" i="4"/>
  <c r="C12" i="4"/>
  <c r="B12" i="4"/>
  <c r="C11" i="4"/>
  <c r="B11" i="4"/>
  <c r="C10" i="4"/>
  <c r="B10" i="4"/>
  <c r="C9" i="4"/>
  <c r="B9" i="4"/>
  <c r="C8" i="4"/>
  <c r="B8" i="4"/>
  <c r="R37" i="2"/>
  <c r="P37" i="2"/>
  <c r="N37" i="2"/>
  <c r="L37" i="2"/>
  <c r="J37" i="2"/>
  <c r="H37" i="2"/>
  <c r="F37" i="2"/>
  <c r="D37" i="2"/>
  <c r="C37" i="2"/>
  <c r="B37" i="2"/>
  <c r="R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F9" i="2"/>
  <c r="D9" i="2"/>
  <c r="C9" i="2"/>
  <c r="B9" i="2"/>
  <c r="R8" i="2"/>
  <c r="P8" i="2"/>
  <c r="N8" i="2"/>
  <c r="L8" i="2"/>
  <c r="J8" i="2"/>
  <c r="H8" i="2"/>
  <c r="F8" i="2"/>
  <c r="D8" i="2"/>
  <c r="C8" i="2"/>
  <c r="B8" i="2"/>
  <c r="L10" i="11"/>
  <c r="J10" i="11"/>
  <c r="H10" i="11"/>
  <c r="F10" i="11"/>
  <c r="D10" i="11"/>
  <c r="C10" i="11"/>
  <c r="B10" i="11"/>
  <c r="L9" i="11"/>
  <c r="J9" i="11"/>
  <c r="H9" i="11"/>
  <c r="F9" i="11"/>
  <c r="G8" i="11" s="1"/>
  <c r="D9" i="11"/>
  <c r="C9" i="11"/>
  <c r="B9" i="11"/>
  <c r="L8" i="11"/>
  <c r="D8" i="11"/>
  <c r="C8" i="11"/>
  <c r="B8" i="11"/>
  <c r="D10" i="9"/>
  <c r="D9" i="9"/>
  <c r="D8" i="9"/>
  <c r="F10" i="9"/>
  <c r="F9" i="9"/>
  <c r="G8" i="9" s="1"/>
  <c r="L10" i="9"/>
  <c r="L9" i="9"/>
  <c r="L8" i="9"/>
  <c r="J10" i="9"/>
  <c r="H10" i="9"/>
  <c r="J9" i="9"/>
  <c r="H9" i="9"/>
  <c r="C10" i="9"/>
  <c r="B10" i="9"/>
  <c r="C9" i="9"/>
  <c r="B9" i="9"/>
  <c r="C8" i="9"/>
  <c r="B8" i="9"/>
  <c r="R74" i="8"/>
  <c r="P74" i="8"/>
  <c r="N74" i="8"/>
  <c r="L74" i="8"/>
  <c r="J74" i="8"/>
  <c r="H74" i="8"/>
  <c r="F74" i="8"/>
  <c r="D74" i="8"/>
  <c r="C74" i="8"/>
  <c r="B74" i="8"/>
  <c r="R73" i="8"/>
  <c r="P73" i="8"/>
  <c r="N73" i="8"/>
  <c r="L73" i="8"/>
  <c r="J73" i="8"/>
  <c r="H73" i="8"/>
  <c r="F73" i="8"/>
  <c r="D73" i="8"/>
  <c r="C73" i="8"/>
  <c r="B73" i="8"/>
  <c r="R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P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J64" i="8"/>
  <c r="H64" i="8"/>
  <c r="F64" i="8"/>
  <c r="D64" i="8"/>
  <c r="C64" i="8"/>
  <c r="B64" i="8"/>
  <c r="R63" i="8"/>
  <c r="N63" i="8"/>
  <c r="L63" i="8"/>
  <c r="J63" i="8"/>
  <c r="H63" i="8"/>
  <c r="F63" i="8"/>
  <c r="D63" i="8"/>
  <c r="C63" i="8"/>
  <c r="B63" i="8"/>
  <c r="R62" i="8"/>
  <c r="N62" i="8"/>
  <c r="L62" i="8"/>
  <c r="J62" i="8"/>
  <c r="H62" i="8"/>
  <c r="F62" i="8"/>
  <c r="D62" i="8"/>
  <c r="C62" i="8"/>
  <c r="B62" i="8"/>
  <c r="R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P56" i="8"/>
  <c r="N56" i="8"/>
  <c r="L56" i="8"/>
  <c r="J56" i="8"/>
  <c r="H56" i="8"/>
  <c r="F56" i="8"/>
  <c r="D56" i="8"/>
  <c r="C56" i="8"/>
  <c r="B56" i="8"/>
  <c r="R55" i="8"/>
  <c r="J55" i="8"/>
  <c r="H55" i="8"/>
  <c r="F55" i="8"/>
  <c r="D55" i="8"/>
  <c r="C55" i="8"/>
  <c r="B55" i="8"/>
  <c r="R54" i="8"/>
  <c r="P54" i="8"/>
  <c r="N54" i="8"/>
  <c r="L54" i="8"/>
  <c r="J54" i="8"/>
  <c r="H54" i="8"/>
  <c r="F54" i="8"/>
  <c r="D54" i="8"/>
  <c r="C54" i="8"/>
  <c r="B54" i="8"/>
  <c r="R53" i="8"/>
  <c r="P53" i="8"/>
  <c r="N53" i="8"/>
  <c r="L53" i="8"/>
  <c r="J53" i="8"/>
  <c r="H53" i="8"/>
  <c r="F53" i="8"/>
  <c r="D53" i="8"/>
  <c r="C53" i="8"/>
  <c r="B53" i="8"/>
  <c r="R52" i="8"/>
  <c r="J52" i="8"/>
  <c r="H52" i="8"/>
  <c r="F52" i="8"/>
  <c r="D52" i="8"/>
  <c r="C52" i="8"/>
  <c r="B52" i="8"/>
  <c r="R51" i="8"/>
  <c r="J51" i="8"/>
  <c r="H51" i="8"/>
  <c r="F51" i="8"/>
  <c r="D51" i="8"/>
  <c r="C51" i="8"/>
  <c r="B51" i="8"/>
  <c r="R50" i="8"/>
  <c r="L50" i="8"/>
  <c r="J50" i="8"/>
  <c r="H50" i="8"/>
  <c r="F50" i="8"/>
  <c r="D50" i="8"/>
  <c r="C50" i="8"/>
  <c r="B50" i="8"/>
  <c r="R49" i="8"/>
  <c r="P49" i="8"/>
  <c r="N49" i="8"/>
  <c r="L49" i="8"/>
  <c r="J49" i="8"/>
  <c r="H49" i="8"/>
  <c r="F49" i="8"/>
  <c r="D49" i="8"/>
  <c r="C49" i="8"/>
  <c r="B49" i="8"/>
  <c r="R48" i="8"/>
  <c r="N48" i="8"/>
  <c r="L48" i="8"/>
  <c r="J48" i="8"/>
  <c r="H48" i="8"/>
  <c r="F48" i="8"/>
  <c r="D48" i="8"/>
  <c r="C48" i="8"/>
  <c r="B48" i="8"/>
  <c r="R47" i="8"/>
  <c r="N47" i="8"/>
  <c r="L47" i="8"/>
  <c r="J47" i="8"/>
  <c r="H47" i="8"/>
  <c r="F47" i="8"/>
  <c r="D47" i="8"/>
  <c r="C47" i="8"/>
  <c r="B47" i="8"/>
  <c r="R46" i="8"/>
  <c r="P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2" i="7"/>
  <c r="P72" i="7"/>
  <c r="N72" i="7"/>
  <c r="L72" i="7"/>
  <c r="J72" i="7"/>
  <c r="H72" i="7"/>
  <c r="F72" i="7"/>
  <c r="D72" i="7"/>
  <c r="C72" i="7"/>
  <c r="B72" i="7"/>
  <c r="R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P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J63" i="7"/>
  <c r="H63" i="7"/>
  <c r="F63" i="7"/>
  <c r="D63" i="7"/>
  <c r="C63" i="7"/>
  <c r="B63" i="7"/>
  <c r="R62" i="7"/>
  <c r="J62" i="7"/>
  <c r="H62" i="7"/>
  <c r="F62" i="7"/>
  <c r="D62" i="7"/>
  <c r="C62" i="7"/>
  <c r="B62" i="7"/>
  <c r="R61" i="7"/>
  <c r="N61" i="7"/>
  <c r="L61" i="7"/>
  <c r="J61" i="7"/>
  <c r="H61" i="7"/>
  <c r="F61" i="7"/>
  <c r="D61" i="7"/>
  <c r="C61" i="7"/>
  <c r="B61" i="7"/>
  <c r="R60" i="7"/>
  <c r="N60" i="7"/>
  <c r="L60" i="7"/>
  <c r="J60" i="7"/>
  <c r="H60" i="7"/>
  <c r="F60" i="7"/>
  <c r="D60" i="7"/>
  <c r="C60" i="7"/>
  <c r="B60" i="7"/>
  <c r="R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P55" i="7"/>
  <c r="N55" i="7"/>
  <c r="L55" i="7"/>
  <c r="J55" i="7"/>
  <c r="H55" i="7"/>
  <c r="F55" i="7"/>
  <c r="D55" i="7"/>
  <c r="C55" i="7"/>
  <c r="B55" i="7"/>
  <c r="R54" i="7"/>
  <c r="J54" i="7"/>
  <c r="H54" i="7"/>
  <c r="F54" i="7"/>
  <c r="D54" i="7"/>
  <c r="C54" i="7"/>
  <c r="B54" i="7"/>
  <c r="R53" i="7"/>
  <c r="P53" i="7"/>
  <c r="N53" i="7"/>
  <c r="L53" i="7"/>
  <c r="J53" i="7"/>
  <c r="H53" i="7"/>
  <c r="F53" i="7"/>
  <c r="D53" i="7"/>
  <c r="C53" i="7"/>
  <c r="B53" i="7"/>
  <c r="R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R22" i="1"/>
  <c r="R21" i="1"/>
  <c r="R20" i="1"/>
  <c r="R19" i="1"/>
  <c r="R18" i="1"/>
  <c r="R17" i="1"/>
  <c r="R16" i="1"/>
  <c r="R15" i="1"/>
  <c r="R14" i="1"/>
  <c r="R13" i="1"/>
  <c r="R12" i="1"/>
  <c r="R11" i="1"/>
  <c r="R10" i="1"/>
  <c r="R9" i="1"/>
  <c r="R8" i="1"/>
  <c r="P23" i="1"/>
  <c r="P21" i="1"/>
  <c r="P18" i="1"/>
  <c r="P17" i="1"/>
  <c r="P16" i="1"/>
  <c r="P15" i="1"/>
  <c r="P14" i="1"/>
  <c r="P12" i="1"/>
  <c r="P10" i="1"/>
  <c r="P9" i="1"/>
  <c r="P8" i="1"/>
  <c r="N23" i="1"/>
  <c r="N21" i="1"/>
  <c r="N18" i="1"/>
  <c r="N17" i="1"/>
  <c r="N16" i="1"/>
  <c r="N15" i="1"/>
  <c r="N14" i="1"/>
  <c r="N13" i="1"/>
  <c r="N12" i="1"/>
  <c r="N10" i="1"/>
  <c r="N9" i="1"/>
  <c r="N8" i="1"/>
  <c r="L23" i="1"/>
  <c r="L21" i="1"/>
  <c r="L18" i="1"/>
  <c r="L17" i="1"/>
  <c r="L16" i="1"/>
  <c r="L15" i="1"/>
  <c r="L14" i="1"/>
  <c r="L13" i="1"/>
  <c r="L12" i="1"/>
  <c r="L10" i="1"/>
  <c r="L9" i="1"/>
  <c r="L8" i="1"/>
  <c r="J23" i="1"/>
  <c r="J22" i="1"/>
  <c r="J21" i="1"/>
  <c r="J20" i="1"/>
  <c r="J19" i="1"/>
  <c r="J18" i="1"/>
  <c r="J17" i="1"/>
  <c r="J16" i="1"/>
  <c r="J15" i="1"/>
  <c r="J14" i="1"/>
  <c r="J13" i="1"/>
  <c r="J12" i="1"/>
  <c r="J11" i="1"/>
  <c r="J10" i="1"/>
  <c r="J9" i="1"/>
  <c r="J8" i="1"/>
  <c r="H23" i="1"/>
  <c r="H22" i="1"/>
  <c r="H21" i="1"/>
  <c r="H20" i="1"/>
  <c r="H19" i="1"/>
  <c r="H18" i="1"/>
  <c r="H17" i="1"/>
  <c r="H16" i="1"/>
  <c r="H15" i="1"/>
  <c r="H14" i="1"/>
  <c r="H13" i="1"/>
  <c r="H12" i="1"/>
  <c r="H11" i="1"/>
  <c r="H10" i="1"/>
  <c r="H9" i="1"/>
  <c r="H8" i="1"/>
  <c r="F23" i="1"/>
  <c r="F22" i="1"/>
  <c r="F21" i="1"/>
  <c r="F20" i="1"/>
  <c r="F19" i="1"/>
  <c r="F18" i="1"/>
  <c r="F17" i="1"/>
  <c r="F16" i="1"/>
  <c r="F15" i="1"/>
  <c r="F14" i="1"/>
  <c r="F13" i="1"/>
  <c r="F12" i="1"/>
  <c r="F11" i="1"/>
  <c r="F10" i="1"/>
  <c r="F9" i="1"/>
  <c r="F8" i="1"/>
  <c r="C23" i="1"/>
  <c r="B23" i="1"/>
  <c r="C22" i="1"/>
  <c r="B22" i="1"/>
  <c r="C21" i="1"/>
  <c r="B21" i="1"/>
  <c r="C20" i="1"/>
  <c r="B20" i="1"/>
  <c r="C19" i="1"/>
  <c r="B19" i="1"/>
  <c r="C18" i="1"/>
  <c r="B18" i="1"/>
  <c r="C17" i="1"/>
  <c r="B17" i="1"/>
  <c r="C16" i="1"/>
  <c r="B16" i="1"/>
  <c r="C15" i="1"/>
  <c r="B15" i="1"/>
  <c r="C14" i="1"/>
  <c r="B14" i="1"/>
  <c r="C13" i="1"/>
  <c r="B13" i="1"/>
  <c r="C12" i="1"/>
  <c r="B12" i="1"/>
  <c r="C11" i="1"/>
  <c r="B11" i="1"/>
  <c r="C10" i="1"/>
  <c r="B10" i="1"/>
  <c r="C9" i="1"/>
  <c r="B9" i="1"/>
  <c r="C8" i="1"/>
  <c r="B8" i="1"/>
  <c r="D23" i="1"/>
  <c r="D22" i="1"/>
  <c r="D21" i="1"/>
  <c r="D20" i="1"/>
  <c r="D19" i="1"/>
  <c r="D18" i="1"/>
  <c r="D17" i="1"/>
  <c r="D16" i="1"/>
  <c r="D15" i="1"/>
  <c r="D14" i="1"/>
  <c r="D13" i="1"/>
  <c r="D12" i="1"/>
  <c r="D11" i="1"/>
  <c r="D10" i="1"/>
  <c r="D9" i="1"/>
  <c r="D8" i="1"/>
  <c r="I290" i="13"/>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I12" i="4" l="1"/>
  <c r="P55" i="5"/>
  <c r="Y8" i="5"/>
  <c r="N55" i="5"/>
  <c r="V55" i="5"/>
  <c r="J49" i="6"/>
  <c r="R49" i="6"/>
  <c r="Z49" i="6"/>
  <c r="J74" i="7"/>
  <c r="R77" i="8"/>
  <c r="G9" i="2"/>
  <c r="E10" i="2"/>
  <c r="M10" i="2"/>
  <c r="I11" i="2"/>
  <c r="Q11" i="2"/>
  <c r="G11" i="4"/>
  <c r="F55" i="5"/>
  <c r="R74" i="7"/>
  <c r="J77" i="8"/>
  <c r="D48" i="6"/>
  <c r="L48" i="6"/>
  <c r="T48" i="6"/>
  <c r="E12" i="2"/>
  <c r="M12" i="2"/>
  <c r="I13" i="2"/>
  <c r="E14" i="2"/>
  <c r="M14" i="2"/>
  <c r="I15" i="2"/>
  <c r="Q15" i="2"/>
  <c r="E16" i="2"/>
  <c r="I17" i="2"/>
  <c r="E18" i="2"/>
  <c r="M18" i="2"/>
  <c r="I19" i="2"/>
  <c r="Q19" i="2"/>
  <c r="E20" i="2"/>
  <c r="I21" i="2"/>
  <c r="E22" i="2"/>
  <c r="M22" i="2"/>
  <c r="I23" i="2"/>
  <c r="I24" i="2"/>
  <c r="Q24" i="2"/>
  <c r="E25" i="2"/>
  <c r="M25" i="2"/>
  <c r="I26" i="2"/>
  <c r="E27" i="2"/>
  <c r="M27" i="2"/>
  <c r="K28" i="2"/>
  <c r="S28" i="2"/>
  <c r="G29" i="2"/>
  <c r="K30" i="2"/>
  <c r="G31" i="2"/>
  <c r="O31" i="2"/>
  <c r="K32" i="2"/>
  <c r="S32" i="2"/>
  <c r="G33" i="2"/>
  <c r="K34" i="2"/>
  <c r="G35" i="2"/>
  <c r="O35" i="2"/>
  <c r="E37" i="2"/>
  <c r="E9" i="4"/>
  <c r="E10" i="4"/>
  <c r="I13" i="4"/>
  <c r="I14" i="4"/>
  <c r="I16" i="4"/>
  <c r="I17" i="4"/>
  <c r="I18" i="4"/>
  <c r="I20" i="4"/>
  <c r="I21" i="4"/>
  <c r="I22" i="4"/>
  <c r="I24" i="4"/>
  <c r="I25" i="4"/>
  <c r="I26" i="4"/>
  <c r="E28" i="4"/>
  <c r="E29" i="4"/>
  <c r="E30" i="4"/>
  <c r="E31" i="4"/>
  <c r="G32" i="4"/>
  <c r="G33" i="4"/>
  <c r="G35" i="4"/>
  <c r="G36" i="4"/>
  <c r="G37" i="4"/>
  <c r="F25" i="1"/>
  <c r="H26" i="1"/>
  <c r="P26" i="1"/>
  <c r="G9" i="3"/>
  <c r="O9" i="3"/>
  <c r="E8" i="7"/>
  <c r="L75" i="7"/>
  <c r="D76" i="8"/>
  <c r="L76" i="8"/>
  <c r="G8" i="7"/>
  <c r="O8" i="7"/>
  <c r="F78" i="8"/>
  <c r="N78" i="8"/>
  <c r="G8" i="2"/>
  <c r="H76" i="7"/>
  <c r="P76" i="7"/>
  <c r="H78" i="8"/>
  <c r="P78" i="8"/>
  <c r="E9" i="2"/>
  <c r="K10" i="2"/>
  <c r="G11" i="2"/>
  <c r="O11" i="2"/>
  <c r="K12" i="2"/>
  <c r="S12" i="2"/>
  <c r="G13" i="2"/>
  <c r="O13" i="2"/>
  <c r="K14" i="2"/>
  <c r="G15" i="2"/>
  <c r="O15" i="2"/>
  <c r="K16" i="2"/>
  <c r="S16" i="2"/>
  <c r="G17" i="2"/>
  <c r="O17" i="2"/>
  <c r="K18" i="2"/>
  <c r="G19" i="2"/>
  <c r="O19" i="2"/>
  <c r="K20" i="2"/>
  <c r="S20" i="2"/>
  <c r="G21" i="2"/>
  <c r="O21" i="2"/>
  <c r="K22" i="2"/>
  <c r="G23" i="2"/>
  <c r="S23" i="2"/>
  <c r="G24" i="2"/>
  <c r="O24" i="2"/>
  <c r="K25" i="2"/>
  <c r="S25" i="2"/>
  <c r="G26" i="2"/>
  <c r="O26" i="2"/>
  <c r="K27" i="2"/>
  <c r="I28" i="2"/>
  <c r="Q28" i="2"/>
  <c r="M29" i="2"/>
  <c r="I30" i="2"/>
  <c r="Q30" i="2"/>
  <c r="E31" i="2"/>
  <c r="I34" i="2"/>
  <c r="E35" i="2"/>
  <c r="M35" i="2"/>
  <c r="K9" i="4"/>
  <c r="E8" i="2"/>
  <c r="M31" i="2"/>
  <c r="S9" i="2"/>
  <c r="G10" i="2"/>
  <c r="O10" i="2"/>
  <c r="K11" i="2"/>
  <c r="S11" i="2"/>
  <c r="G12" i="2"/>
  <c r="K13" i="2"/>
  <c r="S13" i="2"/>
  <c r="G14" i="2"/>
  <c r="O14" i="2"/>
  <c r="K15" i="2"/>
  <c r="S15" i="2"/>
  <c r="G16" i="2"/>
  <c r="K17" i="2"/>
  <c r="S17" i="2"/>
  <c r="G18" i="2"/>
  <c r="O18" i="2"/>
  <c r="K19" i="2"/>
  <c r="S19" i="2"/>
  <c r="G20" i="2"/>
  <c r="K21" i="2"/>
  <c r="S21" i="2"/>
  <c r="G22" i="2"/>
  <c r="O22" i="2"/>
  <c r="K23" i="2"/>
  <c r="K24" i="2"/>
  <c r="S24" i="2"/>
  <c r="G25" i="2"/>
  <c r="K26" i="2"/>
  <c r="G27" i="2"/>
  <c r="O27" i="2"/>
  <c r="E28" i="2"/>
  <c r="I29" i="2"/>
  <c r="Q29" i="2"/>
  <c r="E30" i="2"/>
  <c r="M30" i="2"/>
  <c r="I31" i="2"/>
  <c r="E32" i="2"/>
  <c r="I33" i="2"/>
  <c r="Q33" i="2"/>
  <c r="E34" i="2"/>
  <c r="M34" i="2"/>
  <c r="I35" i="2"/>
  <c r="S36" i="2"/>
  <c r="G37" i="2"/>
  <c r="O37" i="2"/>
  <c r="G8" i="4"/>
  <c r="G9" i="4"/>
  <c r="K14" i="4"/>
  <c r="K15" i="4"/>
  <c r="K19" i="4"/>
  <c r="K23" i="4"/>
  <c r="K27" i="4"/>
  <c r="G28" i="4"/>
  <c r="G29" i="4"/>
  <c r="G31" i="4"/>
  <c r="I32" i="4"/>
  <c r="I33" i="4"/>
  <c r="I34" i="4"/>
  <c r="I36" i="4"/>
  <c r="I37" i="4"/>
  <c r="I38" i="4"/>
  <c r="G41" i="4"/>
  <c r="S8" i="5"/>
  <c r="AA9" i="5"/>
  <c r="E8" i="5"/>
  <c r="O8" i="2"/>
  <c r="I10" i="2"/>
  <c r="Q10" i="2"/>
  <c r="E11" i="2"/>
  <c r="M11" i="2"/>
  <c r="I12" i="2"/>
  <c r="Q12" i="2"/>
  <c r="E13" i="2"/>
  <c r="M13" i="2"/>
  <c r="I14" i="2"/>
  <c r="Q14" i="2"/>
  <c r="E15" i="2"/>
  <c r="M15" i="2"/>
  <c r="I16" i="2"/>
  <c r="Q16" i="2"/>
  <c r="E17" i="2"/>
  <c r="M17" i="2"/>
  <c r="I18" i="2"/>
  <c r="Q18" i="2"/>
  <c r="E19" i="2"/>
  <c r="M19" i="2"/>
  <c r="I20" i="2"/>
  <c r="Q20" i="2"/>
  <c r="E21" i="2"/>
  <c r="M21" i="2"/>
  <c r="I22" i="2"/>
  <c r="Q22" i="2"/>
  <c r="E23" i="2"/>
  <c r="M23" i="2"/>
  <c r="E24" i="2"/>
  <c r="I25" i="2"/>
  <c r="Q25" i="2"/>
  <c r="E26" i="2"/>
  <c r="M26" i="2"/>
  <c r="I27" i="2"/>
  <c r="S27" i="2"/>
  <c r="G28" i="2"/>
  <c r="O28" i="2"/>
  <c r="K29" i="2"/>
  <c r="S29" i="2"/>
  <c r="G30" i="2"/>
  <c r="O30" i="2"/>
  <c r="K31" i="2"/>
  <c r="S31" i="2"/>
  <c r="G32" i="2"/>
  <c r="O32" i="2"/>
  <c r="K33" i="2"/>
  <c r="S33" i="2"/>
  <c r="G34" i="2"/>
  <c r="O34" i="2"/>
  <c r="K35" i="2"/>
  <c r="S35" i="2"/>
  <c r="I37" i="2"/>
  <c r="Q37" i="2"/>
  <c r="I8" i="4"/>
  <c r="E12" i="4"/>
  <c r="M12" i="4"/>
  <c r="E13" i="4"/>
  <c r="E14" i="4"/>
  <c r="E15" i="4"/>
  <c r="E16" i="4"/>
  <c r="M16" i="4"/>
  <c r="E17" i="4"/>
  <c r="E18" i="4"/>
  <c r="E19" i="4"/>
  <c r="E20" i="4"/>
  <c r="M20" i="4"/>
  <c r="E21" i="4"/>
  <c r="E22" i="4"/>
  <c r="E23" i="4"/>
  <c r="E24" i="4"/>
  <c r="E25" i="4"/>
  <c r="E26" i="4"/>
  <c r="E27" i="4"/>
  <c r="I28" i="4"/>
  <c r="I29" i="4"/>
  <c r="I30" i="4"/>
  <c r="K35" i="4"/>
  <c r="K39" i="4"/>
  <c r="M8" i="5"/>
  <c r="U8" i="5"/>
  <c r="K8" i="5"/>
  <c r="F50" i="6"/>
  <c r="N50" i="6"/>
  <c r="V50" i="6"/>
  <c r="E11" i="4"/>
  <c r="G12" i="4"/>
  <c r="G13" i="4"/>
  <c r="G15" i="4"/>
  <c r="G16" i="4"/>
  <c r="G17" i="4"/>
  <c r="G19" i="4"/>
  <c r="G20" i="4"/>
  <c r="G21" i="4"/>
  <c r="G23" i="4"/>
  <c r="G24" i="4"/>
  <c r="G25" i="4"/>
  <c r="G27" i="4"/>
  <c r="K31" i="4"/>
  <c r="E32" i="4"/>
  <c r="E33" i="4"/>
  <c r="E34" i="4"/>
  <c r="E35" i="4"/>
  <c r="E36" i="4"/>
  <c r="E37" i="4"/>
  <c r="E38" i="4"/>
  <c r="I8" i="5"/>
  <c r="F27" i="3"/>
  <c r="F26" i="3"/>
  <c r="N25" i="3"/>
  <c r="N27" i="3"/>
  <c r="N26" i="3"/>
  <c r="K9" i="3"/>
  <c r="S9" i="3"/>
  <c r="G10" i="3"/>
  <c r="O10" i="3"/>
  <c r="K11" i="3"/>
  <c r="E12" i="3"/>
  <c r="M12" i="3"/>
  <c r="I13" i="3"/>
  <c r="S13" i="3"/>
  <c r="G14" i="3"/>
  <c r="K15" i="3"/>
  <c r="S15" i="3"/>
  <c r="G16" i="3"/>
  <c r="K17" i="3"/>
  <c r="S17" i="3"/>
  <c r="G18" i="3"/>
  <c r="K19" i="3"/>
  <c r="E20" i="3"/>
  <c r="S20" i="3"/>
  <c r="R26" i="1"/>
  <c r="R25" i="1"/>
  <c r="I8" i="3"/>
  <c r="H26" i="3"/>
  <c r="H25" i="3"/>
  <c r="H27" i="3"/>
  <c r="P26" i="3"/>
  <c r="P25" i="3"/>
  <c r="P27" i="3"/>
  <c r="E9" i="3"/>
  <c r="I10" i="3"/>
  <c r="E11" i="3"/>
  <c r="S11" i="3"/>
  <c r="G12" i="3"/>
  <c r="K13" i="3"/>
  <c r="I14" i="3"/>
  <c r="Q14" i="3"/>
  <c r="E15" i="3"/>
  <c r="M15" i="3"/>
  <c r="I16" i="3"/>
  <c r="Q16" i="3"/>
  <c r="E17" i="3"/>
  <c r="M17" i="3"/>
  <c r="I18" i="3"/>
  <c r="Q18" i="3"/>
  <c r="E19" i="3"/>
  <c r="S19" i="3"/>
  <c r="G20" i="3"/>
  <c r="I21" i="3"/>
  <c r="Q21" i="3"/>
  <c r="E22" i="3"/>
  <c r="S22" i="3"/>
  <c r="G23" i="3"/>
  <c r="O23" i="3"/>
  <c r="R27" i="1"/>
  <c r="D27" i="1"/>
  <c r="D26" i="1"/>
  <c r="D25" i="1"/>
  <c r="F27" i="1"/>
  <c r="F26" i="1"/>
  <c r="H25" i="1"/>
  <c r="H27" i="1"/>
  <c r="J26" i="1"/>
  <c r="J25" i="1"/>
  <c r="L27" i="1"/>
  <c r="L26" i="1"/>
  <c r="L25" i="1"/>
  <c r="N27" i="1"/>
  <c r="N26" i="1"/>
  <c r="P25" i="1"/>
  <c r="P27" i="1"/>
  <c r="J27" i="3"/>
  <c r="J26" i="3"/>
  <c r="J25" i="3"/>
  <c r="R27" i="3"/>
  <c r="R26" i="3"/>
  <c r="R25" i="3"/>
  <c r="K10" i="3"/>
  <c r="S10" i="3"/>
  <c r="G11" i="3"/>
  <c r="I12" i="3"/>
  <c r="Q12" i="3"/>
  <c r="E13" i="3"/>
  <c r="M13" i="3"/>
  <c r="K14" i="3"/>
  <c r="S14" i="3"/>
  <c r="G15" i="3"/>
  <c r="O15" i="3"/>
  <c r="K16" i="3"/>
  <c r="S16" i="3"/>
  <c r="G17" i="3"/>
  <c r="O17" i="3"/>
  <c r="K18" i="3"/>
  <c r="S18" i="3"/>
  <c r="G19" i="3"/>
  <c r="I20" i="3"/>
  <c r="K21" i="3"/>
  <c r="S21" i="3"/>
  <c r="G22" i="3"/>
  <c r="I23" i="3"/>
  <c r="Q23" i="3"/>
  <c r="J27" i="1"/>
  <c r="F25" i="3"/>
  <c r="E8" i="3"/>
  <c r="D27" i="3"/>
  <c r="D26" i="3"/>
  <c r="D25" i="3"/>
  <c r="M8" i="3"/>
  <c r="L27" i="3"/>
  <c r="L26" i="3"/>
  <c r="L25" i="3"/>
  <c r="I9" i="3"/>
  <c r="Q9" i="3"/>
  <c r="E10" i="3"/>
  <c r="M10" i="3"/>
  <c r="I11" i="3"/>
  <c r="K12" i="3"/>
  <c r="S12" i="3"/>
  <c r="G13" i="3"/>
  <c r="O13" i="3"/>
  <c r="E14" i="3"/>
  <c r="I15" i="3"/>
  <c r="E16" i="3"/>
  <c r="I17" i="3"/>
  <c r="E18" i="3"/>
  <c r="I19" i="3"/>
  <c r="K20" i="3"/>
  <c r="E21" i="3"/>
  <c r="I22" i="3"/>
  <c r="K23" i="3"/>
  <c r="S23" i="3"/>
  <c r="N25" i="1"/>
  <c r="G21" i="3"/>
  <c r="K22" i="3"/>
  <c r="E23" i="3"/>
  <c r="I10" i="9"/>
  <c r="D76" i="7"/>
  <c r="H74" i="7"/>
  <c r="J75" i="7"/>
  <c r="L76" i="7"/>
  <c r="P74" i="7"/>
  <c r="R75" i="7"/>
  <c r="R78" i="8"/>
  <c r="N76" i="8"/>
  <c r="L77" i="8"/>
  <c r="J78" i="8"/>
  <c r="F76" i="8"/>
  <c r="D77" i="8"/>
  <c r="E8" i="11"/>
  <c r="D13" i="11"/>
  <c r="D12" i="11"/>
  <c r="D14" i="11"/>
  <c r="H41" i="2"/>
  <c r="H40" i="2"/>
  <c r="H39" i="2"/>
  <c r="P41" i="2"/>
  <c r="P40" i="2"/>
  <c r="P39" i="2"/>
  <c r="Q8" i="2"/>
  <c r="S10" i="2"/>
  <c r="S14" i="2"/>
  <c r="S18" i="2"/>
  <c r="S22" i="2"/>
  <c r="K9" i="9"/>
  <c r="F13" i="9"/>
  <c r="F12" i="9"/>
  <c r="F14" i="9"/>
  <c r="E10" i="9"/>
  <c r="F74" i="7"/>
  <c r="H75" i="7"/>
  <c r="J76" i="7"/>
  <c r="N74" i="7"/>
  <c r="P75" i="7"/>
  <c r="R76" i="7"/>
  <c r="P76" i="8"/>
  <c r="N77" i="8"/>
  <c r="L78" i="8"/>
  <c r="H76" i="8"/>
  <c r="F77" i="8"/>
  <c r="D78" i="8"/>
  <c r="M8" i="11"/>
  <c r="L13" i="11"/>
  <c r="L12" i="11"/>
  <c r="L14" i="11"/>
  <c r="F14" i="11"/>
  <c r="F13" i="11"/>
  <c r="F12" i="11"/>
  <c r="J39" i="2"/>
  <c r="J41" i="2"/>
  <c r="J40" i="2"/>
  <c r="R39" i="2"/>
  <c r="R41" i="2"/>
  <c r="R40" i="2"/>
  <c r="Q13" i="2"/>
  <c r="M16" i="2"/>
  <c r="Q17" i="2"/>
  <c r="M20" i="2"/>
  <c r="Q21" i="2"/>
  <c r="Q26" i="2"/>
  <c r="O29" i="2"/>
  <c r="S30" i="2"/>
  <c r="O33" i="2"/>
  <c r="S34" i="2"/>
  <c r="M37" i="2"/>
  <c r="Q32" i="2"/>
  <c r="S8" i="2"/>
  <c r="I9" i="9"/>
  <c r="H12" i="9"/>
  <c r="H14" i="9"/>
  <c r="H13" i="9"/>
  <c r="L14" i="9"/>
  <c r="L13" i="9"/>
  <c r="L12" i="9"/>
  <c r="D74" i="7"/>
  <c r="F75" i="7"/>
  <c r="L74" i="7"/>
  <c r="N75" i="7"/>
  <c r="R76" i="8"/>
  <c r="P77" i="8"/>
  <c r="J76" i="8"/>
  <c r="H77" i="8"/>
  <c r="I9" i="11"/>
  <c r="H14" i="11"/>
  <c r="H13" i="11"/>
  <c r="H12" i="11"/>
  <c r="D40" i="2"/>
  <c r="D39" i="2"/>
  <c r="D41" i="2"/>
  <c r="L40" i="2"/>
  <c r="L39" i="2"/>
  <c r="L41" i="2"/>
  <c r="O12" i="2"/>
  <c r="O16" i="2"/>
  <c r="O20" i="2"/>
  <c r="O25" i="2"/>
  <c r="S26" i="2"/>
  <c r="M28" i="2"/>
  <c r="Q31" i="2"/>
  <c r="M32" i="2"/>
  <c r="Q35" i="2"/>
  <c r="E29" i="2"/>
  <c r="E33" i="2"/>
  <c r="I32" i="2"/>
  <c r="K37" i="2"/>
  <c r="M33" i="2"/>
  <c r="J14" i="9"/>
  <c r="J13" i="9"/>
  <c r="J12" i="9"/>
  <c r="E8" i="9"/>
  <c r="D14" i="9"/>
  <c r="D13" i="9"/>
  <c r="D12" i="9"/>
  <c r="D75" i="7"/>
  <c r="F76" i="7"/>
  <c r="N76" i="7"/>
  <c r="J12" i="11"/>
  <c r="J14" i="11"/>
  <c r="J13" i="11"/>
  <c r="F41" i="2"/>
  <c r="F40" i="2"/>
  <c r="F39" i="2"/>
  <c r="N41" i="2"/>
  <c r="N40" i="2"/>
  <c r="N39" i="2"/>
  <c r="M24" i="2"/>
  <c r="I8" i="2"/>
  <c r="K8" i="2"/>
  <c r="M8" i="2"/>
  <c r="Q34" i="2"/>
  <c r="S37" i="2"/>
  <c r="D44" i="4"/>
  <c r="D43" i="4"/>
  <c r="D45" i="4"/>
  <c r="L44" i="4"/>
  <c r="L43" i="4"/>
  <c r="M8" i="4"/>
  <c r="L45" i="4"/>
  <c r="M9" i="4"/>
  <c r="Q12" i="4"/>
  <c r="Q13" i="4"/>
  <c r="Q14" i="4"/>
  <c r="I15" i="4"/>
  <c r="Q15" i="4"/>
  <c r="Q16" i="4"/>
  <c r="Q17" i="4"/>
  <c r="Q18" i="4"/>
  <c r="I19" i="4"/>
  <c r="Q19" i="4"/>
  <c r="Q20" i="4"/>
  <c r="Q21" i="4"/>
  <c r="Q22" i="4"/>
  <c r="I23" i="4"/>
  <c r="Q23" i="4"/>
  <c r="Q24" i="4"/>
  <c r="Q25" i="4"/>
  <c r="Q26" i="4"/>
  <c r="I27" i="4"/>
  <c r="M28" i="4"/>
  <c r="M29" i="4"/>
  <c r="M30" i="4"/>
  <c r="M31" i="4"/>
  <c r="O32" i="4"/>
  <c r="O33" i="4"/>
  <c r="G34" i="4"/>
  <c r="O34" i="4"/>
  <c r="O35" i="4"/>
  <c r="O36" i="4"/>
  <c r="O37" i="4"/>
  <c r="G38" i="4"/>
  <c r="O38" i="4"/>
  <c r="O39" i="4"/>
  <c r="M41" i="4"/>
  <c r="E8" i="4"/>
  <c r="F45" i="4"/>
  <c r="F44" i="4"/>
  <c r="F43" i="4"/>
  <c r="N45" i="4"/>
  <c r="N44" i="4"/>
  <c r="N43" i="4"/>
  <c r="O8" i="4"/>
  <c r="O9" i="4"/>
  <c r="G10" i="4"/>
  <c r="S11" i="4"/>
  <c r="K12" i="4"/>
  <c r="S12" i="4"/>
  <c r="K13" i="4"/>
  <c r="S13" i="4"/>
  <c r="S14" i="4"/>
  <c r="S15" i="4"/>
  <c r="K16" i="4"/>
  <c r="S16" i="4"/>
  <c r="K17" i="4"/>
  <c r="S17" i="4"/>
  <c r="K18" i="4"/>
  <c r="S18" i="4"/>
  <c r="S19" i="4"/>
  <c r="K20" i="4"/>
  <c r="S20" i="4"/>
  <c r="K21" i="4"/>
  <c r="S21" i="4"/>
  <c r="K22" i="4"/>
  <c r="S22" i="4"/>
  <c r="S23" i="4"/>
  <c r="K24" i="4"/>
  <c r="S24" i="4"/>
  <c r="K25" i="4"/>
  <c r="S25" i="4"/>
  <c r="K26" i="4"/>
  <c r="S26" i="4"/>
  <c r="O28" i="4"/>
  <c r="O29" i="4"/>
  <c r="G30" i="4"/>
  <c r="O30" i="4"/>
  <c r="O31" i="4"/>
  <c r="Q32" i="4"/>
  <c r="Q33" i="4"/>
  <c r="Q34" i="4"/>
  <c r="I35" i="4"/>
  <c r="Q35" i="4"/>
  <c r="Q36" i="4"/>
  <c r="Q37" i="4"/>
  <c r="Q38" i="4"/>
  <c r="I39" i="4"/>
  <c r="Q39" i="4"/>
  <c r="O41" i="4"/>
  <c r="H45" i="4"/>
  <c r="H44" i="4"/>
  <c r="H43" i="4"/>
  <c r="Q8" i="4"/>
  <c r="P45" i="4"/>
  <c r="P44" i="4"/>
  <c r="P43" i="4"/>
  <c r="I9" i="4"/>
  <c r="Q9" i="4"/>
  <c r="S10" i="4"/>
  <c r="M13" i="4"/>
  <c r="M14" i="4"/>
  <c r="M15" i="4"/>
  <c r="M17" i="4"/>
  <c r="M18" i="4"/>
  <c r="M19" i="4"/>
  <c r="M21" i="4"/>
  <c r="M22" i="4"/>
  <c r="M23" i="4"/>
  <c r="M24" i="4"/>
  <c r="M25" i="4"/>
  <c r="M26" i="4"/>
  <c r="M27" i="4"/>
  <c r="Q28" i="4"/>
  <c r="Q29" i="4"/>
  <c r="Q30" i="4"/>
  <c r="I31" i="4"/>
  <c r="S31" i="4"/>
  <c r="K32" i="4"/>
  <c r="S32" i="4"/>
  <c r="K33" i="4"/>
  <c r="S33" i="4"/>
  <c r="K34" i="4"/>
  <c r="S34" i="4"/>
  <c r="S35" i="4"/>
  <c r="K36" i="4"/>
  <c r="S36" i="4"/>
  <c r="K37" i="4"/>
  <c r="S37" i="4"/>
  <c r="K38" i="4"/>
  <c r="S38" i="4"/>
  <c r="S39" i="4"/>
  <c r="I41" i="4"/>
  <c r="Q41" i="4"/>
  <c r="J43" i="4"/>
  <c r="J45" i="4"/>
  <c r="J44" i="4"/>
  <c r="R43" i="4"/>
  <c r="R45" i="4"/>
  <c r="R44" i="4"/>
  <c r="S8" i="4"/>
  <c r="S9" i="4"/>
  <c r="O12" i="4"/>
  <c r="O13" i="4"/>
  <c r="G14" i="4"/>
  <c r="O14" i="4"/>
  <c r="O15" i="4"/>
  <c r="O16" i="4"/>
  <c r="O17" i="4"/>
  <c r="G18" i="4"/>
  <c r="O18" i="4"/>
  <c r="O19" i="4"/>
  <c r="O20" i="4"/>
  <c r="O21" i="4"/>
  <c r="G22" i="4"/>
  <c r="O22" i="4"/>
  <c r="O23" i="4"/>
  <c r="O24" i="4"/>
  <c r="O25" i="4"/>
  <c r="G26" i="4"/>
  <c r="O26" i="4"/>
  <c r="S27" i="4"/>
  <c r="K28" i="4"/>
  <c r="S28" i="4"/>
  <c r="K29" i="4"/>
  <c r="S29" i="4"/>
  <c r="K30" i="4"/>
  <c r="S30" i="4"/>
  <c r="M32" i="4"/>
  <c r="M33" i="4"/>
  <c r="M34" i="4"/>
  <c r="M35" i="4"/>
  <c r="M36" i="4"/>
  <c r="M37" i="4"/>
  <c r="M38" i="4"/>
  <c r="E39" i="4"/>
  <c r="M39" i="4"/>
  <c r="S40" i="4"/>
  <c r="K41" i="4"/>
  <c r="S41" i="4"/>
  <c r="E41" i="4"/>
  <c r="G39" i="4"/>
  <c r="K8" i="4"/>
  <c r="D55" i="5"/>
  <c r="H53" i="5"/>
  <c r="J54" i="5"/>
  <c r="L55" i="5"/>
  <c r="P53" i="5"/>
  <c r="R54" i="5"/>
  <c r="T55" i="5"/>
  <c r="X53" i="5"/>
  <c r="Z54" i="5"/>
  <c r="K9" i="5"/>
  <c r="F53" i="5"/>
  <c r="H54" i="5"/>
  <c r="J55" i="5"/>
  <c r="N53" i="5"/>
  <c r="P54" i="5"/>
  <c r="R55" i="5"/>
  <c r="V53" i="5"/>
  <c r="X54" i="5"/>
  <c r="Z55" i="5"/>
  <c r="D53" i="5"/>
  <c r="F54" i="5"/>
  <c r="H55" i="5"/>
  <c r="L53" i="5"/>
  <c r="N54" i="5"/>
  <c r="T53" i="5"/>
  <c r="V54" i="5"/>
  <c r="X55" i="5"/>
  <c r="D54" i="5"/>
  <c r="J53" i="5"/>
  <c r="L54" i="5"/>
  <c r="R53" i="5"/>
  <c r="T54" i="5"/>
  <c r="Z53" i="5"/>
  <c r="F48" i="6"/>
  <c r="H49" i="6"/>
  <c r="J50" i="6"/>
  <c r="N48" i="6"/>
  <c r="P49" i="6"/>
  <c r="R50" i="6"/>
  <c r="V48" i="6"/>
  <c r="W16" i="6" s="1"/>
  <c r="X49" i="6"/>
  <c r="Z50" i="6"/>
  <c r="F49" i="6"/>
  <c r="G14" i="6" s="1"/>
  <c r="H50" i="6"/>
  <c r="I23" i="6" s="1"/>
  <c r="N49" i="6"/>
  <c r="O10" i="6" s="1"/>
  <c r="P50" i="6"/>
  <c r="V49" i="6"/>
  <c r="X50" i="6"/>
  <c r="D49" i="6"/>
  <c r="J48" i="6"/>
  <c r="L49" i="6"/>
  <c r="M15" i="6" s="1"/>
  <c r="R48" i="6"/>
  <c r="S12" i="6" s="1"/>
  <c r="T49" i="6"/>
  <c r="Z48" i="6"/>
  <c r="AA10" i="6" s="1"/>
  <c r="S13" i="6"/>
  <c r="D50" i="6"/>
  <c r="E29" i="6" s="1"/>
  <c r="H48" i="6"/>
  <c r="L50" i="6"/>
  <c r="P48" i="6"/>
  <c r="T50" i="6"/>
  <c r="U12" i="6" s="1"/>
  <c r="X48" i="6"/>
  <c r="G12" i="6"/>
  <c r="W13" i="6"/>
  <c r="U16" i="6"/>
  <c r="E18" i="6"/>
  <c r="M20" i="6"/>
  <c r="E22" i="6"/>
  <c r="U24" i="6"/>
  <c r="I25" i="6"/>
  <c r="M31" i="6"/>
  <c r="E9" i="6"/>
  <c r="M9" i="6"/>
  <c r="I13" i="6"/>
  <c r="S14" i="6"/>
  <c r="O16" i="6"/>
  <c r="S17" i="6"/>
  <c r="G18" i="6"/>
  <c r="O18" i="6"/>
  <c r="S19" i="6"/>
  <c r="AA19" i="6"/>
  <c r="O20" i="6"/>
  <c r="K21" i="6"/>
  <c r="S21" i="6"/>
  <c r="O22" i="6"/>
  <c r="S23" i="6"/>
  <c r="O24" i="6"/>
  <c r="W24" i="6"/>
  <c r="O26" i="6"/>
  <c r="O28" i="6"/>
  <c r="S46" i="6"/>
  <c r="O12" i="6"/>
  <c r="E13" i="6"/>
  <c r="O13" i="6"/>
  <c r="O14" i="6"/>
  <c r="E15" i="6"/>
  <c r="U15" i="6"/>
  <c r="I16" i="6"/>
  <c r="E17" i="6"/>
  <c r="M17" i="6"/>
  <c r="U17" i="6"/>
  <c r="M19" i="6"/>
  <c r="U19" i="6"/>
  <c r="Q20" i="6"/>
  <c r="E21" i="6"/>
  <c r="M21" i="6"/>
  <c r="U21" i="6"/>
  <c r="E23" i="6"/>
  <c r="M23" i="6"/>
  <c r="U23" i="6"/>
  <c r="Y24" i="6"/>
  <c r="E25" i="6"/>
  <c r="M25" i="6"/>
  <c r="M27" i="6"/>
  <c r="M29" i="6"/>
  <c r="G34" i="6"/>
  <c r="O32" i="6"/>
  <c r="O40" i="6"/>
  <c r="O38" i="6"/>
  <c r="O36" i="6"/>
  <c r="O34" i="6"/>
  <c r="W40" i="6"/>
  <c r="W38" i="6"/>
  <c r="W36" i="6"/>
  <c r="W28" i="6"/>
  <c r="W26" i="6"/>
  <c r="O8" i="6"/>
  <c r="W8" i="6"/>
  <c r="O9" i="6"/>
  <c r="S9" i="6"/>
  <c r="W9" i="6"/>
  <c r="S16" i="6"/>
  <c r="AA16" i="6"/>
  <c r="O17" i="6"/>
  <c r="W17" i="6"/>
  <c r="K18" i="6"/>
  <c r="S18" i="6"/>
  <c r="O19" i="6"/>
  <c r="W19" i="6"/>
  <c r="S20" i="6"/>
  <c r="O21" i="6"/>
  <c r="W21" i="6"/>
  <c r="S22" i="6"/>
  <c r="G23" i="6"/>
  <c r="O23" i="6"/>
  <c r="W23" i="6"/>
  <c r="S24" i="6"/>
  <c r="AA24" i="6"/>
  <c r="O25" i="6"/>
  <c r="S26" i="6"/>
  <c r="S28" i="6"/>
  <c r="E26" i="6"/>
  <c r="U26" i="6"/>
  <c r="O27" i="6"/>
  <c r="E28" i="6"/>
  <c r="U28" i="6"/>
  <c r="O29" i="6"/>
  <c r="E30" i="6"/>
  <c r="M30" i="6"/>
  <c r="U30" i="6"/>
  <c r="E32" i="6"/>
  <c r="K29" i="6"/>
  <c r="O30" i="6"/>
  <c r="W30" i="6"/>
  <c r="S31" i="6"/>
  <c r="M26" i="6"/>
  <c r="W27" i="6"/>
  <c r="M28" i="6"/>
  <c r="W29" i="6"/>
  <c r="Y30" i="6"/>
  <c r="E33" i="6"/>
  <c r="M33" i="6"/>
  <c r="U33" i="6"/>
  <c r="E35" i="6"/>
  <c r="M35" i="6"/>
  <c r="U35" i="6"/>
  <c r="E37" i="6"/>
  <c r="M37" i="6"/>
  <c r="U37" i="6"/>
  <c r="E39" i="6"/>
  <c r="M39" i="6"/>
  <c r="U39" i="6"/>
  <c r="E41" i="6"/>
  <c r="M41" i="6"/>
  <c r="U41" i="6"/>
  <c r="S27" i="6"/>
  <c r="I28" i="6"/>
  <c r="S29" i="6"/>
  <c r="S30" i="6"/>
  <c r="G31" i="6"/>
  <c r="O31" i="6"/>
  <c r="W31" i="6"/>
  <c r="S34" i="6"/>
  <c r="AA34" i="6"/>
  <c r="S36" i="6"/>
  <c r="S38" i="6"/>
  <c r="S40" i="6"/>
  <c r="O33" i="6"/>
  <c r="E34" i="6"/>
  <c r="U34" i="6"/>
  <c r="O35" i="6"/>
  <c r="E36" i="6"/>
  <c r="U36" i="6"/>
  <c r="O37" i="6"/>
  <c r="E38" i="6"/>
  <c r="U38" i="6"/>
  <c r="O39" i="6"/>
  <c r="E40" i="6"/>
  <c r="U40" i="6"/>
  <c r="O41" i="6"/>
  <c r="E42" i="6"/>
  <c r="M42" i="6"/>
  <c r="U42" i="6"/>
  <c r="E44" i="6"/>
  <c r="M44" i="6"/>
  <c r="U44" i="6"/>
  <c r="E46" i="6"/>
  <c r="M46" i="6"/>
  <c r="U46" i="6"/>
  <c r="K37" i="6"/>
  <c r="O42" i="6"/>
  <c r="W42" i="6"/>
  <c r="S43" i="6"/>
  <c r="O44" i="6"/>
  <c r="W44" i="6"/>
  <c r="S45" i="6"/>
  <c r="O46" i="6"/>
  <c r="G33" i="6"/>
  <c r="W33" i="6"/>
  <c r="M34" i="6"/>
  <c r="W35" i="6"/>
  <c r="M36" i="6"/>
  <c r="W37" i="6"/>
  <c r="M38" i="6"/>
  <c r="W39" i="6"/>
  <c r="M40" i="6"/>
  <c r="G41" i="6"/>
  <c r="W41" i="6"/>
  <c r="E43" i="6"/>
  <c r="M43" i="6"/>
  <c r="U43" i="6"/>
  <c r="Y44" i="6"/>
  <c r="E45" i="6"/>
  <c r="M45" i="6"/>
  <c r="U45" i="6"/>
  <c r="I46" i="6"/>
  <c r="S33" i="6"/>
  <c r="S35" i="6"/>
  <c r="I36" i="6"/>
  <c r="S37" i="6"/>
  <c r="Y38" i="6"/>
  <c r="S39" i="6"/>
  <c r="S41" i="6"/>
  <c r="S42" i="6"/>
  <c r="O43" i="6"/>
  <c r="W43" i="6"/>
  <c r="S44" i="6"/>
  <c r="G45" i="6"/>
  <c r="O45" i="6"/>
  <c r="W45" i="6"/>
  <c r="AA8" i="5"/>
  <c r="Q8" i="5"/>
  <c r="G10" i="5"/>
  <c r="O10" i="5"/>
  <c r="W10" i="5"/>
  <c r="G11" i="5"/>
  <c r="O11" i="5"/>
  <c r="W11" i="5"/>
  <c r="G12" i="5"/>
  <c r="S10" i="5"/>
  <c r="G8" i="5"/>
  <c r="K10" i="5"/>
  <c r="AA10" i="5"/>
  <c r="S11" i="5"/>
  <c r="I39" i="5"/>
  <c r="I9" i="5"/>
  <c r="I24" i="5"/>
  <c r="I22" i="5"/>
  <c r="I20" i="5"/>
  <c r="I18" i="5"/>
  <c r="I16" i="5"/>
  <c r="I14" i="5"/>
  <c r="O8" i="5"/>
  <c r="O13" i="5"/>
  <c r="S9" i="5"/>
  <c r="Y9" i="5"/>
  <c r="Y22" i="5"/>
  <c r="Y20" i="5"/>
  <c r="Y18" i="5"/>
  <c r="Y16" i="5"/>
  <c r="Y14" i="5"/>
  <c r="Q10" i="5"/>
  <c r="I11" i="5"/>
  <c r="Y11" i="5"/>
  <c r="M12" i="5"/>
  <c r="U12" i="5"/>
  <c r="E13" i="5"/>
  <c r="M13" i="5"/>
  <c r="U13" i="5"/>
  <c r="E14" i="5"/>
  <c r="M14" i="5"/>
  <c r="U14" i="5"/>
  <c r="E15" i="5"/>
  <c r="M15" i="5"/>
  <c r="U15" i="5"/>
  <c r="E16" i="5"/>
  <c r="M16" i="5"/>
  <c r="U16" i="5"/>
  <c r="E17" i="5"/>
  <c r="M17" i="5"/>
  <c r="U17" i="5"/>
  <c r="E18" i="5"/>
  <c r="M18" i="5"/>
  <c r="U18" i="5"/>
  <c r="E19" i="5"/>
  <c r="M19" i="5"/>
  <c r="U19" i="5"/>
  <c r="E20" i="5"/>
  <c r="M20" i="5"/>
  <c r="U20" i="5"/>
  <c r="E21" i="5"/>
  <c r="M21" i="5"/>
  <c r="U21" i="5"/>
  <c r="E22" i="5"/>
  <c r="M22" i="5"/>
  <c r="U22" i="5"/>
  <c r="E23" i="5"/>
  <c r="M23" i="5"/>
  <c r="U23" i="5"/>
  <c r="E24" i="5"/>
  <c r="M24" i="5"/>
  <c r="E44" i="5"/>
  <c r="E43" i="5"/>
  <c r="E45" i="5"/>
  <c r="E42" i="5"/>
  <c r="E40" i="5"/>
  <c r="E41" i="5"/>
  <c r="E39" i="5"/>
  <c r="E9" i="5"/>
  <c r="K38" i="5"/>
  <c r="K36" i="5"/>
  <c r="K34" i="5"/>
  <c r="K32" i="5"/>
  <c r="O9" i="5"/>
  <c r="U44" i="5"/>
  <c r="U43" i="5"/>
  <c r="U42" i="5"/>
  <c r="U40" i="5"/>
  <c r="U39" i="5"/>
  <c r="U41" i="5"/>
  <c r="U9" i="5"/>
  <c r="AA36" i="5"/>
  <c r="AA34" i="5"/>
  <c r="AA32" i="5"/>
  <c r="M10" i="5"/>
  <c r="E11" i="5"/>
  <c r="U11" i="5"/>
  <c r="O12" i="5"/>
  <c r="W12" i="5"/>
  <c r="G13" i="5"/>
  <c r="Q9" i="5"/>
  <c r="Q23" i="5"/>
  <c r="Q21" i="5"/>
  <c r="Q19" i="5"/>
  <c r="Q17" i="5"/>
  <c r="Q15" i="5"/>
  <c r="W8" i="5"/>
  <c r="W13" i="5"/>
  <c r="I10" i="5"/>
  <c r="Y10" i="5"/>
  <c r="K11" i="5"/>
  <c r="Q11" i="5"/>
  <c r="AA11" i="5"/>
  <c r="I12" i="5"/>
  <c r="Q12" i="5"/>
  <c r="Y12" i="5"/>
  <c r="I13" i="5"/>
  <c r="Q13" i="5"/>
  <c r="Y13" i="5"/>
  <c r="Q14" i="5"/>
  <c r="I15" i="5"/>
  <c r="Y15" i="5"/>
  <c r="Q16" i="5"/>
  <c r="I17" i="5"/>
  <c r="Y17" i="5"/>
  <c r="Q18" i="5"/>
  <c r="I19" i="5"/>
  <c r="Y19" i="5"/>
  <c r="Q20" i="5"/>
  <c r="I21" i="5"/>
  <c r="Y21" i="5"/>
  <c r="Q22" i="5"/>
  <c r="I23" i="5"/>
  <c r="Y23" i="5"/>
  <c r="G9" i="5"/>
  <c r="M45" i="5"/>
  <c r="M42" i="5"/>
  <c r="M44" i="5"/>
  <c r="M43" i="5"/>
  <c r="M41" i="5"/>
  <c r="M40" i="5"/>
  <c r="M39" i="5"/>
  <c r="M9" i="5"/>
  <c r="S37" i="5"/>
  <c r="S35" i="5"/>
  <c r="S33" i="5"/>
  <c r="S13" i="5"/>
  <c r="W9" i="5"/>
  <c r="E10" i="5"/>
  <c r="U10" i="5"/>
  <c r="M11" i="5"/>
  <c r="E12" i="5"/>
  <c r="K12" i="5"/>
  <c r="S12" i="5"/>
  <c r="AA12" i="5"/>
  <c r="K13" i="5"/>
  <c r="AA13" i="5"/>
  <c r="S14" i="5"/>
  <c r="K15" i="5"/>
  <c r="AA15" i="5"/>
  <c r="S16" i="5"/>
  <c r="K17" i="5"/>
  <c r="AA17" i="5"/>
  <c r="S18" i="5"/>
  <c r="K19" i="5"/>
  <c r="AA19" i="5"/>
  <c r="S20" i="5"/>
  <c r="K21" i="5"/>
  <c r="AA21" i="5"/>
  <c r="S22" i="5"/>
  <c r="K23" i="5"/>
  <c r="AA23" i="5"/>
  <c r="U24" i="5"/>
  <c r="E25" i="5"/>
  <c r="M25" i="5"/>
  <c r="E26" i="5"/>
  <c r="M26" i="5"/>
  <c r="E27" i="5"/>
  <c r="M27" i="5"/>
  <c r="E28" i="5"/>
  <c r="M28" i="5"/>
  <c r="E29" i="5"/>
  <c r="M29" i="5"/>
  <c r="U29" i="5"/>
  <c r="E30" i="5"/>
  <c r="M30" i="5"/>
  <c r="E31" i="5"/>
  <c r="M31" i="5"/>
  <c r="U31" i="5"/>
  <c r="O14" i="5"/>
  <c r="G15" i="5"/>
  <c r="W15" i="5"/>
  <c r="O16" i="5"/>
  <c r="G17" i="5"/>
  <c r="W17" i="5"/>
  <c r="O18" i="5"/>
  <c r="G19" i="5"/>
  <c r="W19" i="5"/>
  <c r="O20" i="5"/>
  <c r="G21" i="5"/>
  <c r="W21" i="5"/>
  <c r="O22" i="5"/>
  <c r="G23" i="5"/>
  <c r="W23" i="5"/>
  <c r="O24" i="5"/>
  <c r="W24" i="5"/>
  <c r="G25" i="5"/>
  <c r="G26" i="5"/>
  <c r="G27" i="5"/>
  <c r="G28" i="5"/>
  <c r="G29" i="5"/>
  <c r="O29" i="5"/>
  <c r="W29" i="5"/>
  <c r="G30" i="5"/>
  <c r="O30" i="5"/>
  <c r="G31" i="5"/>
  <c r="O31" i="5"/>
  <c r="W31" i="5"/>
  <c r="G32" i="5"/>
  <c r="O32" i="5"/>
  <c r="W32" i="5"/>
  <c r="G33" i="5"/>
  <c r="O33" i="5"/>
  <c r="W33" i="5"/>
  <c r="G34" i="5"/>
  <c r="O34" i="5"/>
  <c r="W34" i="5"/>
  <c r="G35" i="5"/>
  <c r="O35" i="5"/>
  <c r="W35" i="5"/>
  <c r="G36" i="5"/>
  <c r="O36" i="5"/>
  <c r="W36" i="5"/>
  <c r="G37" i="5"/>
  <c r="O37" i="5"/>
  <c r="G38" i="5"/>
  <c r="O38" i="5"/>
  <c r="W38" i="5"/>
  <c r="K14" i="5"/>
  <c r="AA14" i="5"/>
  <c r="S15" i="5"/>
  <c r="K16" i="5"/>
  <c r="AA16" i="5"/>
  <c r="S17" i="5"/>
  <c r="K18" i="5"/>
  <c r="AA18" i="5"/>
  <c r="S19" i="5"/>
  <c r="K20" i="5"/>
  <c r="AA20" i="5"/>
  <c r="S21" i="5"/>
  <c r="K22" i="5"/>
  <c r="AA22" i="5"/>
  <c r="S23" i="5"/>
  <c r="K24" i="5"/>
  <c r="Q24" i="5"/>
  <c r="Y24" i="5"/>
  <c r="I25" i="5"/>
  <c r="I26" i="5"/>
  <c r="I27" i="5"/>
  <c r="I28" i="5"/>
  <c r="I29" i="5"/>
  <c r="Q29" i="5"/>
  <c r="Y29" i="5"/>
  <c r="I30" i="5"/>
  <c r="Q30" i="5"/>
  <c r="I31" i="5"/>
  <c r="Q31" i="5"/>
  <c r="Y31" i="5"/>
  <c r="G14" i="5"/>
  <c r="W14" i="5"/>
  <c r="O15" i="5"/>
  <c r="G16" i="5"/>
  <c r="W16" i="5"/>
  <c r="O17" i="5"/>
  <c r="G18" i="5"/>
  <c r="W18" i="5"/>
  <c r="O19" i="5"/>
  <c r="G20" i="5"/>
  <c r="W20" i="5"/>
  <c r="O21" i="5"/>
  <c r="G22" i="5"/>
  <c r="W22" i="5"/>
  <c r="O23" i="5"/>
  <c r="G24" i="5"/>
  <c r="S24" i="5"/>
  <c r="AA24" i="5"/>
  <c r="K25" i="5"/>
  <c r="AA25" i="5"/>
  <c r="K26" i="5"/>
  <c r="AA26" i="5"/>
  <c r="K27" i="5"/>
  <c r="AA27" i="5"/>
  <c r="K28" i="5"/>
  <c r="AA28" i="5"/>
  <c r="K29" i="5"/>
  <c r="S29" i="5"/>
  <c r="AA29" i="5"/>
  <c r="K30" i="5"/>
  <c r="S30" i="5"/>
  <c r="AA30" i="5"/>
  <c r="K31" i="5"/>
  <c r="S31" i="5"/>
  <c r="AA31" i="5"/>
  <c r="S32" i="5"/>
  <c r="K33" i="5"/>
  <c r="AA33" i="5"/>
  <c r="S34" i="5"/>
  <c r="K35" i="5"/>
  <c r="AA35" i="5"/>
  <c r="S36" i="5"/>
  <c r="K37" i="5"/>
  <c r="AA37" i="5"/>
  <c r="S38" i="5"/>
  <c r="E32" i="5"/>
  <c r="U32" i="5"/>
  <c r="M33" i="5"/>
  <c r="E34" i="5"/>
  <c r="U34" i="5"/>
  <c r="M35" i="5"/>
  <c r="E36" i="5"/>
  <c r="U36" i="5"/>
  <c r="M37" i="5"/>
  <c r="E38" i="5"/>
  <c r="U38" i="5"/>
  <c r="AA38" i="5"/>
  <c r="AA39" i="5"/>
  <c r="Q40" i="5"/>
  <c r="Y40" i="5"/>
  <c r="Q32" i="5"/>
  <c r="I33" i="5"/>
  <c r="Y33" i="5"/>
  <c r="Q34" i="5"/>
  <c r="I35" i="5"/>
  <c r="Y35" i="5"/>
  <c r="Q36" i="5"/>
  <c r="I37" i="5"/>
  <c r="Q38" i="5"/>
  <c r="O39" i="5"/>
  <c r="S40" i="5"/>
  <c r="I41" i="5"/>
  <c r="Q41" i="5"/>
  <c r="M32" i="5"/>
  <c r="E33" i="5"/>
  <c r="U33" i="5"/>
  <c r="M34" i="5"/>
  <c r="E35" i="5"/>
  <c r="U35" i="5"/>
  <c r="M36" i="5"/>
  <c r="E37" i="5"/>
  <c r="U37" i="5"/>
  <c r="M38" i="5"/>
  <c r="K39" i="5"/>
  <c r="Q39" i="5"/>
  <c r="K41" i="5"/>
  <c r="Y41" i="5"/>
  <c r="I42" i="5"/>
  <c r="Q42" i="5"/>
  <c r="Y42" i="5"/>
  <c r="I43" i="5"/>
  <c r="Q43" i="5"/>
  <c r="Y43" i="5"/>
  <c r="I44" i="5"/>
  <c r="Q44" i="5"/>
  <c r="Y44" i="5"/>
  <c r="I45" i="5"/>
  <c r="Q45" i="5"/>
  <c r="I32" i="5"/>
  <c r="Y32" i="5"/>
  <c r="Q33" i="5"/>
  <c r="I34" i="5"/>
  <c r="Y34" i="5"/>
  <c r="Q35" i="5"/>
  <c r="I36" i="5"/>
  <c r="Y36" i="5"/>
  <c r="Q37" i="5"/>
  <c r="I38" i="5"/>
  <c r="Y38" i="5"/>
  <c r="S39" i="5"/>
  <c r="I40" i="5"/>
  <c r="AA41" i="5"/>
  <c r="G39" i="5"/>
  <c r="O40" i="5"/>
  <c r="G41" i="5"/>
  <c r="W41" i="5"/>
  <c r="O42" i="5"/>
  <c r="G43" i="5"/>
  <c r="W43" i="5"/>
  <c r="G44" i="5"/>
  <c r="W44" i="5"/>
  <c r="O45" i="5"/>
  <c r="U45" i="5"/>
  <c r="E46" i="5"/>
  <c r="M46" i="5"/>
  <c r="U46" i="5"/>
  <c r="E47" i="5"/>
  <c r="M47" i="5"/>
  <c r="U47" i="5"/>
  <c r="E48" i="5"/>
  <c r="M48" i="5"/>
  <c r="U48" i="5"/>
  <c r="E49" i="5"/>
  <c r="M49" i="5"/>
  <c r="U49" i="5"/>
  <c r="E50" i="5"/>
  <c r="M50" i="5"/>
  <c r="U50" i="5"/>
  <c r="E51" i="5"/>
  <c r="M51" i="5"/>
  <c r="U51" i="5"/>
  <c r="K40" i="5"/>
  <c r="AA40" i="5"/>
  <c r="S41" i="5"/>
  <c r="K42" i="5"/>
  <c r="AA42" i="5"/>
  <c r="S43" i="5"/>
  <c r="S44" i="5"/>
  <c r="K45" i="5"/>
  <c r="W45" i="5"/>
  <c r="G46" i="5"/>
  <c r="O46" i="5"/>
  <c r="W46" i="5"/>
  <c r="G47" i="5"/>
  <c r="O47" i="5"/>
  <c r="W47" i="5"/>
  <c r="G48" i="5"/>
  <c r="O48" i="5"/>
  <c r="W48" i="5"/>
  <c r="G49" i="5"/>
  <c r="O49" i="5"/>
  <c r="W49" i="5"/>
  <c r="G50" i="5"/>
  <c r="O50" i="5"/>
  <c r="W50" i="5"/>
  <c r="G51" i="5"/>
  <c r="O51" i="5"/>
  <c r="G40" i="5"/>
  <c r="W40" i="5"/>
  <c r="O41" i="5"/>
  <c r="G42" i="5"/>
  <c r="W42" i="5"/>
  <c r="O43" i="5"/>
  <c r="O44" i="5"/>
  <c r="G45" i="5"/>
  <c r="Y45" i="5"/>
  <c r="I46" i="5"/>
  <c r="Q46" i="5"/>
  <c r="Y46" i="5"/>
  <c r="I47" i="5"/>
  <c r="Q47" i="5"/>
  <c r="Y47" i="5"/>
  <c r="I48" i="5"/>
  <c r="Q48" i="5"/>
  <c r="Y48" i="5"/>
  <c r="I49" i="5"/>
  <c r="Q49" i="5"/>
  <c r="Y49" i="5"/>
  <c r="I50" i="5"/>
  <c r="Q50" i="5"/>
  <c r="Y50" i="5"/>
  <c r="I51" i="5"/>
  <c r="Q51" i="5"/>
  <c r="S42" i="5"/>
  <c r="K43" i="5"/>
  <c r="AA43" i="5"/>
  <c r="K44" i="5"/>
  <c r="AA44" i="5"/>
  <c r="S45" i="5"/>
  <c r="AA45" i="5"/>
  <c r="K46" i="5"/>
  <c r="S46" i="5"/>
  <c r="AA46" i="5"/>
  <c r="K47" i="5"/>
  <c r="S47" i="5"/>
  <c r="AA47" i="5"/>
  <c r="K48" i="5"/>
  <c r="S48" i="5"/>
  <c r="AA48" i="5"/>
  <c r="K49" i="5"/>
  <c r="S49" i="5"/>
  <c r="AA49" i="5"/>
  <c r="K50" i="5"/>
  <c r="S50" i="5"/>
  <c r="AA50" i="5"/>
  <c r="K51" i="5"/>
  <c r="S51" i="5"/>
  <c r="AA51" i="5"/>
  <c r="E9" i="11"/>
  <c r="M9" i="11"/>
  <c r="G10" i="11"/>
  <c r="K10" i="11"/>
  <c r="E10" i="11"/>
  <c r="M10" i="11"/>
  <c r="K10" i="9"/>
  <c r="E9" i="9"/>
  <c r="M8" i="9"/>
  <c r="M10" i="9"/>
  <c r="K9" i="11"/>
  <c r="G9" i="11"/>
  <c r="I10" i="11"/>
  <c r="G9" i="9"/>
  <c r="G10" i="9"/>
  <c r="M9" i="9"/>
  <c r="K8" i="8"/>
  <c r="S8" i="8"/>
  <c r="I8" i="8"/>
  <c r="Q8" i="8"/>
  <c r="E9" i="8"/>
  <c r="M9" i="8"/>
  <c r="G9" i="8"/>
  <c r="O9" i="8"/>
  <c r="S10" i="8"/>
  <c r="O11" i="8"/>
  <c r="S12" i="8"/>
  <c r="S14" i="8"/>
  <c r="K16" i="8"/>
  <c r="E8" i="8"/>
  <c r="M8" i="8"/>
  <c r="I9" i="8"/>
  <c r="Q9" i="8"/>
  <c r="E10" i="8"/>
  <c r="M10" i="8"/>
  <c r="I11" i="8"/>
  <c r="Q11" i="8"/>
  <c r="E12" i="8"/>
  <c r="M12" i="8"/>
  <c r="I13" i="8"/>
  <c r="E14" i="8"/>
  <c r="I15" i="8"/>
  <c r="Q15" i="8"/>
  <c r="E16" i="8"/>
  <c r="M16" i="8"/>
  <c r="I17" i="8"/>
  <c r="Q17" i="8"/>
  <c r="E18" i="8"/>
  <c r="M18" i="8"/>
  <c r="I19" i="8"/>
  <c r="E20" i="8"/>
  <c r="M20" i="8"/>
  <c r="I21" i="8"/>
  <c r="Q21" i="8"/>
  <c r="E22" i="8"/>
  <c r="M22" i="8"/>
  <c r="I23" i="8"/>
  <c r="Q23" i="8"/>
  <c r="E24" i="8"/>
  <c r="M24" i="8"/>
  <c r="I25" i="8"/>
  <c r="E26" i="8"/>
  <c r="M26" i="8"/>
  <c r="I27" i="8"/>
  <c r="Q27" i="8"/>
  <c r="E28" i="8"/>
  <c r="M28" i="8"/>
  <c r="I29" i="8"/>
  <c r="Q29" i="8"/>
  <c r="E30" i="8"/>
  <c r="I31" i="8"/>
  <c r="Q31" i="8"/>
  <c r="E32" i="8"/>
  <c r="M32" i="8"/>
  <c r="I33" i="8"/>
  <c r="Q33" i="8"/>
  <c r="E34" i="8"/>
  <c r="M34" i="8"/>
  <c r="I35" i="8"/>
  <c r="E36" i="8"/>
  <c r="E40" i="8"/>
  <c r="E44" i="8"/>
  <c r="E48" i="8"/>
  <c r="E52" i="8"/>
  <c r="E56" i="8"/>
  <c r="E60" i="8"/>
  <c r="E64" i="8"/>
  <c r="E68" i="8"/>
  <c r="E72" i="8"/>
  <c r="K10" i="8"/>
  <c r="G8" i="8"/>
  <c r="O8" i="8"/>
  <c r="K9" i="8"/>
  <c r="S9" i="8"/>
  <c r="G10" i="8"/>
  <c r="O10" i="8"/>
  <c r="K11" i="8"/>
  <c r="S11" i="8"/>
  <c r="G12" i="8"/>
  <c r="O12" i="8"/>
  <c r="K13" i="8"/>
  <c r="S13" i="8"/>
  <c r="G14" i="8"/>
  <c r="K15" i="8"/>
  <c r="S15" i="8"/>
  <c r="G16" i="8"/>
  <c r="O16" i="8"/>
  <c r="K17" i="8"/>
  <c r="S17" i="8"/>
  <c r="G18" i="8"/>
  <c r="O18" i="8"/>
  <c r="K19" i="8"/>
  <c r="S19" i="8"/>
  <c r="G20" i="8"/>
  <c r="O20" i="8"/>
  <c r="K21" i="8"/>
  <c r="S21" i="8"/>
  <c r="G22" i="8"/>
  <c r="O22" i="8"/>
  <c r="K23" i="8"/>
  <c r="S23" i="8"/>
  <c r="G24" i="8"/>
  <c r="O24" i="8"/>
  <c r="K25" i="8"/>
  <c r="S25" i="8"/>
  <c r="G26" i="8"/>
  <c r="O26" i="8"/>
  <c r="K27" i="8"/>
  <c r="S27" i="8"/>
  <c r="G28" i="8"/>
  <c r="K29" i="8"/>
  <c r="S29" i="8"/>
  <c r="K31" i="8"/>
  <c r="S31" i="8"/>
  <c r="G32" i="8"/>
  <c r="O32" i="8"/>
  <c r="K33" i="8"/>
  <c r="S33" i="8"/>
  <c r="G34" i="8"/>
  <c r="O34" i="8"/>
  <c r="K35" i="8"/>
  <c r="S35" i="8"/>
  <c r="G36" i="8"/>
  <c r="O36" i="8"/>
  <c r="K37" i="8"/>
  <c r="G40" i="8"/>
  <c r="G44" i="8"/>
  <c r="G48" i="8"/>
  <c r="G52" i="8"/>
  <c r="G56" i="8"/>
  <c r="G60" i="8"/>
  <c r="I10" i="8"/>
  <c r="Q10" i="8"/>
  <c r="E11" i="8"/>
  <c r="M11" i="8"/>
  <c r="I12" i="8"/>
  <c r="Q12" i="8"/>
  <c r="E13" i="8"/>
  <c r="M13" i="8"/>
  <c r="I14" i="8"/>
  <c r="E15" i="8"/>
  <c r="M15" i="8"/>
  <c r="I16" i="8"/>
  <c r="Q16" i="8"/>
  <c r="E17" i="8"/>
  <c r="M17" i="8"/>
  <c r="I18" i="8"/>
  <c r="Q18" i="8"/>
  <c r="E19" i="8"/>
  <c r="M19" i="8"/>
  <c r="I20" i="8"/>
  <c r="Q20" i="8"/>
  <c r="E21" i="8"/>
  <c r="M21" i="8"/>
  <c r="I22" i="8"/>
  <c r="Q22" i="8"/>
  <c r="E23" i="8"/>
  <c r="M23" i="8"/>
  <c r="I24" i="8"/>
  <c r="Q24" i="8"/>
  <c r="E25" i="8"/>
  <c r="I26" i="8"/>
  <c r="Q26" i="8"/>
  <c r="E27" i="8"/>
  <c r="M27" i="8"/>
  <c r="I28" i="8"/>
  <c r="E29" i="8"/>
  <c r="M29" i="8"/>
  <c r="E31" i="8"/>
  <c r="M31" i="8"/>
  <c r="I32" i="8"/>
  <c r="Q32" i="8"/>
  <c r="E33" i="8"/>
  <c r="M33" i="8"/>
  <c r="I34" i="8"/>
  <c r="Q34" i="8"/>
  <c r="E35" i="8"/>
  <c r="M35" i="8"/>
  <c r="I36" i="8"/>
  <c r="E37" i="8"/>
  <c r="M37" i="8"/>
  <c r="E39" i="8"/>
  <c r="E43" i="8"/>
  <c r="E47" i="8"/>
  <c r="E51" i="8"/>
  <c r="E55" i="8"/>
  <c r="E59" i="8"/>
  <c r="E63" i="8"/>
  <c r="E67" i="8"/>
  <c r="E71" i="8"/>
  <c r="G11" i="8"/>
  <c r="K12" i="8"/>
  <c r="G13" i="8"/>
  <c r="K14" i="8"/>
  <c r="G15" i="8"/>
  <c r="O15" i="8"/>
  <c r="S16" i="8"/>
  <c r="G17" i="8"/>
  <c r="O17" i="8"/>
  <c r="K18" i="8"/>
  <c r="S18" i="8"/>
  <c r="G19" i="8"/>
  <c r="O19" i="8"/>
  <c r="K20" i="8"/>
  <c r="S20" i="8"/>
  <c r="G21" i="8"/>
  <c r="O21" i="8"/>
  <c r="K22" i="8"/>
  <c r="S22" i="8"/>
  <c r="G23" i="8"/>
  <c r="O23" i="8"/>
  <c r="K24" i="8"/>
  <c r="S24" i="8"/>
  <c r="G25" i="8"/>
  <c r="K26" i="8"/>
  <c r="S26" i="8"/>
  <c r="G27" i="8"/>
  <c r="O27" i="8"/>
  <c r="K28" i="8"/>
  <c r="S28" i="8"/>
  <c r="G29" i="8"/>
  <c r="O29" i="8"/>
  <c r="S30" i="8"/>
  <c r="G31" i="8"/>
  <c r="O31" i="8"/>
  <c r="K32" i="8"/>
  <c r="S32" i="8"/>
  <c r="G33" i="8"/>
  <c r="O33" i="8"/>
  <c r="K34" i="8"/>
  <c r="S34" i="8"/>
  <c r="G35" i="8"/>
  <c r="O35" i="8"/>
  <c r="K36" i="8"/>
  <c r="S36" i="8"/>
  <c r="G37" i="8"/>
  <c r="O37" i="8"/>
  <c r="K38" i="8"/>
  <c r="S38" i="8"/>
  <c r="G39" i="8"/>
  <c r="K40" i="8"/>
  <c r="S40" i="8"/>
  <c r="G41" i="8"/>
  <c r="O41" i="8"/>
  <c r="K42" i="8"/>
  <c r="S42" i="8"/>
  <c r="G45" i="8"/>
  <c r="G49" i="8"/>
  <c r="G53" i="8"/>
  <c r="G57" i="8"/>
  <c r="M36" i="8"/>
  <c r="I37" i="8"/>
  <c r="Q37" i="8"/>
  <c r="E38" i="8"/>
  <c r="M38" i="8"/>
  <c r="M40" i="8"/>
  <c r="I41" i="8"/>
  <c r="Q41" i="8"/>
  <c r="E42" i="8"/>
  <c r="M42" i="8"/>
  <c r="I43" i="8"/>
  <c r="Q43" i="8"/>
  <c r="M44" i="8"/>
  <c r="I45" i="8"/>
  <c r="Q45" i="8"/>
  <c r="E46" i="8"/>
  <c r="M46" i="8"/>
  <c r="I47" i="8"/>
  <c r="M48" i="8"/>
  <c r="I49" i="8"/>
  <c r="Q49" i="8"/>
  <c r="E50" i="8"/>
  <c r="M50" i="8"/>
  <c r="I51" i="8"/>
  <c r="I53" i="8"/>
  <c r="Q53" i="8"/>
  <c r="E54" i="8"/>
  <c r="M54" i="8"/>
  <c r="I55" i="8"/>
  <c r="M56" i="8"/>
  <c r="I57" i="8"/>
  <c r="E58" i="8"/>
  <c r="M58" i="8"/>
  <c r="I59" i="8"/>
  <c r="M60" i="8"/>
  <c r="I61" i="8"/>
  <c r="E62" i="8"/>
  <c r="M62" i="8"/>
  <c r="I63" i="8"/>
  <c r="I65" i="8"/>
  <c r="Q65" i="8"/>
  <c r="E66" i="8"/>
  <c r="M66" i="8"/>
  <c r="I67" i="8"/>
  <c r="Q67" i="8"/>
  <c r="M68" i="8"/>
  <c r="I69" i="8"/>
  <c r="E70" i="8"/>
  <c r="M70" i="8"/>
  <c r="I71" i="8"/>
  <c r="I73" i="8"/>
  <c r="Q73" i="8"/>
  <c r="E74" i="8"/>
  <c r="M74" i="8"/>
  <c r="S37" i="8"/>
  <c r="G38" i="8"/>
  <c r="O38" i="8"/>
  <c r="S39" i="8"/>
  <c r="O40" i="8"/>
  <c r="K41" i="8"/>
  <c r="S41" i="8"/>
  <c r="G42" i="8"/>
  <c r="O42" i="8"/>
  <c r="K43" i="8"/>
  <c r="S43" i="8"/>
  <c r="O44" i="8"/>
  <c r="K45" i="8"/>
  <c r="S45" i="8"/>
  <c r="G46" i="8"/>
  <c r="O46" i="8"/>
  <c r="K47" i="8"/>
  <c r="S47" i="8"/>
  <c r="O48" i="8"/>
  <c r="K49" i="8"/>
  <c r="S49" i="8"/>
  <c r="G50" i="8"/>
  <c r="K51" i="8"/>
  <c r="S51" i="8"/>
  <c r="K53" i="8"/>
  <c r="S53" i="8"/>
  <c r="G54" i="8"/>
  <c r="O54" i="8"/>
  <c r="K55" i="8"/>
  <c r="S55" i="8"/>
  <c r="O56" i="8"/>
  <c r="K57" i="8"/>
  <c r="S57" i="8"/>
  <c r="G58" i="8"/>
  <c r="K59" i="8"/>
  <c r="S59" i="8"/>
  <c r="K61" i="8"/>
  <c r="S61" i="8"/>
  <c r="G62" i="8"/>
  <c r="O62" i="8"/>
  <c r="K63" i="8"/>
  <c r="S63" i="8"/>
  <c r="G64" i="8"/>
  <c r="K65" i="8"/>
  <c r="S65" i="8"/>
  <c r="G66" i="8"/>
  <c r="O66" i="8"/>
  <c r="K67" i="8"/>
  <c r="S67" i="8"/>
  <c r="G68" i="8"/>
  <c r="O68" i="8"/>
  <c r="K69" i="8"/>
  <c r="S69" i="8"/>
  <c r="G70" i="8"/>
  <c r="K71" i="8"/>
  <c r="S71" i="8"/>
  <c r="G72" i="8"/>
  <c r="K73" i="8"/>
  <c r="S73" i="8"/>
  <c r="G74" i="8"/>
  <c r="O74" i="8"/>
  <c r="I38" i="8"/>
  <c r="Q38" i="8"/>
  <c r="I40" i="8"/>
  <c r="E41" i="8"/>
  <c r="M41" i="8"/>
  <c r="I42" i="8"/>
  <c r="Q42" i="8"/>
  <c r="M43" i="8"/>
  <c r="I44" i="8"/>
  <c r="Q44" i="8"/>
  <c r="E45" i="8"/>
  <c r="M45" i="8"/>
  <c r="I46" i="8"/>
  <c r="Q46" i="8"/>
  <c r="M47" i="8"/>
  <c r="I48" i="8"/>
  <c r="E49" i="8"/>
  <c r="M49" i="8"/>
  <c r="I50" i="8"/>
  <c r="I52" i="8"/>
  <c r="E53" i="8"/>
  <c r="M53" i="8"/>
  <c r="I54" i="8"/>
  <c r="Q54" i="8"/>
  <c r="I56" i="8"/>
  <c r="Q56" i="8"/>
  <c r="E57" i="8"/>
  <c r="M57" i="8"/>
  <c r="I58" i="8"/>
  <c r="M59" i="8"/>
  <c r="I60" i="8"/>
  <c r="E61" i="8"/>
  <c r="I62" i="8"/>
  <c r="M63" i="8"/>
  <c r="I64" i="8"/>
  <c r="E65" i="8"/>
  <c r="M65" i="8"/>
  <c r="I66" i="8"/>
  <c r="Q66" i="8"/>
  <c r="M67" i="8"/>
  <c r="I68" i="8"/>
  <c r="E69" i="8"/>
  <c r="M69" i="8"/>
  <c r="I70" i="8"/>
  <c r="M71" i="8"/>
  <c r="I72" i="8"/>
  <c r="E73" i="8"/>
  <c r="M73" i="8"/>
  <c r="I74" i="8"/>
  <c r="Q74" i="8"/>
  <c r="G43" i="8"/>
  <c r="O43" i="8"/>
  <c r="K44" i="8"/>
  <c r="S44" i="8"/>
  <c r="O45" i="8"/>
  <c r="K46" i="8"/>
  <c r="S46" i="8"/>
  <c r="G47" i="8"/>
  <c r="O47" i="8"/>
  <c r="K48" i="8"/>
  <c r="S48" i="8"/>
  <c r="O49" i="8"/>
  <c r="K50" i="8"/>
  <c r="S50" i="8"/>
  <c r="G51" i="8"/>
  <c r="K52" i="8"/>
  <c r="S52" i="8"/>
  <c r="O53" i="8"/>
  <c r="K54" i="8"/>
  <c r="S54" i="8"/>
  <c r="G55" i="8"/>
  <c r="K56" i="8"/>
  <c r="S56" i="8"/>
  <c r="O57" i="8"/>
  <c r="K58" i="8"/>
  <c r="S58" i="8"/>
  <c r="G59" i="8"/>
  <c r="K60" i="8"/>
  <c r="S60" i="8"/>
  <c r="G61" i="8"/>
  <c r="K62" i="8"/>
  <c r="S62" i="8"/>
  <c r="G63" i="8"/>
  <c r="O63" i="8"/>
  <c r="K64" i="8"/>
  <c r="S64" i="8"/>
  <c r="G65" i="8"/>
  <c r="O65" i="8"/>
  <c r="K66" i="8"/>
  <c r="S66" i="8"/>
  <c r="G67" i="8"/>
  <c r="O67" i="8"/>
  <c r="K68" i="8"/>
  <c r="S68" i="8"/>
  <c r="G69" i="8"/>
  <c r="O69" i="8"/>
  <c r="K70" i="8"/>
  <c r="S70" i="8"/>
  <c r="G71" i="8"/>
  <c r="K72" i="8"/>
  <c r="S72" i="8"/>
  <c r="G73" i="8"/>
  <c r="O73" i="8"/>
  <c r="K74" i="8"/>
  <c r="S74" i="8"/>
  <c r="K9" i="7"/>
  <c r="S9" i="7"/>
  <c r="I8" i="7"/>
  <c r="Q8" i="7"/>
  <c r="M8" i="7"/>
  <c r="I9" i="7"/>
  <c r="Q9" i="7"/>
  <c r="E10" i="7"/>
  <c r="M10" i="7"/>
  <c r="I11" i="7"/>
  <c r="Q11" i="7"/>
  <c r="E12" i="7"/>
  <c r="M12" i="7"/>
  <c r="I13" i="7"/>
  <c r="E14" i="7"/>
  <c r="I15" i="7"/>
  <c r="Q15" i="7"/>
  <c r="E16" i="7"/>
  <c r="M16" i="7"/>
  <c r="I17" i="7"/>
  <c r="Q17" i="7"/>
  <c r="E18" i="7"/>
  <c r="G10" i="7"/>
  <c r="O10" i="7"/>
  <c r="K11" i="7"/>
  <c r="S11" i="7"/>
  <c r="G12" i="7"/>
  <c r="O12" i="7"/>
  <c r="K13" i="7"/>
  <c r="S13" i="7"/>
  <c r="G14" i="7"/>
  <c r="K15" i="7"/>
  <c r="S15" i="7"/>
  <c r="G16" i="7"/>
  <c r="O16" i="7"/>
  <c r="K17" i="7"/>
  <c r="S17" i="7"/>
  <c r="G18" i="7"/>
  <c r="O18" i="7"/>
  <c r="E9" i="7"/>
  <c r="M9" i="7"/>
  <c r="I10" i="7"/>
  <c r="Q10" i="7"/>
  <c r="E11" i="7"/>
  <c r="M11" i="7"/>
  <c r="I12" i="7"/>
  <c r="Q12" i="7"/>
  <c r="E13" i="7"/>
  <c r="M13" i="7"/>
  <c r="I14" i="7"/>
  <c r="E15" i="7"/>
  <c r="M15" i="7"/>
  <c r="I16" i="7"/>
  <c r="Q16" i="7"/>
  <c r="E17" i="7"/>
  <c r="M17" i="7"/>
  <c r="I18" i="7"/>
  <c r="K8" i="7"/>
  <c r="S8" i="7"/>
  <c r="G9" i="7"/>
  <c r="O9" i="7"/>
  <c r="K10" i="7"/>
  <c r="S10" i="7"/>
  <c r="G11" i="7"/>
  <c r="O11" i="7"/>
  <c r="K12" i="7"/>
  <c r="S12" i="7"/>
  <c r="G13" i="7"/>
  <c r="K14" i="7"/>
  <c r="S14" i="7"/>
  <c r="G15" i="7"/>
  <c r="O15" i="7"/>
  <c r="K16" i="7"/>
  <c r="S16" i="7"/>
  <c r="G17" i="7"/>
  <c r="O17" i="7"/>
  <c r="K18" i="7"/>
  <c r="M18" i="7"/>
  <c r="I19" i="7"/>
  <c r="E20" i="7"/>
  <c r="M20" i="7"/>
  <c r="I21" i="7"/>
  <c r="Q21" i="7"/>
  <c r="E22" i="7"/>
  <c r="M22" i="7"/>
  <c r="I23" i="7"/>
  <c r="Q23" i="7"/>
  <c r="E24" i="7"/>
  <c r="M24" i="7"/>
  <c r="I25" i="7"/>
  <c r="E26" i="7"/>
  <c r="M26" i="7"/>
  <c r="I27" i="7"/>
  <c r="Q27" i="7"/>
  <c r="E28" i="7"/>
  <c r="M28" i="7"/>
  <c r="I29" i="7"/>
  <c r="Q29" i="7"/>
  <c r="E30" i="7"/>
  <c r="I31" i="7"/>
  <c r="Q31" i="7"/>
  <c r="E32" i="7"/>
  <c r="M32" i="7"/>
  <c r="I33" i="7"/>
  <c r="Q33" i="7"/>
  <c r="E34" i="7"/>
  <c r="M34" i="7"/>
  <c r="I35" i="7"/>
  <c r="E36" i="7"/>
  <c r="M36" i="7"/>
  <c r="I37" i="7"/>
  <c r="Q37" i="7"/>
  <c r="E38" i="7"/>
  <c r="M38" i="7"/>
  <c r="E40" i="7"/>
  <c r="M40" i="7"/>
  <c r="I41" i="7"/>
  <c r="Q41" i="7"/>
  <c r="E42" i="7"/>
  <c r="M42" i="7"/>
  <c r="I43" i="7"/>
  <c r="Q43" i="7"/>
  <c r="E44" i="7"/>
  <c r="M44" i="7"/>
  <c r="I45" i="7"/>
  <c r="Q45" i="7"/>
  <c r="E46" i="7"/>
  <c r="M46" i="7"/>
  <c r="I47" i="7"/>
  <c r="Q47" i="7"/>
  <c r="E48" i="7"/>
  <c r="M48" i="7"/>
  <c r="I49" i="7"/>
  <c r="E50" i="7"/>
  <c r="M50" i="7"/>
  <c r="I51" i="7"/>
  <c r="E52" i="7"/>
  <c r="I53" i="7"/>
  <c r="E54" i="7"/>
  <c r="I55" i="7"/>
  <c r="E56" i="7"/>
  <c r="I57" i="7"/>
  <c r="E58" i="7"/>
  <c r="E60" i="7"/>
  <c r="I61" i="7"/>
  <c r="E62" i="7"/>
  <c r="E64" i="7"/>
  <c r="I65" i="7"/>
  <c r="E66" i="7"/>
  <c r="E68" i="7"/>
  <c r="I69" i="7"/>
  <c r="E70" i="7"/>
  <c r="E72" i="7"/>
  <c r="K19" i="7"/>
  <c r="S19" i="7"/>
  <c r="G20" i="7"/>
  <c r="O20" i="7"/>
  <c r="K21" i="7"/>
  <c r="S21" i="7"/>
  <c r="G22" i="7"/>
  <c r="O22" i="7"/>
  <c r="K23" i="7"/>
  <c r="S23" i="7"/>
  <c r="G24" i="7"/>
  <c r="O24" i="7"/>
  <c r="K25" i="7"/>
  <c r="S25" i="7"/>
  <c r="G26" i="7"/>
  <c r="O26" i="7"/>
  <c r="K27" i="7"/>
  <c r="S27" i="7"/>
  <c r="G28" i="7"/>
  <c r="K29" i="7"/>
  <c r="S29" i="7"/>
  <c r="K31" i="7"/>
  <c r="S31" i="7"/>
  <c r="G32" i="7"/>
  <c r="O32" i="7"/>
  <c r="K33" i="7"/>
  <c r="S33" i="7"/>
  <c r="G34" i="7"/>
  <c r="O34" i="7"/>
  <c r="K35" i="7"/>
  <c r="S35" i="7"/>
  <c r="G36" i="7"/>
  <c r="O36" i="7"/>
  <c r="K37" i="7"/>
  <c r="S37" i="7"/>
  <c r="G38" i="7"/>
  <c r="O38" i="7"/>
  <c r="S39" i="7"/>
  <c r="G40" i="7"/>
  <c r="O40" i="7"/>
  <c r="K41" i="7"/>
  <c r="S41" i="7"/>
  <c r="G42" i="7"/>
  <c r="O42" i="7"/>
  <c r="K43" i="7"/>
  <c r="S43" i="7"/>
  <c r="G44" i="7"/>
  <c r="O44" i="7"/>
  <c r="K45" i="7"/>
  <c r="S45" i="7"/>
  <c r="G46" i="7"/>
  <c r="O46" i="7"/>
  <c r="K47" i="7"/>
  <c r="S47" i="7"/>
  <c r="G48" i="7"/>
  <c r="O48" i="7"/>
  <c r="K49" i="7"/>
  <c r="S49" i="7"/>
  <c r="G50" i="7"/>
  <c r="K51" i="7"/>
  <c r="S51" i="7"/>
  <c r="G52" i="7"/>
  <c r="G54" i="7"/>
  <c r="G56" i="7"/>
  <c r="G58" i="7"/>
  <c r="G60" i="7"/>
  <c r="G62" i="7"/>
  <c r="G64" i="7"/>
  <c r="G66" i="7"/>
  <c r="G68" i="7"/>
  <c r="G70" i="7"/>
  <c r="G72" i="7"/>
  <c r="Q18" i="7"/>
  <c r="E19" i="7"/>
  <c r="M19" i="7"/>
  <c r="I20" i="7"/>
  <c r="Q20" i="7"/>
  <c r="E21" i="7"/>
  <c r="M21" i="7"/>
  <c r="I22" i="7"/>
  <c r="Q22" i="7"/>
  <c r="E23" i="7"/>
  <c r="M23" i="7"/>
  <c r="I24" i="7"/>
  <c r="Q24" i="7"/>
  <c r="E25" i="7"/>
  <c r="I26" i="7"/>
  <c r="Q26" i="7"/>
  <c r="E27" i="7"/>
  <c r="M27" i="7"/>
  <c r="I28" i="7"/>
  <c r="E29" i="7"/>
  <c r="M29" i="7"/>
  <c r="E31" i="7"/>
  <c r="M31" i="7"/>
  <c r="I32" i="7"/>
  <c r="Q32" i="7"/>
  <c r="E33" i="7"/>
  <c r="M33" i="7"/>
  <c r="I34" i="7"/>
  <c r="Q34" i="7"/>
  <c r="E35" i="7"/>
  <c r="M35" i="7"/>
  <c r="I36" i="7"/>
  <c r="E37" i="7"/>
  <c r="M37" i="7"/>
  <c r="I38" i="7"/>
  <c r="Q38" i="7"/>
  <c r="E39" i="7"/>
  <c r="I40" i="7"/>
  <c r="E41" i="7"/>
  <c r="M41" i="7"/>
  <c r="I42" i="7"/>
  <c r="Q42" i="7"/>
  <c r="E43" i="7"/>
  <c r="M43" i="7"/>
  <c r="I44" i="7"/>
  <c r="Q44" i="7"/>
  <c r="E45" i="7"/>
  <c r="M45" i="7"/>
  <c r="I46" i="7"/>
  <c r="Q46" i="7"/>
  <c r="E47" i="7"/>
  <c r="M47" i="7"/>
  <c r="I48" i="7"/>
  <c r="E49" i="7"/>
  <c r="M49" i="7"/>
  <c r="I50" i="7"/>
  <c r="E51" i="7"/>
  <c r="I52" i="7"/>
  <c r="E53" i="7"/>
  <c r="I54" i="7"/>
  <c r="E55" i="7"/>
  <c r="I56" i="7"/>
  <c r="E57" i="7"/>
  <c r="I58" i="7"/>
  <c r="E59" i="7"/>
  <c r="I60" i="7"/>
  <c r="E61" i="7"/>
  <c r="I62" i="7"/>
  <c r="E63" i="7"/>
  <c r="I64" i="7"/>
  <c r="E65" i="7"/>
  <c r="I66" i="7"/>
  <c r="E67" i="7"/>
  <c r="I68" i="7"/>
  <c r="E69" i="7"/>
  <c r="I70" i="7"/>
  <c r="E71" i="7"/>
  <c r="I72" i="7"/>
  <c r="S18" i="7"/>
  <c r="G19" i="7"/>
  <c r="O19" i="7"/>
  <c r="K20" i="7"/>
  <c r="S20" i="7"/>
  <c r="G21" i="7"/>
  <c r="O21" i="7"/>
  <c r="K22" i="7"/>
  <c r="S22" i="7"/>
  <c r="G23" i="7"/>
  <c r="O23" i="7"/>
  <c r="K24" i="7"/>
  <c r="S24" i="7"/>
  <c r="G25" i="7"/>
  <c r="K26" i="7"/>
  <c r="S26" i="7"/>
  <c r="G27" i="7"/>
  <c r="O27" i="7"/>
  <c r="K28" i="7"/>
  <c r="S28" i="7"/>
  <c r="G29" i="7"/>
  <c r="O29" i="7"/>
  <c r="S30" i="7"/>
  <c r="G31" i="7"/>
  <c r="O31" i="7"/>
  <c r="K32" i="7"/>
  <c r="S32" i="7"/>
  <c r="G33" i="7"/>
  <c r="O33" i="7"/>
  <c r="K34" i="7"/>
  <c r="S34" i="7"/>
  <c r="G35" i="7"/>
  <c r="O35" i="7"/>
  <c r="K36" i="7"/>
  <c r="S36" i="7"/>
  <c r="G37" i="7"/>
  <c r="O37" i="7"/>
  <c r="K38" i="7"/>
  <c r="S38" i="7"/>
  <c r="G39" i="7"/>
  <c r="K40" i="7"/>
  <c r="S40" i="7"/>
  <c r="G41" i="7"/>
  <c r="O41" i="7"/>
  <c r="K42" i="7"/>
  <c r="S42" i="7"/>
  <c r="G43" i="7"/>
  <c r="O43" i="7"/>
  <c r="K44" i="7"/>
  <c r="S44" i="7"/>
  <c r="G45" i="7"/>
  <c r="O45" i="7"/>
  <c r="K46" i="7"/>
  <c r="S46" i="7"/>
  <c r="G47" i="7"/>
  <c r="O47" i="7"/>
  <c r="K48" i="7"/>
  <c r="S48" i="7"/>
  <c r="G49" i="7"/>
  <c r="O49" i="7"/>
  <c r="K50" i="7"/>
  <c r="S50" i="7"/>
  <c r="G51" i="7"/>
  <c r="K52" i="7"/>
  <c r="S52" i="7"/>
  <c r="G53" i="7"/>
  <c r="G55" i="7"/>
  <c r="G57" i="7"/>
  <c r="G59" i="7"/>
  <c r="G61" i="7"/>
  <c r="G63" i="7"/>
  <c r="G65" i="7"/>
  <c r="G67" i="7"/>
  <c r="G69" i="7"/>
  <c r="G71" i="7"/>
  <c r="K53" i="7"/>
  <c r="S53" i="7"/>
  <c r="K55" i="7"/>
  <c r="S55" i="7"/>
  <c r="O56" i="7"/>
  <c r="K57" i="7"/>
  <c r="S57" i="7"/>
  <c r="K59" i="7"/>
  <c r="S59" i="7"/>
  <c r="O60" i="7"/>
  <c r="K61" i="7"/>
  <c r="S61" i="7"/>
  <c r="K63" i="7"/>
  <c r="S63" i="7"/>
  <c r="O64" i="7"/>
  <c r="K65" i="7"/>
  <c r="S65" i="7"/>
  <c r="O66" i="7"/>
  <c r="K67" i="7"/>
  <c r="S67" i="7"/>
  <c r="O68" i="7"/>
  <c r="K69" i="7"/>
  <c r="S69" i="7"/>
  <c r="K71" i="7"/>
  <c r="S71" i="7"/>
  <c r="O72" i="7"/>
  <c r="M53" i="7"/>
  <c r="M55" i="7"/>
  <c r="M57" i="7"/>
  <c r="M59" i="7"/>
  <c r="M61" i="7"/>
  <c r="Q64" i="7"/>
  <c r="M65" i="7"/>
  <c r="Q66" i="7"/>
  <c r="M67" i="7"/>
  <c r="M69" i="7"/>
  <c r="Q72" i="7"/>
  <c r="O53" i="7"/>
  <c r="K54" i="7"/>
  <c r="S54" i="7"/>
  <c r="O55" i="7"/>
  <c r="K56" i="7"/>
  <c r="S56" i="7"/>
  <c r="K58" i="7"/>
  <c r="S58" i="7"/>
  <c r="K60" i="7"/>
  <c r="S60" i="7"/>
  <c r="O61" i="7"/>
  <c r="K62" i="7"/>
  <c r="S62" i="7"/>
  <c r="K64" i="7"/>
  <c r="S64" i="7"/>
  <c r="O65" i="7"/>
  <c r="K66" i="7"/>
  <c r="S66" i="7"/>
  <c r="O67" i="7"/>
  <c r="K68" i="7"/>
  <c r="S68" i="7"/>
  <c r="K70" i="7"/>
  <c r="S70" i="7"/>
  <c r="K72" i="7"/>
  <c r="S72" i="7"/>
  <c r="Q53" i="7"/>
  <c r="Q55" i="7"/>
  <c r="M56" i="7"/>
  <c r="M58" i="7"/>
  <c r="I59" i="7"/>
  <c r="M60" i="7"/>
  <c r="I63" i="7"/>
  <c r="M64" i="7"/>
  <c r="Q65" i="7"/>
  <c r="M66" i="7"/>
  <c r="I67" i="7"/>
  <c r="M68" i="7"/>
  <c r="M70" i="7"/>
  <c r="I71" i="7"/>
  <c r="M72" i="7"/>
  <c r="M14" i="3"/>
  <c r="Q15" i="3"/>
  <c r="M16" i="3"/>
  <c r="Q17" i="3"/>
  <c r="M18" i="3"/>
  <c r="M21" i="3"/>
  <c r="Q8" i="3"/>
  <c r="M9" i="3"/>
  <c r="Q10" i="3"/>
  <c r="O12" i="3"/>
  <c r="O14" i="3"/>
  <c r="O16" i="3"/>
  <c r="O18" i="3"/>
  <c r="O21" i="3"/>
  <c r="M23" i="3"/>
  <c r="K8" i="3"/>
  <c r="S8" i="3"/>
  <c r="G8" i="3"/>
  <c r="O8" i="3"/>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 r="E19" i="6" l="1"/>
  <c r="U13" i="6"/>
  <c r="S32" i="6"/>
  <c r="S25" i="6"/>
  <c r="W22" i="6"/>
  <c r="W20" i="6"/>
  <c r="W18" i="6"/>
  <c r="E31" i="6"/>
  <c r="U20" i="6"/>
  <c r="U31" i="6"/>
  <c r="M18" i="6"/>
  <c r="U27" i="6"/>
  <c r="U9" i="6"/>
  <c r="M16" i="6"/>
  <c r="K15" i="6"/>
  <c r="Y10" i="6"/>
  <c r="I8" i="6"/>
  <c r="S15" i="6"/>
  <c r="Q27" i="6"/>
  <c r="G11" i="6"/>
  <c r="G43" i="6"/>
  <c r="Y40" i="6"/>
  <c r="I38" i="6"/>
  <c r="I44" i="6"/>
  <c r="Y42" i="6"/>
  <c r="G35" i="6"/>
  <c r="Q34" i="6"/>
  <c r="Y45" i="6"/>
  <c r="I30" i="6"/>
  <c r="Q26" i="6"/>
  <c r="G21" i="6"/>
  <c r="G26" i="6"/>
  <c r="G36" i="6"/>
  <c r="Q24" i="6"/>
  <c r="I20" i="6"/>
  <c r="Y18" i="6"/>
  <c r="I14" i="6"/>
  <c r="Y12" i="6"/>
  <c r="G24" i="6"/>
  <c r="Y15" i="6"/>
  <c r="AA8" i="6"/>
  <c r="I29" i="6"/>
  <c r="G16" i="6"/>
  <c r="K44" i="6"/>
  <c r="AA42" i="6"/>
  <c r="I40" i="6"/>
  <c r="I34" i="6"/>
  <c r="I42" i="6"/>
  <c r="G37" i="6"/>
  <c r="G46" i="6"/>
  <c r="G44" i="6"/>
  <c r="G42" i="6"/>
  <c r="I45" i="6"/>
  <c r="Y43" i="6"/>
  <c r="K38" i="6"/>
  <c r="Y26" i="6"/>
  <c r="G27" i="6"/>
  <c r="K22" i="6"/>
  <c r="AA20" i="6"/>
  <c r="G19" i="6"/>
  <c r="AA14" i="6"/>
  <c r="G8" i="6"/>
  <c r="G28" i="6"/>
  <c r="G38" i="6"/>
  <c r="I24" i="6"/>
  <c r="Y22" i="6"/>
  <c r="I18" i="6"/>
  <c r="Y16" i="6"/>
  <c r="K32" i="6"/>
  <c r="K25" i="6"/>
  <c r="AA23" i="6"/>
  <c r="G22" i="6"/>
  <c r="K17" i="6"/>
  <c r="Y27" i="6"/>
  <c r="Y23" i="6"/>
  <c r="Y21" i="6"/>
  <c r="Y19" i="6"/>
  <c r="I17" i="6"/>
  <c r="G13" i="6"/>
  <c r="Q10" i="6"/>
  <c r="Y36" i="6"/>
  <c r="G39" i="6"/>
  <c r="AA39" i="6"/>
  <c r="I43" i="6"/>
  <c r="Y28" i="6"/>
  <c r="I26" i="6"/>
  <c r="I32" i="6"/>
  <c r="G29" i="6"/>
  <c r="G30" i="6"/>
  <c r="G25" i="6"/>
  <c r="G17" i="6"/>
  <c r="K12" i="6"/>
  <c r="G9" i="6"/>
  <c r="G32" i="6"/>
  <c r="G40" i="6"/>
  <c r="I22" i="6"/>
  <c r="Y20" i="6"/>
  <c r="Q16" i="6"/>
  <c r="Y14" i="6"/>
  <c r="I12" i="6"/>
  <c r="G20" i="6"/>
  <c r="Y13" i="6"/>
  <c r="Q25" i="6"/>
  <c r="Q23" i="6"/>
  <c r="I21" i="6"/>
  <c r="Q19" i="6"/>
  <c r="Q14" i="6"/>
  <c r="Q12" i="6"/>
  <c r="G10" i="6"/>
  <c r="K46" i="6"/>
  <c r="AA44" i="6"/>
  <c r="K42" i="6"/>
  <c r="K41" i="6"/>
  <c r="Q38" i="6"/>
  <c r="AA35" i="6"/>
  <c r="K33" i="6"/>
  <c r="AA38" i="6"/>
  <c r="K34" i="6"/>
  <c r="AA27" i="6"/>
  <c r="K24" i="6"/>
  <c r="AA22" i="6"/>
  <c r="K20" i="6"/>
  <c r="AA18" i="6"/>
  <c r="K16" i="6"/>
  <c r="Q13" i="6"/>
  <c r="Q22" i="6"/>
  <c r="Q18" i="6"/>
  <c r="AA28" i="6"/>
  <c r="K26" i="6"/>
  <c r="K23" i="6"/>
  <c r="AA21" i="6"/>
  <c r="K19" i="6"/>
  <c r="AA17" i="6"/>
  <c r="Q46" i="6"/>
  <c r="Q42" i="6"/>
  <c r="K45" i="6"/>
  <c r="AA43" i="6"/>
  <c r="Q40" i="6"/>
  <c r="AA37" i="6"/>
  <c r="K35" i="6"/>
  <c r="Q45" i="6"/>
  <c r="AA40" i="6"/>
  <c r="K36" i="6"/>
  <c r="AA32" i="6"/>
  <c r="AA30" i="6"/>
  <c r="K31" i="6"/>
  <c r="AA29" i="6"/>
  <c r="K27" i="6"/>
  <c r="Q15" i="6"/>
  <c r="AA12" i="6"/>
  <c r="AA46" i="6"/>
  <c r="K28" i="6"/>
  <c r="E10" i="6"/>
  <c r="M13" i="6"/>
  <c r="G15" i="6"/>
  <c r="W15" i="6"/>
  <c r="Q44" i="6"/>
  <c r="AA45" i="6"/>
  <c r="K43" i="6"/>
  <c r="AA41" i="6"/>
  <c r="K39" i="6"/>
  <c r="Q36" i="6"/>
  <c r="AA33" i="6"/>
  <c r="Q43" i="6"/>
  <c r="K40" i="6"/>
  <c r="AA36" i="6"/>
  <c r="K30" i="6"/>
  <c r="Q30" i="6"/>
  <c r="AA31" i="6"/>
  <c r="Q28" i="6"/>
  <c r="AA25" i="6"/>
  <c r="K14" i="6"/>
  <c r="AA9" i="6"/>
  <c r="K9" i="6"/>
  <c r="AA26" i="6"/>
  <c r="Q9" i="6"/>
  <c r="K8" i="6"/>
  <c r="Q29" i="6"/>
  <c r="Q39" i="6"/>
  <c r="AA11" i="6"/>
  <c r="Y9" i="6"/>
  <c r="I9" i="6"/>
  <c r="M32" i="6"/>
  <c r="Y29" i="6"/>
  <c r="I27" i="6"/>
  <c r="M24" i="6"/>
  <c r="M22" i="6"/>
  <c r="I19" i="6"/>
  <c r="W14" i="6"/>
  <c r="Y41" i="6"/>
  <c r="Q31" i="6"/>
  <c r="K11" i="6"/>
  <c r="AA15" i="6"/>
  <c r="I33" i="6"/>
  <c r="M10" i="6"/>
  <c r="W11" i="6"/>
  <c r="I15" i="6"/>
  <c r="S8" i="6"/>
  <c r="E27" i="6"/>
  <c r="E24" i="6"/>
  <c r="U22" i="6"/>
  <c r="Q21" i="6"/>
  <c r="E20" i="6"/>
  <c r="U18" i="6"/>
  <c r="Q17" i="6"/>
  <c r="W12" i="6"/>
  <c r="Y37" i="6"/>
  <c r="U32" i="6"/>
  <c r="Q35" i="6"/>
  <c r="I41" i="6"/>
  <c r="M8" i="6"/>
  <c r="W10" i="6"/>
  <c r="U11" i="6"/>
  <c r="E8" i="6"/>
  <c r="E12" i="6"/>
  <c r="E16" i="6"/>
  <c r="U10" i="6"/>
  <c r="O11" i="6"/>
  <c r="M14" i="6"/>
  <c r="Y17" i="6"/>
  <c r="Y33" i="6"/>
  <c r="U29" i="6"/>
  <c r="I37" i="6"/>
  <c r="K10" i="6"/>
  <c r="Y35" i="6"/>
  <c r="Y31" i="6"/>
  <c r="Q33" i="6"/>
  <c r="Q41" i="6"/>
  <c r="I39" i="6"/>
  <c r="AA13" i="6"/>
  <c r="S11" i="6"/>
  <c r="U14" i="6"/>
  <c r="M12" i="6"/>
  <c r="I11" i="6"/>
  <c r="U8" i="6"/>
  <c r="O15" i="6"/>
  <c r="M11" i="6"/>
  <c r="I10" i="6"/>
  <c r="S10" i="6"/>
  <c r="E11" i="6"/>
  <c r="Y8" i="6"/>
  <c r="Y39" i="6"/>
  <c r="Q32" i="6"/>
  <c r="Q37" i="6"/>
  <c r="I35" i="6"/>
  <c r="I31" i="6"/>
  <c r="K13" i="6"/>
  <c r="E14" i="6"/>
  <c r="Y11" i="6"/>
  <c r="Q8" i="6"/>
  <c r="Q11" i="6"/>
</calcChain>
</file>

<file path=xl/sharedStrings.xml><?xml version="1.0" encoding="utf-8"?>
<sst xmlns="http://schemas.openxmlformats.org/spreadsheetml/2006/main" count="2991" uniqueCount="405">
  <si>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</si>
  <si>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</si>
  <si>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</si>
  <si>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</si>
  <si>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</si>
  <si>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</si>
  <si>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</si>
  <si>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</si>
  <si>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</si>
  <si>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</si>
  <si>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</si>
  <si>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</si>
  <si>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</si>
  <si>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</si>
  <si>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</si>
  <si>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</si>
  <si>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</si>
  <si>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</si>
  <si>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</si>
  <si>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</si>
  <si>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</si>
  <si>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</si>
  <si>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</si>
  <si>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</si>
  <si>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</si>
  <si>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</si>
  <si>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</si>
  <si>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</si>
  <si>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</si>
  <si>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</si>
  <si>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</si>
  <si>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</si>
  <si>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</si>
  <si>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</si>
  <si>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</si>
  <si>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</si>
  <si>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</si>
  <si>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</si>
  <si>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</si>
  <si>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</si>
  <si>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</si>
  <si>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</si>
  <si>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</si>
  <si>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</si>
  <si>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</si>
  <si>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</si>
  <si>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</si>
  <si>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</si>
  <si>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</si>
  <si>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</si>
  <si>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</si>
  <si>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</si>
  <si>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</si>
  <si>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</si>
  <si>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</si>
  <si>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</si>
  <si>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</si>
  <si>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</si>
  <si>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</si>
  <si>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</si>
  <si>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</si>
  <si>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</si>
  <si>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</si>
  <si>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</si>
  <si>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</si>
  <si>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</si>
  <si>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</si>
  <si>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</si>
  <si>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</si>
  <si>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</si>
  <si>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</si>
  <si>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</si>
  <si>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</si>
  <si>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</si>
  <si>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</si>
  <si>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</si>
  <si>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</si>
  <si>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</si>
  <si>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</si>
  <si>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</si>
  <si>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</si>
  <si>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</si>
  <si>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</si>
  <si>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</si>
  <si>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</si>
  <si>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</si>
  <si>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</si>
  <si>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</si>
  <si>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</si>
  <si>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</si>
  <si>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</si>
  <si>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</si>
  <si>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</si>
  <si>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</si>
  <si>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</si>
  <si>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</si>
  <si>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</si>
  <si>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</si>
  <si>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</si>
  <si>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</si>
  <si>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</si>
  <si>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</si>
  <si>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</si>
  <si>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</si>
  <si>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</si>
  <si>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</si>
  <si>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</si>
  <si>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</si>
  <si>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</si>
  <si>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</si>
  <si>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</si>
  <si>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</si>
  <si>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</si>
  <si>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</si>
  <si>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</si>
  <si>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</si>
  <si>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</si>
  <si>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</si>
  <si>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</si>
  <si>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</si>
  <si>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</si>
  <si>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</si>
  <si>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</si>
  <si>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</si>
  <si>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</si>
  <si>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</si>
  <si>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</si>
  <si>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</si>
  <si>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</si>
  <si>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</si>
  <si>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</si>
  <si>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</si>
  <si>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</si>
  <si>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</si>
  <si>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</si>
  <si>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</si>
  <si>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</si>
  <si>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</si>
  <si>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</si>
  <si>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</si>
  <si>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</si>
  <si>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</si>
  <si>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</si>
  <si>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</si>
  <si>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</si>
  <si>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</si>
  <si>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</si>
  <si>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</si>
  <si>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</si>
  <si>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</si>
  <si>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</si>
  <si>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</si>
  <si>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</si>
  <si>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</si>
  <si>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</si>
  <si>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</si>
  <si>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</si>
  <si>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</si>
  <si>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</si>
  <si>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</si>
  <si>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</si>
  <si>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</si>
  <si>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</si>
  <si>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</si>
  <si>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</si>
  <si>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</si>
  <si>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</si>
  <si>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</si>
  <si>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</si>
  <si>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</si>
  <si>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</si>
  <si>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</si>
  <si>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</si>
  <si>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</si>
  <si>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</si>
  <si>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</si>
  <si>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</si>
  <si>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</si>
  <si>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</si>
  <si>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</si>
  <si>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</si>
  <si>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</si>
  <si>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</si>
  <si>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</si>
  <si>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</si>
  <si>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</si>
  <si>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</si>
  <si>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</si>
  <si>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</si>
  <si>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</si>
  <si>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</si>
  <si>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</si>
  <si>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</si>
  <si>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</si>
  <si>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</si>
  <si>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</si>
  <si>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</si>
  <si>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</si>
  <si>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</si>
  <si>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</si>
  <si>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</si>
  <si>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</si>
  <si>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</si>
  <si>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</si>
  <si>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</si>
  <si>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</si>
  <si>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</si>
  <si>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</si>
  <si>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</si>
  <si>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</si>
  <si>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</si>
  <si>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</si>
  <si>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</si>
  <si>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</si>
  <si>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</si>
  <si>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</si>
  <si>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</si>
  <si>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</si>
  <si>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</si>
  <si>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</si>
  <si>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</si>
  <si>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</si>
  <si>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</si>
  <si>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</si>
  <si>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</si>
  <si>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</si>
  <si>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</si>
  <si>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</si>
  <si>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</si>
  <si>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</si>
  <si>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</si>
  <si>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</si>
  <si>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</si>
  <si>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</si>
  <si>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</si>
  <si>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</si>
  <si>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</si>
  <si>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</si>
  <si>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</si>
  <si>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</si>
  <si>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</si>
  <si>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</si>
  <si>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</si>
  <si>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</si>
  <si>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</si>
  <si>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</si>
  <si>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</si>
  <si>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</si>
  <si>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</si>
  <si>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</si>
  <si>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</si>
  <si>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</si>
  <si>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</si>
  <si>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</si>
  <si>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</si>
  <si>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</si>
  <si>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</si>
  <si>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</si>
  <si>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</si>
  <si>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</si>
  <si>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</si>
  <si>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</si>
  <si>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</si>
  <si>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</si>
  <si>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</si>
  <si>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</si>
  <si>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</si>
  <si>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</si>
  <si>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</si>
  <si>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</si>
  <si>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</si>
  <si>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</si>
  <si>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</si>
  <si>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</si>
  <si>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</si>
  <si>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</si>
  <si>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</si>
  <si>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</si>
  <si>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</si>
  <si>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</si>
  <si>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</si>
  <si>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</si>
  <si>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</si>
  <si>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</si>
  <si>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</si>
  <si>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</si>
  <si>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</si>
  <si>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</si>
  <si>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</si>
  <si>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</si>
  <si>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</si>
  <si>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</si>
  <si>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</si>
  <si>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</si>
  <si>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</si>
  <si>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</si>
  <si>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</si>
  <si>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</si>
  <si>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</si>
  <si>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</si>
  <si>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</si>
  <si>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</si>
  <si>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</si>
  <si>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</si>
  <si>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</si>
  <si>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</si>
  <si>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</si>
  <si>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</si>
  <si>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</si>
  <si>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</si>
  <si>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</si>
  <si>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</si>
  <si>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</si>
  <si>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</si>
  <si>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</si>
  <si>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</si>
  <si>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</si>
  <si>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</si>
  <si>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</si>
  <si>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</si>
  <si>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</si>
  <si>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</si>
  <si>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</si>
  <si>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</si>
  <si>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</si>
  <si>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</si>
  <si>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</si>
  <si>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</si>
  <si>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</si>
  <si>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</si>
  <si>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</si>
  <si>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</si>
  <si>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</si>
  <si>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</si>
  <si>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</si>
  <si>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</si>
  <si>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Equity - ESG Fund (Direct)</t>
  </si>
  <si>
    <t>Equity - ESG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</si>
  <si>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</si>
  <si>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</si>
  <si>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</si>
  <si>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</si>
  <si>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</si>
  <si>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</si>
  <si>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</si>
  <si>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</si>
  <si>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</si>
  <si>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</si>
  <si>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</si>
  <si>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</si>
  <si>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</si>
  <si>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</si>
  <si>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</si>
  <si>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</si>
  <si>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</si>
  <si>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</si>
  <si>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</si>
  <si>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</si>
  <si>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</si>
  <si>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</si>
  <si>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</si>
  <si>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</si>
  <si>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</si>
  <si>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</si>
  <si>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</si>
  <si>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</si>
  <si>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</si>
  <si>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</si>
  <si>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</si>
  <si>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</si>
  <si>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</si>
  <si>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</si>
  <si>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</si>
  <si>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</si>
  <si>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</si>
  <si>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</si>
  <si>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</si>
  <si>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</si>
  <si>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</si>
  <si>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</si>
  <si>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</si>
  <si>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</si>
  <si>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</si>
  <si>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AdjustedNAV NonC</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</si>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</sst>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dd\-mmm\-yyyy"/>
    <numFmt numFmtId="166" formatCode="0.000000"/>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s>
  <borders count="26">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38">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0" fontId="8"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8" fillId="2" borderId="13" xfId="5" applyFont="1" applyFill="1" applyBorder="1"/>
    <xf numFmtId="0" fontId="7" fillId="0" borderId="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7" fillId="0" borderId="13"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166" fontId="1" fillId="2" borderId="2" xfId="5" applyNumberFormat="1"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9" fillId="5" borderId="18" xfId="6" applyFont="1" applyFill="1" applyBorder="1"/>
    <xf numFmtId="0" fontId="0" fillId="0" borderId="0" xfId="0"/>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4" fillId="5" borderId="0" xfId="0" applyFont="1" applyFill="1" applyBorder="1" applyAlignment="1">
      <alignment horizont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16" fillId="6" borderId="25" xfId="0" applyFont="1" applyFill="1" applyBorder="1"/>
    <xf numFmtId="0" fontId="0" fillId="0" borderId="0" xfId="0"/>
    <xf numFmtId="0" fontId="16" fillId="6" borderId="25" xfId="0" applyFont="1" applyFill="1" applyBorder="1"/>
    <xf numFmtId="0" fontId="17" fillId="7" borderId="0" xfId="0" applyFont="1" applyFill="1"/>
    <xf numFmtId="165" fontId="0" fillId="0" borderId="0" xfId="0" applyNumberFormat="1"/>
    <xf numFmtId="164" fontId="0" fillId="0" borderId="0" xfId="0" applyNumberFormat="1"/>
  </cellXfs>
  <cellStyles count="7">
    <cellStyle name="Hyperlink" xfId="6" builtinId="8"/>
    <cellStyle name="Normal" xfId="0" builtinId="0"/>
    <cellStyle name="Normal 2" xfId="1"/>
    <cellStyle name="Normal 3" xfId="2"/>
    <cellStyle name="Normal 4" xfId="3"/>
    <cellStyle name="Normal 5" xfId="4"/>
    <cellStyle name="Normal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rtifiedfinancialguardian.com/" TargetMode="External"/><Relationship Id="rId1" Type="http://schemas.openxmlformats.org/officeDocument/2006/relationships/hyperlink" Target="http://www.personalfn.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1:K27"/>
  <sheetViews>
    <sheetView showRowColHeaders="0" tabSelected="1" zoomScale="95" zoomScaleNormal="95" workbookViewId="0">
      <selection activeCell="D19" sqref="D19:F20"/>
    </sheetView>
  </sheetViews>
  <sheetFormatPr defaultColWidth="9.85546875" defaultRowHeight="15" x14ac:dyDescent="0.25"/>
  <cols>
    <col min="1" max="16384" width="9.85546875" style="16"/>
  </cols>
  <sheetData>
    <row r="1" spans="3:11" ht="7.5" customHeight="1" thickBot="1" x14ac:dyDescent="0.3"/>
    <row r="2" spans="3:11" ht="15.75" thickBot="1" x14ac:dyDescent="0.3">
      <c r="C2" s="48"/>
      <c r="D2" s="49"/>
      <c r="E2" s="49"/>
      <c r="F2" s="49"/>
      <c r="G2" s="49"/>
      <c r="H2" s="49"/>
      <c r="I2" s="49"/>
      <c r="J2" s="49"/>
      <c r="K2" s="50"/>
    </row>
    <row r="3" spans="3:11" x14ac:dyDescent="0.25">
      <c r="C3" s="51"/>
      <c r="D3" s="105" t="s">
        <v>332</v>
      </c>
      <c r="E3" s="106"/>
      <c r="F3" s="107"/>
      <c r="G3" s="52"/>
      <c r="H3" s="105" t="s">
        <v>333</v>
      </c>
      <c r="I3" s="106"/>
      <c r="J3" s="107"/>
      <c r="K3" s="53"/>
    </row>
    <row r="4" spans="3:11" ht="15.75" thickBot="1" x14ac:dyDescent="0.3">
      <c r="C4" s="51"/>
      <c r="D4" s="108"/>
      <c r="E4" s="109"/>
      <c r="F4" s="110"/>
      <c r="G4" s="52"/>
      <c r="H4" s="108"/>
      <c r="I4" s="109"/>
      <c r="J4" s="110"/>
      <c r="K4" s="53"/>
    </row>
    <row r="5" spans="3:11" x14ac:dyDescent="0.25">
      <c r="C5" s="51"/>
      <c r="D5" s="52"/>
      <c r="E5" s="52"/>
      <c r="F5" s="52"/>
      <c r="G5" s="52"/>
      <c r="H5" s="52"/>
      <c r="I5" s="52"/>
      <c r="J5" s="52"/>
      <c r="K5" s="53"/>
    </row>
    <row r="6" spans="3:11" ht="15.75" thickBot="1" x14ac:dyDescent="0.3">
      <c r="C6" s="51"/>
      <c r="D6" s="52"/>
      <c r="E6" s="52"/>
      <c r="F6" s="52"/>
      <c r="G6" s="52"/>
      <c r="H6" s="52"/>
      <c r="I6" s="52"/>
      <c r="J6" s="52"/>
      <c r="K6" s="53"/>
    </row>
    <row r="7" spans="3:11" s="17" customFormat="1" x14ac:dyDescent="0.25">
      <c r="C7" s="54"/>
      <c r="D7" s="105" t="s">
        <v>334</v>
      </c>
      <c r="E7" s="106"/>
      <c r="F7" s="107"/>
      <c r="G7" s="55"/>
      <c r="H7" s="105" t="s">
        <v>335</v>
      </c>
      <c r="I7" s="106"/>
      <c r="J7" s="107"/>
      <c r="K7" s="56"/>
    </row>
    <row r="8" spans="3:11" s="17" customFormat="1" ht="15.75" thickBot="1" x14ac:dyDescent="0.3">
      <c r="C8" s="54"/>
      <c r="D8" s="108"/>
      <c r="E8" s="109"/>
      <c r="F8" s="110"/>
      <c r="G8" s="55"/>
      <c r="H8" s="108"/>
      <c r="I8" s="109"/>
      <c r="J8" s="110"/>
      <c r="K8" s="56"/>
    </row>
    <row r="9" spans="3:11" x14ac:dyDescent="0.25">
      <c r="C9" s="51"/>
      <c r="D9" s="52"/>
      <c r="E9" s="52"/>
      <c r="F9" s="52"/>
      <c r="G9" s="52"/>
      <c r="H9" s="52"/>
      <c r="I9" s="52"/>
      <c r="J9" s="52"/>
      <c r="K9" s="53"/>
    </row>
    <row r="10" spans="3:11" ht="15.75" thickBot="1" x14ac:dyDescent="0.3">
      <c r="C10" s="51"/>
      <c r="D10" s="52"/>
      <c r="E10" s="52"/>
      <c r="F10" s="52"/>
      <c r="G10" s="52"/>
      <c r="H10" s="52"/>
      <c r="I10" s="52"/>
      <c r="J10" s="52"/>
      <c r="K10" s="53"/>
    </row>
    <row r="11" spans="3:11" s="17" customFormat="1" x14ac:dyDescent="0.25">
      <c r="C11" s="54"/>
      <c r="D11" s="105" t="s">
        <v>336</v>
      </c>
      <c r="E11" s="106"/>
      <c r="F11" s="107"/>
      <c r="G11" s="55"/>
      <c r="H11" s="105" t="s">
        <v>337</v>
      </c>
      <c r="I11" s="106"/>
      <c r="J11" s="107"/>
      <c r="K11" s="56"/>
    </row>
    <row r="12" spans="3:11" s="17" customFormat="1" ht="15.75" thickBot="1" x14ac:dyDescent="0.3">
      <c r="C12" s="54"/>
      <c r="D12" s="108"/>
      <c r="E12" s="109"/>
      <c r="F12" s="110"/>
      <c r="G12" s="55"/>
      <c r="H12" s="108"/>
      <c r="I12" s="109"/>
      <c r="J12" s="110"/>
      <c r="K12" s="56"/>
    </row>
    <row r="13" spans="3:11" s="17" customFormat="1" x14ac:dyDescent="0.25">
      <c r="C13" s="54"/>
      <c r="D13" s="55"/>
      <c r="E13" s="55"/>
      <c r="F13" s="55"/>
      <c r="G13" s="55"/>
      <c r="H13" s="55"/>
      <c r="I13" s="55"/>
      <c r="J13" s="55"/>
      <c r="K13" s="56"/>
    </row>
    <row r="14" spans="3:11" s="17" customFormat="1" ht="15.75" thickBot="1" x14ac:dyDescent="0.3">
      <c r="C14" s="54"/>
      <c r="D14" s="55"/>
      <c r="E14" s="55"/>
      <c r="F14" s="55"/>
      <c r="G14" s="55"/>
      <c r="H14" s="55"/>
      <c r="I14" s="55"/>
      <c r="J14" s="55"/>
      <c r="K14" s="56"/>
    </row>
    <row r="15" spans="3:11" s="17" customFormat="1" x14ac:dyDescent="0.25">
      <c r="C15" s="54"/>
      <c r="D15" s="105" t="s">
        <v>340</v>
      </c>
      <c r="E15" s="106"/>
      <c r="F15" s="107"/>
      <c r="G15" s="55"/>
      <c r="H15" s="105" t="s">
        <v>341</v>
      </c>
      <c r="I15" s="106"/>
      <c r="J15" s="107"/>
      <c r="K15" s="56"/>
    </row>
    <row r="16" spans="3:11" s="17" customFormat="1" ht="15.75" thickBot="1" x14ac:dyDescent="0.3">
      <c r="C16" s="54"/>
      <c r="D16" s="108"/>
      <c r="E16" s="109"/>
      <c r="F16" s="110"/>
      <c r="G16" s="55"/>
      <c r="H16" s="108"/>
      <c r="I16" s="109"/>
      <c r="J16" s="110"/>
      <c r="K16" s="56"/>
    </row>
    <row r="17" spans="3:11" s="17" customFormat="1" x14ac:dyDescent="0.25">
      <c r="C17" s="54"/>
      <c r="D17" s="55"/>
      <c r="E17" s="55"/>
      <c r="F17" s="55"/>
      <c r="G17" s="55"/>
      <c r="H17" s="55"/>
      <c r="I17" s="55"/>
      <c r="J17" s="55"/>
      <c r="K17" s="56"/>
    </row>
    <row r="18" spans="3:11" s="17" customFormat="1" ht="15.75" thickBot="1" x14ac:dyDescent="0.3">
      <c r="C18" s="54"/>
      <c r="D18" s="55"/>
      <c r="E18" s="55"/>
      <c r="F18" s="55"/>
      <c r="G18" s="55"/>
      <c r="H18" s="55"/>
      <c r="I18" s="55"/>
      <c r="J18" s="55"/>
      <c r="K18" s="56"/>
    </row>
    <row r="19" spans="3:11" s="17" customFormat="1" x14ac:dyDescent="0.25">
      <c r="C19" s="54"/>
      <c r="D19" s="105" t="s">
        <v>338</v>
      </c>
      <c r="E19" s="106"/>
      <c r="F19" s="107"/>
      <c r="G19" s="55"/>
      <c r="H19" s="105" t="s">
        <v>339</v>
      </c>
      <c r="I19" s="106"/>
      <c r="J19" s="107"/>
      <c r="K19" s="56"/>
    </row>
    <row r="20" spans="3:11" s="17" customFormat="1" ht="15.75" thickBot="1" x14ac:dyDescent="0.3">
      <c r="C20" s="54"/>
      <c r="D20" s="108"/>
      <c r="E20" s="109"/>
      <c r="F20" s="110"/>
      <c r="G20" s="55"/>
      <c r="H20" s="108"/>
      <c r="I20" s="109"/>
      <c r="J20" s="110"/>
      <c r="K20" s="56"/>
    </row>
    <row r="21" spans="3:11" s="17" customFormat="1" x14ac:dyDescent="0.25">
      <c r="C21" s="54"/>
      <c r="D21" s="55"/>
      <c r="E21" s="55"/>
      <c r="F21" s="55"/>
      <c r="G21" s="55"/>
      <c r="H21" s="55"/>
      <c r="I21" s="55"/>
      <c r="J21" s="55"/>
      <c r="K21" s="56"/>
    </row>
    <row r="22" spans="3:11" x14ac:dyDescent="0.25">
      <c r="C22" s="51"/>
      <c r="D22" s="52"/>
      <c r="E22" s="52"/>
      <c r="F22" s="111" t="s">
        <v>355</v>
      </c>
      <c r="G22" s="111"/>
      <c r="H22" s="111"/>
      <c r="I22" s="52"/>
      <c r="J22" s="52"/>
      <c r="K22" s="53"/>
    </row>
    <row r="23" spans="3:11" ht="7.5" customHeight="1" x14ac:dyDescent="0.25">
      <c r="C23" s="51"/>
      <c r="D23" s="52"/>
      <c r="E23" s="52"/>
      <c r="F23" s="52"/>
      <c r="G23" s="57"/>
      <c r="H23" s="52"/>
      <c r="I23" s="52"/>
      <c r="J23" s="52"/>
      <c r="K23" s="53"/>
    </row>
    <row r="24" spans="3:11" x14ac:dyDescent="0.25">
      <c r="C24" s="51"/>
      <c r="D24" s="52"/>
      <c r="E24" s="111" t="s">
        <v>354</v>
      </c>
      <c r="F24" s="111"/>
      <c r="G24" s="111"/>
      <c r="H24" s="111"/>
      <c r="I24" s="111"/>
      <c r="J24" s="52"/>
      <c r="K24" s="53"/>
    </row>
    <row r="25" spans="3:11" ht="7.5" customHeight="1" x14ac:dyDescent="0.25">
      <c r="C25" s="51"/>
      <c r="D25" s="52"/>
      <c r="E25" s="52"/>
      <c r="F25" s="52"/>
      <c r="G25" s="57"/>
      <c r="H25" s="52"/>
      <c r="I25" s="52"/>
      <c r="J25" s="52"/>
      <c r="K25" s="53"/>
    </row>
    <row r="26" spans="3:11" x14ac:dyDescent="0.25">
      <c r="C26" s="51"/>
      <c r="D26" s="52"/>
      <c r="E26" s="111" t="s">
        <v>356</v>
      </c>
      <c r="F26" s="111"/>
      <c r="G26" s="111"/>
      <c r="H26" s="111"/>
      <c r="I26" s="111"/>
      <c r="J26" s="52"/>
      <c r="K26" s="103" t="s">
        <v>404</v>
      </c>
    </row>
    <row r="27" spans="3:11" ht="6.75" customHeight="1" thickBot="1" x14ac:dyDescent="0.3">
      <c r="C27" s="58"/>
      <c r="D27" s="59"/>
      <c r="E27" s="59"/>
      <c r="F27" s="59"/>
      <c r="G27" s="59"/>
      <c r="H27" s="59"/>
      <c r="I27" s="59"/>
      <c r="J27" s="59"/>
      <c r="K27" s="60"/>
    </row>
  </sheetData>
  <mergeCells count="13">
    <mergeCell ref="E26:I26"/>
    <mergeCell ref="D15:F16"/>
    <mergeCell ref="H15:J16"/>
    <mergeCell ref="D19:F20"/>
    <mergeCell ref="H19:J20"/>
    <mergeCell ref="E24:I24"/>
    <mergeCell ref="F22:H22"/>
    <mergeCell ref="D3:F4"/>
    <mergeCell ref="H3:J4"/>
    <mergeCell ref="D7:F8"/>
    <mergeCell ref="H7:J8"/>
    <mergeCell ref="D11:F12"/>
    <mergeCell ref="H11:J12"/>
  </mergeCells>
  <hyperlinks>
    <hyperlink ref="D3:F4" location="'Equity - Value Fund (Direct)'!A1" display="Equity - Value Fund (Direct)"/>
    <hyperlink ref="H3:J4" location="'Equity - Value Fund (Regular)'!A1" display="Equity - Value Fund (Regular)"/>
    <hyperlink ref="D7:F8" location="'ELSS (Direct)'!A1" display="Equity - ELSS Fund (Direct)"/>
    <hyperlink ref="H7:J8" location="'ELSS (Regular)'!A1" display="Equity - ELSS Fund (Regular)"/>
    <hyperlink ref="D11:F12" location="'Equity - ESG Fund(Direct)'!A1" display="Equity - ESG Fund (Direct)"/>
    <hyperlink ref="H11:J12" location="'Equity - ESG Fund(Regular)'!A1" display="Equity - ESG Fund (Regular)"/>
    <hyperlink ref="D15:F16" location="'Debt - Dynamic Bond (Direct)'!A1" display="Debt - Dynamic Bond (Direct)"/>
    <hyperlink ref="H15:J16" location="'Debt - Dynamic Bond (Regular)'!A1" display="Debt - Dynamic Bond (Regular)"/>
    <hyperlink ref="D19:F20" location="'Debt - Liquid (Direct)'!A1" display="Debt - Liquid Fund (Direct)"/>
    <hyperlink ref="H19:J20" location="'Debt - Liquid (Regular)'!A1" display="Debt - Liquid Fund (Regular)"/>
    <hyperlink ref="E24" r:id="rId1"/>
    <hyperlink ref="E26" r:id="rId2"/>
    <hyperlink ref="K26" location="Disclaimer!A1" display="Disclaimer"/>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A57"/>
  <sheetViews>
    <sheetView showRowColHeaders="0" zoomScaleNormal="10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60.570312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20" width="11" style="3" bestFit="1" customWidth="1"/>
    <col min="21" max="21" width="5.28515625" style="3" bestFit="1" customWidth="1"/>
    <col min="22" max="22" width="11" style="3" bestFit="1" customWidth="1"/>
    <col min="23" max="23" width="5.28515625" style="3" bestFit="1" customWidth="1"/>
    <col min="24" max="24" width="11" style="3" bestFit="1" customWidth="1"/>
    <col min="25" max="25" width="5.28515625" style="3" bestFit="1" customWidth="1"/>
    <col min="26" max="26" width="11" style="3" bestFit="1" customWidth="1"/>
    <col min="27" max="27" width="5.28515625" style="3" bestFit="1" customWidth="1"/>
    <col min="28" max="16384" width="9.140625" style="3"/>
  </cols>
  <sheetData>
    <row r="1" spans="1:27" ht="15.75" thickBot="1" x14ac:dyDescent="0.3"/>
    <row r="2" spans="1:27" ht="15" customHeight="1" x14ac:dyDescent="0.25">
      <c r="A2" s="114" t="s">
        <v>349</v>
      </c>
    </row>
    <row r="3" spans="1:27" ht="15" customHeight="1" thickBot="1" x14ac:dyDescent="0.3">
      <c r="A3" s="115"/>
    </row>
    <row r="4" spans="1:27" ht="15.75" thickBot="1" x14ac:dyDescent="0.3"/>
    <row r="5" spans="1:27" s="4" customFormat="1" x14ac:dyDescent="0.25">
      <c r="A5" s="32" t="s">
        <v>353</v>
      </c>
      <c r="B5" s="112" t="s">
        <v>8</v>
      </c>
      <c r="C5" s="112" t="s">
        <v>9</v>
      </c>
      <c r="D5" s="118" t="s">
        <v>115</v>
      </c>
      <c r="E5" s="118"/>
      <c r="F5" s="118" t="s">
        <v>116</v>
      </c>
      <c r="G5" s="118"/>
      <c r="H5" s="118" t="s">
        <v>117</v>
      </c>
      <c r="I5" s="118"/>
      <c r="J5" s="118" t="s">
        <v>47</v>
      </c>
      <c r="K5" s="118"/>
      <c r="L5" s="118" t="s">
        <v>48</v>
      </c>
      <c r="M5" s="118"/>
      <c r="N5" s="118" t="s">
        <v>1</v>
      </c>
      <c r="O5" s="118"/>
      <c r="P5" s="118" t="s">
        <v>2</v>
      </c>
      <c r="Q5" s="118"/>
      <c r="R5" s="118" t="s">
        <v>3</v>
      </c>
      <c r="S5" s="118"/>
      <c r="T5" s="118" t="s">
        <v>4</v>
      </c>
      <c r="U5" s="118"/>
      <c r="V5" s="118" t="s">
        <v>385</v>
      </c>
      <c r="W5" s="118"/>
      <c r="X5" s="118" t="s">
        <v>5</v>
      </c>
      <c r="Y5" s="118"/>
      <c r="Z5" s="118" t="s">
        <v>46</v>
      </c>
      <c r="AA5" s="121"/>
    </row>
    <row r="6" spans="1:27" s="4" customFormat="1" x14ac:dyDescent="0.25">
      <c r="A6" s="18" t="s">
        <v>7</v>
      </c>
      <c r="B6" s="113"/>
      <c r="C6" s="113"/>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61" t="s">
        <v>10</v>
      </c>
      <c r="T6" s="61" t="s">
        <v>0</v>
      </c>
      <c r="U6" s="61" t="s">
        <v>10</v>
      </c>
      <c r="V6" s="61" t="s">
        <v>0</v>
      </c>
      <c r="W6" s="61" t="s">
        <v>10</v>
      </c>
      <c r="X6" s="61" t="s">
        <v>0</v>
      </c>
      <c r="Y6" s="61" t="s">
        <v>10</v>
      </c>
      <c r="Z6" s="61" t="s">
        <v>0</v>
      </c>
      <c r="AA6" s="19" t="s">
        <v>10</v>
      </c>
    </row>
    <row r="7" spans="1:27" x14ac:dyDescent="0.25">
      <c r="A7" s="22"/>
      <c r="B7" s="7"/>
      <c r="C7" s="8"/>
      <c r="D7" s="8"/>
      <c r="E7" s="9"/>
      <c r="F7" s="8"/>
      <c r="G7" s="9"/>
      <c r="H7" s="8"/>
      <c r="I7" s="9"/>
      <c r="J7" s="8"/>
      <c r="K7" s="9"/>
      <c r="L7" s="8"/>
      <c r="M7" s="9"/>
      <c r="N7" s="8"/>
      <c r="O7" s="9"/>
      <c r="P7" s="8"/>
      <c r="Q7" s="9"/>
      <c r="R7" s="8"/>
      <c r="S7" s="9"/>
      <c r="T7" s="8"/>
      <c r="U7" s="9"/>
      <c r="V7" s="8"/>
      <c r="W7" s="9"/>
      <c r="X7" s="8"/>
      <c r="Y7" s="9"/>
      <c r="Z7" s="8"/>
      <c r="AA7" s="23"/>
    </row>
    <row r="8" spans="1:27" x14ac:dyDescent="0.25">
      <c r="A8" s="67" t="s">
        <v>118</v>
      </c>
      <c r="B8" s="68">
        <f>VLOOKUP($A8,'Return Data'!$A$7:$R$328,2,0)</f>
        <v>43906</v>
      </c>
      <c r="C8" s="69">
        <f>VLOOKUP($A8,'Return Data'!$A$7:$R$328,3,0)</f>
        <v>318.53429999999997</v>
      </c>
      <c r="D8" s="69">
        <f>VLOOKUP($A8,'Return Data'!$A$7:$R$328,6,0)</f>
        <v>4.0912267746178204</v>
      </c>
      <c r="E8" s="70">
        <f t="shared" ref="E8:E51" si="0">RANK(D8,D$8:D$51,0)</f>
        <v>35</v>
      </c>
      <c r="F8" s="69">
        <f>VLOOKUP($A8,'Return Data'!$A$7:$R$328,7,0)</f>
        <v>4.9521882057641102</v>
      </c>
      <c r="G8" s="70">
        <f t="shared" ref="G8:G51" si="1">RANK(F8,F$8:F$51,0)</f>
        <v>27</v>
      </c>
      <c r="H8" s="69">
        <f>VLOOKUP($A8,'Return Data'!$A$7:$R$328,8,0)</f>
        <v>4.1480852707151197</v>
      </c>
      <c r="I8" s="70">
        <f t="shared" ref="I8:I51" si="2">RANK(H8,H$8:H$51,0)</f>
        <v>34</v>
      </c>
      <c r="J8" s="69">
        <f>VLOOKUP($A8,'Return Data'!$A$7:$R$328,9,0)</f>
        <v>5.5956618098250601</v>
      </c>
      <c r="K8" s="70">
        <f t="shared" ref="K8:K51" si="3">RANK(J8,J$8:J$51,0)</f>
        <v>22</v>
      </c>
      <c r="L8" s="69">
        <f>VLOOKUP($A8,'Return Data'!$A$7:$R$328,10,0)</f>
        <v>5.3023500387334099</v>
      </c>
      <c r="M8" s="70">
        <f t="shared" ref="M8:M51" si="4">RANK(L8,L$8:L$51,0)</f>
        <v>24</v>
      </c>
      <c r="N8" s="69">
        <f>VLOOKUP($A8,'Return Data'!$A$7:$R$328,11,0)</f>
        <v>5.2618367927977898</v>
      </c>
      <c r="O8" s="70">
        <f t="shared" ref="O8:O24" si="5">RANK(N8,N$8:N$51,0)</f>
        <v>18</v>
      </c>
      <c r="P8" s="69">
        <f>VLOOKUP($A8,'Return Data'!$A$7:$R$328,12,0)</f>
        <v>5.4121660345303004</v>
      </c>
      <c r="Q8" s="70">
        <f t="shared" ref="Q8:Q24" si="6">RANK(P8,P$8:P$51,0)</f>
        <v>18</v>
      </c>
      <c r="R8" s="69">
        <f>VLOOKUP($A8,'Return Data'!$A$7:$R$328,13,0)</f>
        <v>5.8873834224970496</v>
      </c>
      <c r="S8" s="70">
        <f t="shared" ref="S8:S24" si="7">RANK(R8,R$8:R$51,0)</f>
        <v>8</v>
      </c>
      <c r="T8" s="69">
        <f>VLOOKUP($A8,'Return Data'!$A$7:$R$328,14,0)</f>
        <v>6.3687782144979499</v>
      </c>
      <c r="U8" s="70">
        <f t="shared" ref="U8:U24" si="8">RANK(T8,T$8:T$51,0)</f>
        <v>7</v>
      </c>
      <c r="V8" s="69">
        <f>VLOOKUP($A8,'Return Data'!$A$7:$R$328,18,0)</f>
        <v>7.21645735560507</v>
      </c>
      <c r="W8" s="70">
        <f t="shared" ref="W8:W24" si="9">RANK(V8,V$8:V$51,0)</f>
        <v>9</v>
      </c>
      <c r="X8" s="69">
        <f>VLOOKUP($A8,'Return Data'!$A$7:$R$328,15,0)</f>
        <v>7.4054086224738098</v>
      </c>
      <c r="Y8" s="70">
        <f t="shared" ref="Y8:Y24" si="10">RANK(X8,X$8:X$51,0)</f>
        <v>10</v>
      </c>
      <c r="Z8" s="69">
        <f>VLOOKUP($A8,'Return Data'!$A$7:$R$328,17,0)</f>
        <v>10.1434552145043</v>
      </c>
      <c r="AA8" s="71">
        <f t="shared" ref="AA8:AA51" si="11">RANK(Z8,Z$8:Z$51,0)</f>
        <v>5</v>
      </c>
    </row>
    <row r="9" spans="1:27" x14ac:dyDescent="0.25">
      <c r="A9" s="67" t="s">
        <v>119</v>
      </c>
      <c r="B9" s="68">
        <f>VLOOKUP($A9,'Return Data'!$A$7:$R$328,2,0)</f>
        <v>43906</v>
      </c>
      <c r="C9" s="69">
        <f>VLOOKUP($A9,'Return Data'!$A$7:$R$328,3,0)</f>
        <v>2196.7918</v>
      </c>
      <c r="D9" s="69">
        <f>VLOOKUP($A9,'Return Data'!$A$7:$R$328,6,0)</f>
        <v>5.2860409846894303</v>
      </c>
      <c r="E9" s="70">
        <f t="shared" si="0"/>
        <v>12</v>
      </c>
      <c r="F9" s="69">
        <f>VLOOKUP($A9,'Return Data'!$A$7:$R$328,7,0)</f>
        <v>5.3130712572285397</v>
      </c>
      <c r="G9" s="70">
        <f t="shared" si="1"/>
        <v>12</v>
      </c>
      <c r="H9" s="69">
        <f>VLOOKUP($A9,'Return Data'!$A$7:$R$328,8,0)</f>
        <v>4.6504486856766896</v>
      </c>
      <c r="I9" s="70">
        <f t="shared" si="2"/>
        <v>21</v>
      </c>
      <c r="J9" s="69">
        <f>VLOOKUP($A9,'Return Data'!$A$7:$R$328,9,0)</f>
        <v>6.0244150812009201</v>
      </c>
      <c r="K9" s="70">
        <f t="shared" si="3"/>
        <v>5</v>
      </c>
      <c r="L9" s="69">
        <f>VLOOKUP($A9,'Return Data'!$A$7:$R$328,10,0)</f>
        <v>5.5166958870277201</v>
      </c>
      <c r="M9" s="70">
        <f t="shared" si="4"/>
        <v>5</v>
      </c>
      <c r="N9" s="69">
        <f>VLOOKUP($A9,'Return Data'!$A$7:$R$328,11,0)</f>
        <v>5.3470563110897702</v>
      </c>
      <c r="O9" s="70">
        <f t="shared" si="5"/>
        <v>7</v>
      </c>
      <c r="P9" s="69">
        <f>VLOOKUP($A9,'Return Data'!$A$7:$R$328,12,0)</f>
        <v>5.45303788188955</v>
      </c>
      <c r="Q9" s="70">
        <f t="shared" si="6"/>
        <v>12</v>
      </c>
      <c r="R9" s="69">
        <f>VLOOKUP($A9,'Return Data'!$A$7:$R$328,13,0)</f>
        <v>5.81378986494322</v>
      </c>
      <c r="S9" s="70">
        <f t="shared" si="7"/>
        <v>13</v>
      </c>
      <c r="T9" s="69">
        <f>VLOOKUP($A9,'Return Data'!$A$7:$R$328,14,0)</f>
        <v>6.3064572373481598</v>
      </c>
      <c r="U9" s="70">
        <f t="shared" si="8"/>
        <v>12</v>
      </c>
      <c r="V9" s="69">
        <f>VLOOKUP($A9,'Return Data'!$A$7:$R$328,18,0)</f>
        <v>7.1788267448902898</v>
      </c>
      <c r="W9" s="70">
        <f t="shared" si="9"/>
        <v>12</v>
      </c>
      <c r="X9" s="69">
        <f>VLOOKUP($A9,'Return Data'!$A$7:$R$328,15,0)</f>
        <v>7.3860407346092298</v>
      </c>
      <c r="Y9" s="70">
        <f t="shared" si="10"/>
        <v>11</v>
      </c>
      <c r="Z9" s="69">
        <f>VLOOKUP($A9,'Return Data'!$A$7:$R$328,17,0)</f>
        <v>10.0642213747709</v>
      </c>
      <c r="AA9" s="71">
        <f t="shared" si="11"/>
        <v>12</v>
      </c>
    </row>
    <row r="10" spans="1:27" x14ac:dyDescent="0.25">
      <c r="A10" s="67" t="s">
        <v>120</v>
      </c>
      <c r="B10" s="68">
        <f>VLOOKUP($A10,'Return Data'!$A$7:$R$328,2,0)</f>
        <v>43906</v>
      </c>
      <c r="C10" s="69">
        <f>VLOOKUP($A10,'Return Data'!$A$7:$R$328,3,0)</f>
        <v>2279.4985000000001</v>
      </c>
      <c r="D10" s="69">
        <f>VLOOKUP($A10,'Return Data'!$A$7:$R$328,6,0)</f>
        <v>5.9479350668978404</v>
      </c>
      <c r="E10" s="70">
        <f t="shared" si="0"/>
        <v>3</v>
      </c>
      <c r="F10" s="69">
        <f>VLOOKUP($A10,'Return Data'!$A$7:$R$328,7,0)</f>
        <v>5.49095763171825</v>
      </c>
      <c r="G10" s="70">
        <f t="shared" si="1"/>
        <v>4</v>
      </c>
      <c r="H10" s="69">
        <f>VLOOKUP($A10,'Return Data'!$A$7:$R$328,8,0)</f>
        <v>4.76663840448564</v>
      </c>
      <c r="I10" s="70">
        <f t="shared" si="2"/>
        <v>16</v>
      </c>
      <c r="J10" s="69">
        <f>VLOOKUP($A10,'Return Data'!$A$7:$R$328,9,0)</f>
        <v>5.50208831489517</v>
      </c>
      <c r="K10" s="70">
        <f t="shared" si="3"/>
        <v>26</v>
      </c>
      <c r="L10" s="69">
        <f>VLOOKUP($A10,'Return Data'!$A$7:$R$328,10,0)</f>
        <v>5.2886837946049896</v>
      </c>
      <c r="M10" s="70">
        <f t="shared" si="4"/>
        <v>25</v>
      </c>
      <c r="N10" s="69">
        <f>VLOOKUP($A10,'Return Data'!$A$7:$R$328,11,0)</f>
        <v>5.2696019612234002</v>
      </c>
      <c r="O10" s="70">
        <f t="shared" si="5"/>
        <v>16</v>
      </c>
      <c r="P10" s="69">
        <f>VLOOKUP($A10,'Return Data'!$A$7:$R$328,12,0)</f>
        <v>5.4943730050829602</v>
      </c>
      <c r="Q10" s="70">
        <f t="shared" si="6"/>
        <v>8</v>
      </c>
      <c r="R10" s="69">
        <f>VLOOKUP($A10,'Return Data'!$A$7:$R$328,13,0)</f>
        <v>5.8230172167096601</v>
      </c>
      <c r="S10" s="70">
        <f t="shared" si="7"/>
        <v>11</v>
      </c>
      <c r="T10" s="69">
        <f>VLOOKUP($A10,'Return Data'!$A$7:$R$328,14,0)</f>
        <v>6.3053997000778299</v>
      </c>
      <c r="U10" s="70">
        <f t="shared" si="8"/>
        <v>13</v>
      </c>
      <c r="V10" s="69">
        <f>VLOOKUP($A10,'Return Data'!$A$7:$R$328,18,0)</f>
        <v>7.2159547266411197</v>
      </c>
      <c r="W10" s="70">
        <f t="shared" si="9"/>
        <v>10</v>
      </c>
      <c r="X10" s="69">
        <f>VLOOKUP($A10,'Return Data'!$A$7:$R$328,15,0)</f>
        <v>7.4116147950962104</v>
      </c>
      <c r="Y10" s="70">
        <f t="shared" si="10"/>
        <v>8</v>
      </c>
      <c r="Z10" s="69">
        <f>VLOOKUP($A10,'Return Data'!$A$7:$R$328,17,0)</f>
        <v>10.1499398130254</v>
      </c>
      <c r="AA10" s="71">
        <f t="shared" si="11"/>
        <v>4</v>
      </c>
    </row>
    <row r="11" spans="1:27" x14ac:dyDescent="0.25">
      <c r="A11" s="67" t="s">
        <v>121</v>
      </c>
      <c r="B11" s="68">
        <f>VLOOKUP($A11,'Return Data'!$A$7:$R$328,2,0)</f>
        <v>43906</v>
      </c>
      <c r="C11" s="69">
        <f>VLOOKUP($A11,'Return Data'!$A$7:$R$328,3,0)</f>
        <v>3046.7455</v>
      </c>
      <c r="D11" s="69">
        <f>VLOOKUP($A11,'Return Data'!$A$7:$R$328,6,0)</f>
        <v>4.8249822705422902</v>
      </c>
      <c r="E11" s="70">
        <f t="shared" si="0"/>
        <v>26</v>
      </c>
      <c r="F11" s="69">
        <f>VLOOKUP($A11,'Return Data'!$A$7:$R$328,7,0)</f>
        <v>5.2015412533504799</v>
      </c>
      <c r="G11" s="70">
        <f t="shared" si="1"/>
        <v>15</v>
      </c>
      <c r="H11" s="69">
        <f>VLOOKUP($A11,'Return Data'!$A$7:$R$328,8,0)</f>
        <v>4.5627199824736602</v>
      </c>
      <c r="I11" s="70">
        <f t="shared" si="2"/>
        <v>23</v>
      </c>
      <c r="J11" s="69">
        <f>VLOOKUP($A11,'Return Data'!$A$7:$R$328,9,0)</f>
        <v>5.6500900164975798</v>
      </c>
      <c r="K11" s="70">
        <f t="shared" si="3"/>
        <v>16</v>
      </c>
      <c r="L11" s="69">
        <f>VLOOKUP($A11,'Return Data'!$A$7:$R$328,10,0)</f>
        <v>5.3864811162304402</v>
      </c>
      <c r="M11" s="70">
        <f t="shared" si="4"/>
        <v>12</v>
      </c>
      <c r="N11" s="69">
        <f>VLOOKUP($A11,'Return Data'!$A$7:$R$328,11,0)</f>
        <v>5.3696621024458002</v>
      </c>
      <c r="O11" s="70">
        <f t="shared" si="5"/>
        <v>3</v>
      </c>
      <c r="P11" s="69">
        <f>VLOOKUP($A11,'Return Data'!$A$7:$R$328,12,0)</f>
        <v>5.5766329762242099</v>
      </c>
      <c r="Q11" s="70">
        <f t="shared" si="6"/>
        <v>4</v>
      </c>
      <c r="R11" s="69">
        <f>VLOOKUP($A11,'Return Data'!$A$7:$R$328,13,0)</f>
        <v>5.9191385437669704</v>
      </c>
      <c r="S11" s="70">
        <f t="shared" si="7"/>
        <v>5</v>
      </c>
      <c r="T11" s="69">
        <f>VLOOKUP($A11,'Return Data'!$A$7:$R$328,14,0)</f>
        <v>6.4069838526013303</v>
      </c>
      <c r="U11" s="70">
        <f t="shared" si="8"/>
        <v>5</v>
      </c>
      <c r="V11" s="69">
        <f>VLOOKUP($A11,'Return Data'!$A$7:$R$328,18,0)</f>
        <v>7.2528388688090404</v>
      </c>
      <c r="W11" s="70">
        <f t="shared" si="9"/>
        <v>4</v>
      </c>
      <c r="X11" s="69">
        <f>VLOOKUP($A11,'Return Data'!$A$7:$R$328,15,0)</f>
        <v>7.4183578147313103</v>
      </c>
      <c r="Y11" s="70">
        <f t="shared" si="10"/>
        <v>5</v>
      </c>
      <c r="Z11" s="69">
        <f>VLOOKUP($A11,'Return Data'!$A$7:$R$328,17,0)</f>
        <v>10.038863799407901</v>
      </c>
      <c r="AA11" s="71">
        <f t="shared" si="11"/>
        <v>13</v>
      </c>
    </row>
    <row r="12" spans="1:27" x14ac:dyDescent="0.25">
      <c r="A12" s="67" t="s">
        <v>122</v>
      </c>
      <c r="B12" s="68">
        <f>VLOOKUP($A12,'Return Data'!$A$7:$R$328,2,0)</f>
        <v>43906</v>
      </c>
      <c r="C12" s="69">
        <f>VLOOKUP($A12,'Return Data'!$A$7:$R$328,3,0)</f>
        <v>2277.2482</v>
      </c>
      <c r="D12" s="69">
        <f>VLOOKUP($A12,'Return Data'!$A$7:$R$328,6,0)</f>
        <v>3.52812949475523</v>
      </c>
      <c r="E12" s="70">
        <f t="shared" si="0"/>
        <v>42</v>
      </c>
      <c r="F12" s="69">
        <f>VLOOKUP($A12,'Return Data'!$A$7:$R$328,7,0)</f>
        <v>4.9670032319862498</v>
      </c>
      <c r="G12" s="70">
        <f t="shared" si="1"/>
        <v>26</v>
      </c>
      <c r="H12" s="69">
        <f>VLOOKUP($A12,'Return Data'!$A$7:$R$328,8,0)</f>
        <v>3.78561091248549</v>
      </c>
      <c r="I12" s="70">
        <f t="shared" si="2"/>
        <v>40</v>
      </c>
      <c r="J12" s="69">
        <f>VLOOKUP($A12,'Return Data'!$A$7:$R$328,9,0)</f>
        <v>4.9618845638672999</v>
      </c>
      <c r="K12" s="70">
        <f t="shared" si="3"/>
        <v>37</v>
      </c>
      <c r="L12" s="69">
        <f>VLOOKUP($A12,'Return Data'!$A$7:$R$328,10,0)</f>
        <v>4.8902029890718497</v>
      </c>
      <c r="M12" s="70">
        <f t="shared" si="4"/>
        <v>39</v>
      </c>
      <c r="N12" s="69">
        <f>VLOOKUP($A12,'Return Data'!$A$7:$R$328,11,0)</f>
        <v>4.9676479637492204</v>
      </c>
      <c r="O12" s="70">
        <f t="shared" si="5"/>
        <v>32</v>
      </c>
      <c r="P12" s="69">
        <f>VLOOKUP($A12,'Return Data'!$A$7:$R$328,12,0)</f>
        <v>5.1541518351776503</v>
      </c>
      <c r="Q12" s="70">
        <f t="shared" si="6"/>
        <v>32</v>
      </c>
      <c r="R12" s="69">
        <f>VLOOKUP($A12,'Return Data'!$A$7:$R$328,13,0)</f>
        <v>5.5242183129287898</v>
      </c>
      <c r="S12" s="70">
        <f t="shared" si="7"/>
        <v>29</v>
      </c>
      <c r="T12" s="69">
        <f>VLOOKUP($A12,'Return Data'!$A$7:$R$328,14,0)</f>
        <v>6.0552617335705703</v>
      </c>
      <c r="U12" s="70">
        <f t="shared" si="8"/>
        <v>29</v>
      </c>
      <c r="V12" s="69">
        <f>VLOOKUP($A12,'Return Data'!$A$7:$R$328,18,0)</f>
        <v>7.0407555309686103</v>
      </c>
      <c r="W12" s="70">
        <f t="shared" si="9"/>
        <v>26</v>
      </c>
      <c r="X12" s="69">
        <f>VLOOKUP($A12,'Return Data'!$A$7:$R$328,15,0)</f>
        <v>7.2867459558645304</v>
      </c>
      <c r="Y12" s="70">
        <f t="shared" si="10"/>
        <v>24</v>
      </c>
      <c r="Z12" s="69">
        <f>VLOOKUP($A12,'Return Data'!$A$7:$R$328,17,0)</f>
        <v>10.018827100282101</v>
      </c>
      <c r="AA12" s="71">
        <f t="shared" si="11"/>
        <v>18</v>
      </c>
    </row>
    <row r="13" spans="1:27" x14ac:dyDescent="0.25">
      <c r="A13" s="67" t="s">
        <v>123</v>
      </c>
      <c r="B13" s="68">
        <f>VLOOKUP($A13,'Return Data'!$A$7:$R$328,2,0)</f>
        <v>43906</v>
      </c>
      <c r="C13" s="69">
        <f>VLOOKUP($A13,'Return Data'!$A$7:$R$328,3,0)</f>
        <v>2385.9409000000001</v>
      </c>
      <c r="D13" s="69">
        <f>VLOOKUP($A13,'Return Data'!$A$7:$R$328,6,0)</f>
        <v>5.1178811391523498</v>
      </c>
      <c r="E13" s="70">
        <f t="shared" si="0"/>
        <v>17</v>
      </c>
      <c r="F13" s="69">
        <f>VLOOKUP($A13,'Return Data'!$A$7:$R$328,7,0)</f>
        <v>5.1376897757089104</v>
      </c>
      <c r="G13" s="70">
        <f t="shared" si="1"/>
        <v>19</v>
      </c>
      <c r="H13" s="69">
        <f>VLOOKUP($A13,'Return Data'!$A$7:$R$328,8,0)</f>
        <v>5.3054761562030697</v>
      </c>
      <c r="I13" s="70">
        <f t="shared" si="2"/>
        <v>3</v>
      </c>
      <c r="J13" s="69">
        <f>VLOOKUP($A13,'Return Data'!$A$7:$R$328,9,0)</f>
        <v>5.6155987088586299</v>
      </c>
      <c r="K13" s="70">
        <f t="shared" si="3"/>
        <v>19</v>
      </c>
      <c r="L13" s="69">
        <f>VLOOKUP($A13,'Return Data'!$A$7:$R$328,10,0)</f>
        <v>5.2804406206439403</v>
      </c>
      <c r="M13" s="70">
        <f t="shared" si="4"/>
        <v>26</v>
      </c>
      <c r="N13" s="69">
        <f>VLOOKUP($A13,'Return Data'!$A$7:$R$328,11,0)</f>
        <v>5.1252421048858601</v>
      </c>
      <c r="O13" s="70">
        <f t="shared" si="5"/>
        <v>28</v>
      </c>
      <c r="P13" s="69">
        <f>VLOOKUP($A13,'Return Data'!$A$7:$R$328,12,0)</f>
        <v>5.2051158184542796</v>
      </c>
      <c r="Q13" s="70">
        <f t="shared" si="6"/>
        <v>30</v>
      </c>
      <c r="R13" s="69">
        <f>VLOOKUP($A13,'Return Data'!$A$7:$R$328,13,0)</f>
        <v>5.4841370079196503</v>
      </c>
      <c r="S13" s="70">
        <f t="shared" si="7"/>
        <v>31</v>
      </c>
      <c r="T13" s="69">
        <f>VLOOKUP($A13,'Return Data'!$A$7:$R$328,14,0)</f>
        <v>5.9738268386634203</v>
      </c>
      <c r="U13" s="70">
        <f t="shared" si="8"/>
        <v>31</v>
      </c>
      <c r="V13" s="69">
        <f>VLOOKUP($A13,'Return Data'!$A$7:$R$328,18,0)</f>
        <v>6.9489869487592602</v>
      </c>
      <c r="W13" s="70">
        <f t="shared" si="9"/>
        <v>28</v>
      </c>
      <c r="X13" s="69">
        <f>VLOOKUP($A13,'Return Data'!$A$7:$R$328,15,0)</f>
        <v>7.1349653009900402</v>
      </c>
      <c r="Y13" s="70">
        <f t="shared" si="10"/>
        <v>30</v>
      </c>
      <c r="Z13" s="69">
        <f>VLOOKUP($A13,'Return Data'!$A$7:$R$328,17,0)</f>
        <v>9.8191511451564004</v>
      </c>
      <c r="AA13" s="71">
        <f t="shared" si="11"/>
        <v>29</v>
      </c>
    </row>
    <row r="14" spans="1:27" x14ac:dyDescent="0.25">
      <c r="A14" s="67" t="s">
        <v>124</v>
      </c>
      <c r="B14" s="68">
        <f>VLOOKUP($A14,'Return Data'!$A$7:$R$328,2,0)</f>
        <v>43906</v>
      </c>
      <c r="C14" s="69">
        <f>VLOOKUP($A14,'Return Data'!$A$7:$R$328,3,0)</f>
        <v>2829.9879999999998</v>
      </c>
      <c r="D14" s="69">
        <f>VLOOKUP($A14,'Return Data'!$A$7:$R$328,6,0)</f>
        <v>5.4500417113473301</v>
      </c>
      <c r="E14" s="70">
        <f t="shared" si="0"/>
        <v>10</v>
      </c>
      <c r="F14" s="69">
        <f>VLOOKUP($A14,'Return Data'!$A$7:$R$328,7,0)</f>
        <v>5.4598455522085798</v>
      </c>
      <c r="G14" s="70">
        <f t="shared" si="1"/>
        <v>5</v>
      </c>
      <c r="H14" s="69">
        <f>VLOOKUP($A14,'Return Data'!$A$7:$R$328,8,0)</f>
        <v>5.1718957925551896</v>
      </c>
      <c r="I14" s="70">
        <f t="shared" si="2"/>
        <v>7</v>
      </c>
      <c r="J14" s="69">
        <f>VLOOKUP($A14,'Return Data'!$A$7:$R$328,9,0)</f>
        <v>5.89107766919415</v>
      </c>
      <c r="K14" s="70">
        <f t="shared" si="3"/>
        <v>8</v>
      </c>
      <c r="L14" s="69">
        <f>VLOOKUP($A14,'Return Data'!$A$7:$R$328,10,0)</f>
        <v>5.4721605495455803</v>
      </c>
      <c r="M14" s="70">
        <f t="shared" si="4"/>
        <v>7</v>
      </c>
      <c r="N14" s="69">
        <f>VLOOKUP($A14,'Return Data'!$A$7:$R$328,11,0)</f>
        <v>5.2873807861603197</v>
      </c>
      <c r="O14" s="70">
        <f t="shared" si="5"/>
        <v>14</v>
      </c>
      <c r="P14" s="69">
        <f>VLOOKUP($A14,'Return Data'!$A$7:$R$328,12,0)</f>
        <v>5.3431540053931297</v>
      </c>
      <c r="Q14" s="70">
        <f t="shared" si="6"/>
        <v>23</v>
      </c>
      <c r="R14" s="69">
        <f>VLOOKUP($A14,'Return Data'!$A$7:$R$328,13,0)</f>
        <v>5.7266907565214904</v>
      </c>
      <c r="S14" s="70">
        <f t="shared" si="7"/>
        <v>21</v>
      </c>
      <c r="T14" s="69">
        <f>VLOOKUP($A14,'Return Data'!$A$7:$R$328,14,0)</f>
        <v>6.1916626167855098</v>
      </c>
      <c r="U14" s="70">
        <f t="shared" si="8"/>
        <v>23</v>
      </c>
      <c r="V14" s="69">
        <f>VLOOKUP($A14,'Return Data'!$A$7:$R$328,18,0)</f>
        <v>7.1220240816711504</v>
      </c>
      <c r="W14" s="70">
        <f t="shared" si="9"/>
        <v>19</v>
      </c>
      <c r="X14" s="69">
        <f>VLOOKUP($A14,'Return Data'!$A$7:$R$328,15,0)</f>
        <v>7.3364268958986401</v>
      </c>
      <c r="Y14" s="70">
        <f t="shared" si="10"/>
        <v>19</v>
      </c>
      <c r="Z14" s="69">
        <f>VLOOKUP($A14,'Return Data'!$A$7:$R$328,17,0)</f>
        <v>10.0094083931979</v>
      </c>
      <c r="AA14" s="71">
        <f t="shared" si="11"/>
        <v>20</v>
      </c>
    </row>
    <row r="15" spans="1:27" x14ac:dyDescent="0.25">
      <c r="A15" s="67" t="s">
        <v>125</v>
      </c>
      <c r="B15" s="68">
        <f>VLOOKUP($A15,'Return Data'!$A$7:$R$328,2,0)</f>
        <v>43906</v>
      </c>
      <c r="C15" s="69">
        <f>VLOOKUP($A15,'Return Data'!$A$7:$R$328,3,0)</f>
        <v>2549.1518999999998</v>
      </c>
      <c r="D15" s="69">
        <f>VLOOKUP($A15,'Return Data'!$A$7:$R$328,6,0)</f>
        <v>5.8385812118702001</v>
      </c>
      <c r="E15" s="70">
        <f t="shared" si="0"/>
        <v>4</v>
      </c>
      <c r="F15" s="69">
        <f>VLOOKUP($A15,'Return Data'!$A$7:$R$328,7,0)</f>
        <v>5.5533339777633302</v>
      </c>
      <c r="G15" s="70">
        <f t="shared" si="1"/>
        <v>3</v>
      </c>
      <c r="H15" s="69">
        <f>VLOOKUP($A15,'Return Data'!$A$7:$R$328,8,0)</f>
        <v>4.8156598051298598</v>
      </c>
      <c r="I15" s="70">
        <f t="shared" si="2"/>
        <v>13</v>
      </c>
      <c r="J15" s="69">
        <f>VLOOKUP($A15,'Return Data'!$A$7:$R$328,9,0)</f>
        <v>6.0595209162341801</v>
      </c>
      <c r="K15" s="70">
        <f t="shared" si="3"/>
        <v>2</v>
      </c>
      <c r="L15" s="69">
        <f>VLOOKUP($A15,'Return Data'!$A$7:$R$328,10,0)</f>
        <v>5.5694448362975404</v>
      </c>
      <c r="M15" s="70">
        <f t="shared" si="4"/>
        <v>3</v>
      </c>
      <c r="N15" s="69">
        <f>VLOOKUP($A15,'Return Data'!$A$7:$R$328,11,0)</f>
        <v>5.3116075305879296</v>
      </c>
      <c r="O15" s="70">
        <f t="shared" si="5"/>
        <v>12</v>
      </c>
      <c r="P15" s="69">
        <f>VLOOKUP($A15,'Return Data'!$A$7:$R$328,12,0)</f>
        <v>5.5532099697014701</v>
      </c>
      <c r="Q15" s="70">
        <f t="shared" si="6"/>
        <v>5</v>
      </c>
      <c r="R15" s="69">
        <f>VLOOKUP($A15,'Return Data'!$A$7:$R$328,13,0)</f>
        <v>5.9488652117535503</v>
      </c>
      <c r="S15" s="70">
        <f t="shared" si="7"/>
        <v>3</v>
      </c>
      <c r="T15" s="69">
        <f>VLOOKUP($A15,'Return Data'!$A$7:$R$328,14,0)</f>
        <v>6.4103105110370597</v>
      </c>
      <c r="U15" s="70">
        <f t="shared" si="8"/>
        <v>4</v>
      </c>
      <c r="V15" s="69">
        <f>VLOOKUP($A15,'Return Data'!$A$7:$R$328,18,0)</f>
        <v>7.2446466880269798</v>
      </c>
      <c r="W15" s="70">
        <f t="shared" si="9"/>
        <v>5</v>
      </c>
      <c r="X15" s="69">
        <f>VLOOKUP($A15,'Return Data'!$A$7:$R$328,15,0)</f>
        <v>7.4209502589529901</v>
      </c>
      <c r="Y15" s="70">
        <f t="shared" si="10"/>
        <v>4</v>
      </c>
      <c r="Z15" s="69">
        <f>VLOOKUP($A15,'Return Data'!$A$7:$R$328,17,0)</f>
        <v>9.8732319072408892</v>
      </c>
      <c r="AA15" s="71">
        <f t="shared" si="11"/>
        <v>28</v>
      </c>
    </row>
    <row r="16" spans="1:27" x14ac:dyDescent="0.25">
      <c r="A16" s="67" t="s">
        <v>126</v>
      </c>
      <c r="B16" s="68">
        <f>VLOOKUP($A16,'Return Data'!$A$7:$R$328,2,0)</f>
        <v>43906</v>
      </c>
      <c r="C16" s="69">
        <f>VLOOKUP($A16,'Return Data'!$A$7:$R$328,3,0)</f>
        <v>2173.1259</v>
      </c>
      <c r="D16" s="69">
        <f>VLOOKUP($A16,'Return Data'!$A$7:$R$328,6,0)</f>
        <v>4.4599045571415097</v>
      </c>
      <c r="E16" s="70">
        <f t="shared" si="0"/>
        <v>32</v>
      </c>
      <c r="F16" s="69">
        <f>VLOOKUP($A16,'Return Data'!$A$7:$R$328,7,0)</f>
        <v>4.7388999643011402</v>
      </c>
      <c r="G16" s="70">
        <f t="shared" si="1"/>
        <v>39</v>
      </c>
      <c r="H16" s="69">
        <f>VLOOKUP($A16,'Return Data'!$A$7:$R$328,8,0)</f>
        <v>3.7621554288548298</v>
      </c>
      <c r="I16" s="70">
        <f t="shared" si="2"/>
        <v>41</v>
      </c>
      <c r="J16" s="69">
        <f>VLOOKUP($A16,'Return Data'!$A$7:$R$328,9,0)</f>
        <v>4.4834928449839699</v>
      </c>
      <c r="K16" s="70">
        <f t="shared" si="3"/>
        <v>43</v>
      </c>
      <c r="L16" s="69">
        <f>VLOOKUP($A16,'Return Data'!$A$7:$R$328,10,0)</f>
        <v>4.7041444885488204</v>
      </c>
      <c r="M16" s="70">
        <f t="shared" si="4"/>
        <v>42</v>
      </c>
      <c r="N16" s="69">
        <f>VLOOKUP($A16,'Return Data'!$A$7:$R$328,11,0)</f>
        <v>4.8197478567638097</v>
      </c>
      <c r="O16" s="70">
        <f t="shared" si="5"/>
        <v>36</v>
      </c>
      <c r="P16" s="69">
        <f>VLOOKUP($A16,'Return Data'!$A$7:$R$328,12,0)</f>
        <v>4.8660906996086402</v>
      </c>
      <c r="Q16" s="70">
        <f t="shared" si="6"/>
        <v>36</v>
      </c>
      <c r="R16" s="69">
        <f>VLOOKUP($A16,'Return Data'!$A$7:$R$328,13,0)</f>
        <v>5.2394703295595901</v>
      </c>
      <c r="S16" s="70">
        <f t="shared" si="7"/>
        <v>35</v>
      </c>
      <c r="T16" s="69">
        <f>VLOOKUP($A16,'Return Data'!$A$7:$R$328,14,0)</f>
        <v>5.7912522167735201</v>
      </c>
      <c r="U16" s="70">
        <f t="shared" si="8"/>
        <v>33</v>
      </c>
      <c r="V16" s="69">
        <f>VLOOKUP($A16,'Return Data'!$A$7:$R$328,18,0)</f>
        <v>6.9299424947237203</v>
      </c>
      <c r="W16" s="70">
        <f t="shared" si="9"/>
        <v>30</v>
      </c>
      <c r="X16" s="69">
        <f>VLOOKUP($A16,'Return Data'!$A$7:$R$328,15,0)</f>
        <v>7.2309480339586703</v>
      </c>
      <c r="Y16" s="70">
        <f t="shared" si="10"/>
        <v>27</v>
      </c>
      <c r="Z16" s="69">
        <f>VLOOKUP($A16,'Return Data'!$A$7:$R$328,17,0)</f>
        <v>10.1185831096115</v>
      </c>
      <c r="AA16" s="71">
        <f t="shared" si="11"/>
        <v>8</v>
      </c>
    </row>
    <row r="17" spans="1:27" x14ac:dyDescent="0.25">
      <c r="A17" s="67" t="s">
        <v>127</v>
      </c>
      <c r="B17" s="68">
        <f>VLOOKUP($A17,'Return Data'!$A$7:$R$328,2,0)</f>
        <v>43906</v>
      </c>
      <c r="C17" s="69">
        <f>VLOOKUP($A17,'Return Data'!$A$7:$R$328,3,0)</f>
        <v>2971.6212999999998</v>
      </c>
      <c r="D17" s="69">
        <f>VLOOKUP($A17,'Return Data'!$A$7:$R$328,6,0)</f>
        <v>5.5526960378842203</v>
      </c>
      <c r="E17" s="70">
        <f t="shared" si="0"/>
        <v>6</v>
      </c>
      <c r="F17" s="69">
        <f>VLOOKUP($A17,'Return Data'!$A$7:$R$328,7,0)</f>
        <v>5.6179057173332296</v>
      </c>
      <c r="G17" s="70">
        <f t="shared" si="1"/>
        <v>2</v>
      </c>
      <c r="H17" s="69">
        <f>VLOOKUP($A17,'Return Data'!$A$7:$R$328,8,0)</f>
        <v>5.1034285874621999</v>
      </c>
      <c r="I17" s="70">
        <f t="shared" si="2"/>
        <v>10</v>
      </c>
      <c r="J17" s="69">
        <f>VLOOKUP($A17,'Return Data'!$A$7:$R$328,9,0)</f>
        <v>5.7431025731579801</v>
      </c>
      <c r="K17" s="70">
        <f t="shared" si="3"/>
        <v>12</v>
      </c>
      <c r="L17" s="69">
        <f>VLOOKUP($A17,'Return Data'!$A$7:$R$328,10,0)</f>
        <v>5.5246191301707102</v>
      </c>
      <c r="M17" s="70">
        <f t="shared" si="4"/>
        <v>4</v>
      </c>
      <c r="N17" s="69">
        <f>VLOOKUP($A17,'Return Data'!$A$7:$R$328,11,0)</f>
        <v>5.4960250123515397</v>
      </c>
      <c r="O17" s="70">
        <f t="shared" si="5"/>
        <v>2</v>
      </c>
      <c r="P17" s="69">
        <f>VLOOKUP($A17,'Return Data'!$A$7:$R$328,12,0)</f>
        <v>5.7469334254550297</v>
      </c>
      <c r="Q17" s="70">
        <f t="shared" si="6"/>
        <v>2</v>
      </c>
      <c r="R17" s="69">
        <f>VLOOKUP($A17,'Return Data'!$A$7:$R$328,13,0)</f>
        <v>6.0906011715913504</v>
      </c>
      <c r="S17" s="70">
        <f t="shared" si="7"/>
        <v>2</v>
      </c>
      <c r="T17" s="69">
        <f>VLOOKUP($A17,'Return Data'!$A$7:$R$328,14,0)</f>
        <v>6.54247481573955</v>
      </c>
      <c r="U17" s="70">
        <f t="shared" si="8"/>
        <v>2</v>
      </c>
      <c r="V17" s="69">
        <f>VLOOKUP($A17,'Return Data'!$A$7:$R$328,18,0)</f>
        <v>7.3453434086746796</v>
      </c>
      <c r="W17" s="70">
        <f t="shared" si="9"/>
        <v>2</v>
      </c>
      <c r="X17" s="69">
        <f>VLOOKUP($A17,'Return Data'!$A$7:$R$328,15,0)</f>
        <v>7.5016247159923797</v>
      </c>
      <c r="Y17" s="70">
        <f t="shared" si="10"/>
        <v>2</v>
      </c>
      <c r="Z17" s="69">
        <f>VLOOKUP($A17,'Return Data'!$A$7:$R$328,17,0)</f>
        <v>10.238304087817101</v>
      </c>
      <c r="AA17" s="71">
        <f t="shared" si="11"/>
        <v>3</v>
      </c>
    </row>
    <row r="18" spans="1:27" x14ac:dyDescent="0.25">
      <c r="A18" s="67" t="s">
        <v>128</v>
      </c>
      <c r="B18" s="68">
        <f>VLOOKUP($A18,'Return Data'!$A$7:$R$328,2,0)</f>
        <v>43906</v>
      </c>
      <c r="C18" s="69">
        <f>VLOOKUP($A18,'Return Data'!$A$7:$R$328,3,0)</f>
        <v>3894.1244999999999</v>
      </c>
      <c r="D18" s="69">
        <f>VLOOKUP($A18,'Return Data'!$A$7:$R$328,6,0)</f>
        <v>4.0843145964821703</v>
      </c>
      <c r="E18" s="70">
        <f t="shared" si="0"/>
        <v>36</v>
      </c>
      <c r="F18" s="69">
        <f>VLOOKUP($A18,'Return Data'!$A$7:$R$328,7,0)</f>
        <v>4.7968535840406199</v>
      </c>
      <c r="G18" s="70">
        <f t="shared" si="1"/>
        <v>33</v>
      </c>
      <c r="H18" s="69">
        <f>VLOOKUP($A18,'Return Data'!$A$7:$R$328,8,0)</f>
        <v>4.4605854754063801</v>
      </c>
      <c r="I18" s="70">
        <f t="shared" si="2"/>
        <v>28</v>
      </c>
      <c r="J18" s="69">
        <f>VLOOKUP($A18,'Return Data'!$A$7:$R$328,9,0)</f>
        <v>5.7493869244587801</v>
      </c>
      <c r="K18" s="70">
        <f t="shared" si="3"/>
        <v>11</v>
      </c>
      <c r="L18" s="69">
        <f>VLOOKUP($A18,'Return Data'!$A$7:$R$328,10,0)</f>
        <v>5.3161222403116799</v>
      </c>
      <c r="M18" s="70">
        <f t="shared" si="4"/>
        <v>21</v>
      </c>
      <c r="N18" s="69">
        <f>VLOOKUP($A18,'Return Data'!$A$7:$R$328,11,0)</f>
        <v>5.1796353320248203</v>
      </c>
      <c r="O18" s="70">
        <f t="shared" si="5"/>
        <v>24</v>
      </c>
      <c r="P18" s="69">
        <f>VLOOKUP($A18,'Return Data'!$A$7:$R$328,12,0)</f>
        <v>5.3041555438171804</v>
      </c>
      <c r="Q18" s="70">
        <f t="shared" si="6"/>
        <v>25</v>
      </c>
      <c r="R18" s="69">
        <f>VLOOKUP($A18,'Return Data'!$A$7:$R$328,13,0)</f>
        <v>5.7015493292523498</v>
      </c>
      <c r="S18" s="70">
        <f t="shared" si="7"/>
        <v>25</v>
      </c>
      <c r="T18" s="69">
        <f>VLOOKUP($A18,'Return Data'!$A$7:$R$328,14,0)</f>
        <v>6.2048798983031803</v>
      </c>
      <c r="U18" s="70">
        <f t="shared" si="8"/>
        <v>22</v>
      </c>
      <c r="V18" s="69">
        <f>VLOOKUP($A18,'Return Data'!$A$7:$R$328,18,0)</f>
        <v>7.0419634009988004</v>
      </c>
      <c r="W18" s="70">
        <f t="shared" si="9"/>
        <v>25</v>
      </c>
      <c r="X18" s="69">
        <f>VLOOKUP($A18,'Return Data'!$A$7:$R$328,15,0)</f>
        <v>7.2274052073929003</v>
      </c>
      <c r="Y18" s="70">
        <f t="shared" si="10"/>
        <v>28</v>
      </c>
      <c r="Z18" s="69">
        <f>VLOOKUP($A18,'Return Data'!$A$7:$R$328,17,0)</f>
        <v>9.97159754685587</v>
      </c>
      <c r="AA18" s="71">
        <f t="shared" si="11"/>
        <v>24</v>
      </c>
    </row>
    <row r="19" spans="1:27" x14ac:dyDescent="0.25">
      <c r="A19" s="67" t="s">
        <v>129</v>
      </c>
      <c r="B19" s="68">
        <f>VLOOKUP($A19,'Return Data'!$A$7:$R$328,2,0)</f>
        <v>43906</v>
      </c>
      <c r="C19" s="69">
        <f>VLOOKUP($A19,'Return Data'!$A$7:$R$328,3,0)</f>
        <v>1973.4014999999999</v>
      </c>
      <c r="D19" s="69">
        <f>VLOOKUP($A19,'Return Data'!$A$7:$R$328,6,0)</f>
        <v>3.4831258984094902</v>
      </c>
      <c r="E19" s="70">
        <f t="shared" si="0"/>
        <v>43</v>
      </c>
      <c r="F19" s="69">
        <f>VLOOKUP($A19,'Return Data'!$A$7:$R$328,7,0)</f>
        <v>4.7978996094333297</v>
      </c>
      <c r="G19" s="70">
        <f t="shared" si="1"/>
        <v>32</v>
      </c>
      <c r="H19" s="69">
        <f>VLOOKUP($A19,'Return Data'!$A$7:$R$328,8,0)</f>
        <v>3.3676497609765601</v>
      </c>
      <c r="I19" s="70">
        <f t="shared" si="2"/>
        <v>44</v>
      </c>
      <c r="J19" s="69">
        <f>VLOOKUP($A19,'Return Data'!$A$7:$R$328,9,0)</f>
        <v>5.0452759203692201</v>
      </c>
      <c r="K19" s="70">
        <f t="shared" si="3"/>
        <v>36</v>
      </c>
      <c r="L19" s="69">
        <f>VLOOKUP($A19,'Return Data'!$A$7:$R$328,10,0)</f>
        <v>5.0302670060542898</v>
      </c>
      <c r="M19" s="70">
        <f t="shared" si="4"/>
        <v>35</v>
      </c>
      <c r="N19" s="69">
        <f>VLOOKUP($A19,'Return Data'!$A$7:$R$328,11,0)</f>
        <v>5.1841296499820801</v>
      </c>
      <c r="O19" s="70">
        <f t="shared" si="5"/>
        <v>23</v>
      </c>
      <c r="P19" s="69">
        <f>VLOOKUP($A19,'Return Data'!$A$7:$R$328,12,0)</f>
        <v>5.4260527947300901</v>
      </c>
      <c r="Q19" s="70">
        <f t="shared" si="6"/>
        <v>16</v>
      </c>
      <c r="R19" s="69">
        <f>VLOOKUP($A19,'Return Data'!$A$7:$R$328,13,0)</f>
        <v>5.8220156802106704</v>
      </c>
      <c r="S19" s="70">
        <f t="shared" si="7"/>
        <v>12</v>
      </c>
      <c r="T19" s="69">
        <f>VLOOKUP($A19,'Return Data'!$A$7:$R$328,14,0)</f>
        <v>6.3200886661918201</v>
      </c>
      <c r="U19" s="70">
        <f t="shared" si="8"/>
        <v>11</v>
      </c>
      <c r="V19" s="69">
        <f>VLOOKUP($A19,'Return Data'!$A$7:$R$328,18,0)</f>
        <v>7.1818371255974496</v>
      </c>
      <c r="W19" s="70">
        <f t="shared" si="9"/>
        <v>11</v>
      </c>
      <c r="X19" s="69">
        <f>VLOOKUP($A19,'Return Data'!$A$7:$R$328,15,0)</f>
        <v>7.3764374261030401</v>
      </c>
      <c r="Y19" s="70">
        <f t="shared" si="10"/>
        <v>12</v>
      </c>
      <c r="Z19" s="69">
        <f>VLOOKUP($A19,'Return Data'!$A$7:$R$328,17,0)</f>
        <v>10.0232515413031</v>
      </c>
      <c r="AA19" s="71">
        <f t="shared" si="11"/>
        <v>17</v>
      </c>
    </row>
    <row r="20" spans="1:27" x14ac:dyDescent="0.25">
      <c r="A20" s="67" t="s">
        <v>130</v>
      </c>
      <c r="B20" s="68">
        <f>VLOOKUP($A20,'Return Data'!$A$7:$R$328,2,0)</f>
        <v>43906</v>
      </c>
      <c r="C20" s="69">
        <f>VLOOKUP($A20,'Return Data'!$A$7:$R$328,3,0)</f>
        <v>292.76499999999999</v>
      </c>
      <c r="D20" s="69">
        <f>VLOOKUP($A20,'Return Data'!$A$7:$R$328,6,0)</f>
        <v>5.0250286361213101</v>
      </c>
      <c r="E20" s="70">
        <f t="shared" si="0"/>
        <v>18</v>
      </c>
      <c r="F20" s="69">
        <f>VLOOKUP($A20,'Return Data'!$A$7:$R$328,7,0)</f>
        <v>5.2094207769252101</v>
      </c>
      <c r="G20" s="70">
        <f t="shared" si="1"/>
        <v>14</v>
      </c>
      <c r="H20" s="69">
        <f>VLOOKUP($A20,'Return Data'!$A$7:$R$328,8,0)</f>
        <v>4.3886312362044304</v>
      </c>
      <c r="I20" s="70">
        <f t="shared" si="2"/>
        <v>31</v>
      </c>
      <c r="J20" s="69">
        <f>VLOOKUP($A20,'Return Data'!$A$7:$R$328,9,0)</f>
        <v>5.7646130343019601</v>
      </c>
      <c r="K20" s="70">
        <f t="shared" si="3"/>
        <v>10</v>
      </c>
      <c r="L20" s="69">
        <f>VLOOKUP($A20,'Return Data'!$A$7:$R$328,10,0)</f>
        <v>5.3461655484728299</v>
      </c>
      <c r="M20" s="70">
        <f t="shared" si="4"/>
        <v>17</v>
      </c>
      <c r="N20" s="69">
        <f>VLOOKUP($A20,'Return Data'!$A$7:$R$328,11,0)</f>
        <v>5.2263729769176797</v>
      </c>
      <c r="O20" s="70">
        <f t="shared" si="5"/>
        <v>21</v>
      </c>
      <c r="P20" s="69">
        <f>VLOOKUP($A20,'Return Data'!$A$7:$R$328,12,0)</f>
        <v>5.3717535215305601</v>
      </c>
      <c r="Q20" s="70">
        <f t="shared" si="6"/>
        <v>20</v>
      </c>
      <c r="R20" s="69">
        <f>VLOOKUP($A20,'Return Data'!$A$7:$R$328,13,0)</f>
        <v>5.7628638876656098</v>
      </c>
      <c r="S20" s="70">
        <f t="shared" si="7"/>
        <v>19</v>
      </c>
      <c r="T20" s="69">
        <f>VLOOKUP($A20,'Return Data'!$A$7:$R$328,14,0)</f>
        <v>6.2578209086707197</v>
      </c>
      <c r="U20" s="70">
        <f t="shared" si="8"/>
        <v>19</v>
      </c>
      <c r="V20" s="69">
        <f>VLOOKUP($A20,'Return Data'!$A$7:$R$328,18,0)</f>
        <v>7.1297167229738196</v>
      </c>
      <c r="W20" s="70">
        <f t="shared" si="9"/>
        <v>18</v>
      </c>
      <c r="X20" s="69">
        <f>VLOOKUP($A20,'Return Data'!$A$7:$R$328,15,0)</f>
        <v>7.3179436033208001</v>
      </c>
      <c r="Y20" s="70">
        <f t="shared" si="10"/>
        <v>22</v>
      </c>
      <c r="Z20" s="69">
        <f>VLOOKUP($A20,'Return Data'!$A$7:$R$328,17,0)</f>
        <v>10.0335015655861</v>
      </c>
      <c r="AA20" s="71">
        <f t="shared" si="11"/>
        <v>15</v>
      </c>
    </row>
    <row r="21" spans="1:27" x14ac:dyDescent="0.25">
      <c r="A21" s="67" t="s">
        <v>131</v>
      </c>
      <c r="B21" s="68">
        <f>VLOOKUP($A21,'Return Data'!$A$7:$R$328,2,0)</f>
        <v>43906</v>
      </c>
      <c r="C21" s="69">
        <f>VLOOKUP($A21,'Return Data'!$A$7:$R$328,3,0)</f>
        <v>2122.8433</v>
      </c>
      <c r="D21" s="69">
        <f>VLOOKUP($A21,'Return Data'!$A$7:$R$328,6,0)</f>
        <v>4.9731594591666504</v>
      </c>
      <c r="E21" s="70">
        <f t="shared" si="0"/>
        <v>20</v>
      </c>
      <c r="F21" s="69">
        <f>VLOOKUP($A21,'Return Data'!$A$7:$R$328,7,0)</f>
        <v>5.2980337188125803</v>
      </c>
      <c r="G21" s="70">
        <f t="shared" si="1"/>
        <v>13</v>
      </c>
      <c r="H21" s="69">
        <f>VLOOKUP($A21,'Return Data'!$A$7:$R$328,8,0)</f>
        <v>4.7141643791327601</v>
      </c>
      <c r="I21" s="70">
        <f t="shared" si="2"/>
        <v>17</v>
      </c>
      <c r="J21" s="69">
        <f>VLOOKUP($A21,'Return Data'!$A$7:$R$328,9,0)</f>
        <v>5.48976416233522</v>
      </c>
      <c r="K21" s="70">
        <f t="shared" si="3"/>
        <v>27</v>
      </c>
      <c r="L21" s="69">
        <f>VLOOKUP($A21,'Return Data'!$A$7:$R$328,10,0)</f>
        <v>5.3310788174393204</v>
      </c>
      <c r="M21" s="70">
        <f t="shared" si="4"/>
        <v>20</v>
      </c>
      <c r="N21" s="69">
        <f>VLOOKUP($A21,'Return Data'!$A$7:$R$328,11,0)</f>
        <v>5.3284976014998398</v>
      </c>
      <c r="O21" s="70">
        <f t="shared" si="5"/>
        <v>10</v>
      </c>
      <c r="P21" s="69">
        <f>VLOOKUP($A21,'Return Data'!$A$7:$R$328,12,0)</f>
        <v>5.5494501956842104</v>
      </c>
      <c r="Q21" s="70">
        <f t="shared" si="6"/>
        <v>6</v>
      </c>
      <c r="R21" s="69">
        <f>VLOOKUP($A21,'Return Data'!$A$7:$R$328,13,0)</f>
        <v>5.9049710962831803</v>
      </c>
      <c r="S21" s="70">
        <f t="shared" si="7"/>
        <v>6</v>
      </c>
      <c r="T21" s="69">
        <f>VLOOKUP($A21,'Return Data'!$A$7:$R$328,14,0)</f>
        <v>6.3252965877644503</v>
      </c>
      <c r="U21" s="70">
        <f t="shared" si="8"/>
        <v>10</v>
      </c>
      <c r="V21" s="69">
        <f>VLOOKUP($A21,'Return Data'!$A$7:$R$328,18,0)</f>
        <v>7.21962354032555</v>
      </c>
      <c r="W21" s="70">
        <f t="shared" si="9"/>
        <v>8</v>
      </c>
      <c r="X21" s="69">
        <f>VLOOKUP($A21,'Return Data'!$A$7:$R$328,15,0)</f>
        <v>7.4154696044987096</v>
      </c>
      <c r="Y21" s="70">
        <f t="shared" si="10"/>
        <v>6</v>
      </c>
      <c r="Z21" s="69">
        <f>VLOOKUP($A21,'Return Data'!$A$7:$R$328,17,0)</f>
        <v>10.014189661543099</v>
      </c>
      <c r="AA21" s="71">
        <f t="shared" si="11"/>
        <v>19</v>
      </c>
    </row>
    <row r="22" spans="1:27" x14ac:dyDescent="0.25">
      <c r="A22" s="67" t="s">
        <v>132</v>
      </c>
      <c r="B22" s="68">
        <f>VLOOKUP($A22,'Return Data'!$A$7:$R$328,2,0)</f>
        <v>43906</v>
      </c>
      <c r="C22" s="69">
        <f>VLOOKUP($A22,'Return Data'!$A$7:$R$328,3,0)</f>
        <v>2395.0636</v>
      </c>
      <c r="D22" s="69">
        <f>VLOOKUP($A22,'Return Data'!$A$7:$R$328,6,0)</f>
        <v>3.8087931432788702</v>
      </c>
      <c r="E22" s="70">
        <f t="shared" si="0"/>
        <v>40</v>
      </c>
      <c r="F22" s="69">
        <f>VLOOKUP($A22,'Return Data'!$A$7:$R$328,7,0)</f>
        <v>4.7947678146958603</v>
      </c>
      <c r="G22" s="70">
        <f t="shared" si="1"/>
        <v>34</v>
      </c>
      <c r="H22" s="69">
        <f>VLOOKUP($A22,'Return Data'!$A$7:$R$328,8,0)</f>
        <v>3.8857459983172902</v>
      </c>
      <c r="I22" s="70">
        <f t="shared" si="2"/>
        <v>39</v>
      </c>
      <c r="J22" s="69">
        <f>VLOOKUP($A22,'Return Data'!$A$7:$R$328,9,0)</f>
        <v>5.4340155932484304</v>
      </c>
      <c r="K22" s="70">
        <f t="shared" si="3"/>
        <v>31</v>
      </c>
      <c r="L22" s="69">
        <f>VLOOKUP($A22,'Return Data'!$A$7:$R$328,10,0)</f>
        <v>5.1704835512574201</v>
      </c>
      <c r="M22" s="70">
        <f t="shared" si="4"/>
        <v>30</v>
      </c>
      <c r="N22" s="69">
        <f>VLOOKUP($A22,'Return Data'!$A$7:$R$328,11,0)</f>
        <v>5.0964546065038503</v>
      </c>
      <c r="O22" s="70">
        <f t="shared" si="5"/>
        <v>31</v>
      </c>
      <c r="P22" s="69">
        <f>VLOOKUP($A22,'Return Data'!$A$7:$R$328,12,0)</f>
        <v>5.1677449936821596</v>
      </c>
      <c r="Q22" s="70">
        <f t="shared" si="6"/>
        <v>31</v>
      </c>
      <c r="R22" s="69">
        <f>VLOOKUP($A22,'Return Data'!$A$7:$R$328,13,0)</f>
        <v>5.5188734002412101</v>
      </c>
      <c r="S22" s="70">
        <f t="shared" si="7"/>
        <v>30</v>
      </c>
      <c r="T22" s="69">
        <f>VLOOKUP($A22,'Return Data'!$A$7:$R$328,14,0)</f>
        <v>6.0113883346548498</v>
      </c>
      <c r="U22" s="70">
        <f t="shared" si="8"/>
        <v>30</v>
      </c>
      <c r="V22" s="69">
        <f>VLOOKUP($A22,'Return Data'!$A$7:$R$328,18,0)</f>
        <v>6.9354873222359696</v>
      </c>
      <c r="W22" s="70">
        <f t="shared" si="9"/>
        <v>29</v>
      </c>
      <c r="X22" s="69">
        <f>VLOOKUP($A22,'Return Data'!$A$7:$R$328,15,0)</f>
        <v>7.1803372960649101</v>
      </c>
      <c r="Y22" s="70">
        <f t="shared" si="10"/>
        <v>29</v>
      </c>
      <c r="Z22" s="69">
        <f>VLOOKUP($A22,'Return Data'!$A$7:$R$328,17,0)</f>
        <v>9.9159683485811296</v>
      </c>
      <c r="AA22" s="71">
        <f t="shared" si="11"/>
        <v>27</v>
      </c>
    </row>
    <row r="23" spans="1:27" x14ac:dyDescent="0.25">
      <c r="A23" s="67" t="s">
        <v>133</v>
      </c>
      <c r="B23" s="68">
        <f>VLOOKUP($A23,'Return Data'!$A$7:$R$328,2,0)</f>
        <v>43906</v>
      </c>
      <c r="C23" s="69">
        <f>VLOOKUP($A23,'Return Data'!$A$7:$R$328,3,0)</f>
        <v>1541.0083999999999</v>
      </c>
      <c r="D23" s="69">
        <f>VLOOKUP($A23,'Return Data'!$A$7:$R$328,6,0)</f>
        <v>4.7448803001449704</v>
      </c>
      <c r="E23" s="70">
        <f t="shared" si="0"/>
        <v>28</v>
      </c>
      <c r="F23" s="69">
        <f>VLOOKUP($A23,'Return Data'!$A$7:$R$328,7,0)</f>
        <v>4.7555959749056003</v>
      </c>
      <c r="G23" s="70">
        <f t="shared" si="1"/>
        <v>38</v>
      </c>
      <c r="H23" s="69">
        <f>VLOOKUP($A23,'Return Data'!$A$7:$R$328,8,0)</f>
        <v>4.1798292731010402</v>
      </c>
      <c r="I23" s="70">
        <f t="shared" si="2"/>
        <v>33</v>
      </c>
      <c r="J23" s="69">
        <f>VLOOKUP($A23,'Return Data'!$A$7:$R$328,9,0)</f>
        <v>4.7131795432243297</v>
      </c>
      <c r="K23" s="70">
        <f t="shared" si="3"/>
        <v>40</v>
      </c>
      <c r="L23" s="69">
        <f>VLOOKUP($A23,'Return Data'!$A$7:$R$328,10,0)</f>
        <v>4.7634487397355398</v>
      </c>
      <c r="M23" s="70">
        <f t="shared" si="4"/>
        <v>40</v>
      </c>
      <c r="N23" s="69">
        <f>VLOOKUP($A23,'Return Data'!$A$7:$R$328,11,0)</f>
        <v>4.7339445501822999</v>
      </c>
      <c r="O23" s="70">
        <f t="shared" si="5"/>
        <v>37</v>
      </c>
      <c r="P23" s="69">
        <f>VLOOKUP($A23,'Return Data'!$A$7:$R$328,12,0)</f>
        <v>4.8468873035260396</v>
      </c>
      <c r="Q23" s="70">
        <f t="shared" si="6"/>
        <v>37</v>
      </c>
      <c r="R23" s="69">
        <f>VLOOKUP($A23,'Return Data'!$A$7:$R$328,13,0)</f>
        <v>5.2099889120188596</v>
      </c>
      <c r="S23" s="70">
        <f t="shared" si="7"/>
        <v>36</v>
      </c>
      <c r="T23" s="69">
        <f>VLOOKUP($A23,'Return Data'!$A$7:$R$328,14,0)</f>
        <v>5.6134063057873496</v>
      </c>
      <c r="U23" s="70">
        <f t="shared" si="8"/>
        <v>36</v>
      </c>
      <c r="V23" s="69">
        <f>VLOOKUP($A23,'Return Data'!$A$7:$R$328,18,0)</f>
        <v>6.4450363906879904</v>
      </c>
      <c r="W23" s="70">
        <f t="shared" si="9"/>
        <v>31</v>
      </c>
      <c r="X23" s="69">
        <f>VLOOKUP($A23,'Return Data'!$A$7:$R$328,15,0)</f>
        <v>6.6683364035824502</v>
      </c>
      <c r="Y23" s="70">
        <f t="shared" si="10"/>
        <v>32</v>
      </c>
      <c r="Z23" s="69">
        <f>VLOOKUP($A23,'Return Data'!$A$7:$R$328,17,0)</f>
        <v>8.5242928204392392</v>
      </c>
      <c r="AA23" s="71">
        <f t="shared" si="11"/>
        <v>32</v>
      </c>
    </row>
    <row r="24" spans="1:27" x14ac:dyDescent="0.25">
      <c r="A24" s="67" t="s">
        <v>134</v>
      </c>
      <c r="B24" s="68">
        <f>VLOOKUP($A24,'Return Data'!$A$7:$R$328,2,0)</f>
        <v>43906</v>
      </c>
      <c r="C24" s="69">
        <f>VLOOKUP($A24,'Return Data'!$A$7:$R$328,3,0)</f>
        <v>1933.7552000000001</v>
      </c>
      <c r="D24" s="69">
        <f>VLOOKUP($A24,'Return Data'!$A$7:$R$328,6,0)</f>
        <v>4.9044337007519996</v>
      </c>
      <c r="E24" s="70">
        <f t="shared" si="0"/>
        <v>23</v>
      </c>
      <c r="F24" s="69">
        <f>VLOOKUP($A24,'Return Data'!$A$7:$R$328,7,0)</f>
        <v>5.0310597705150304</v>
      </c>
      <c r="G24" s="70">
        <f t="shared" si="1"/>
        <v>24</v>
      </c>
      <c r="H24" s="69">
        <f>VLOOKUP($A24,'Return Data'!$A$7:$R$328,8,0)</f>
        <v>5.2793379874259703</v>
      </c>
      <c r="I24" s="70">
        <f t="shared" si="2"/>
        <v>5</v>
      </c>
      <c r="J24" s="69">
        <f>VLOOKUP($A24,'Return Data'!$A$7:$R$328,9,0)</f>
        <v>5.6094814297343296</v>
      </c>
      <c r="K24" s="70">
        <f t="shared" si="3"/>
        <v>21</v>
      </c>
      <c r="L24" s="69">
        <f>VLOOKUP($A24,'Return Data'!$A$7:$R$328,10,0)</f>
        <v>5.3847303160092101</v>
      </c>
      <c r="M24" s="70">
        <f t="shared" si="4"/>
        <v>13</v>
      </c>
      <c r="N24" s="69">
        <f>VLOOKUP($A24,'Return Data'!$A$7:$R$328,11,0)</f>
        <v>5.3543436924251102</v>
      </c>
      <c r="O24" s="70">
        <f t="shared" si="5"/>
        <v>4</v>
      </c>
      <c r="P24" s="69">
        <f>VLOOKUP($A24,'Return Data'!$A$7:$R$328,12,0)</f>
        <v>5.4576856418723496</v>
      </c>
      <c r="Q24" s="70">
        <f t="shared" si="6"/>
        <v>11</v>
      </c>
      <c r="R24" s="69">
        <f>VLOOKUP($A24,'Return Data'!$A$7:$R$328,13,0)</f>
        <v>5.7869267734040299</v>
      </c>
      <c r="S24" s="70">
        <f t="shared" si="7"/>
        <v>17</v>
      </c>
      <c r="T24" s="69">
        <f>VLOOKUP($A24,'Return Data'!$A$7:$R$328,14,0)</f>
        <v>6.2639166134364404</v>
      </c>
      <c r="U24" s="70">
        <f t="shared" si="8"/>
        <v>18</v>
      </c>
      <c r="V24" s="69">
        <f>VLOOKUP($A24,'Return Data'!$A$7:$R$328,18,0)</f>
        <v>7.1048277391503003</v>
      </c>
      <c r="W24" s="70">
        <f t="shared" si="9"/>
        <v>21</v>
      </c>
      <c r="X24" s="69">
        <f>VLOOKUP($A24,'Return Data'!$A$7:$R$328,15,0)</f>
        <v>7.3450486953368603</v>
      </c>
      <c r="Y24" s="70">
        <f t="shared" si="10"/>
        <v>18</v>
      </c>
      <c r="Z24" s="69">
        <f>VLOOKUP($A24,'Return Data'!$A$7:$R$328,17,0)</f>
        <v>10.1375249015148</v>
      </c>
      <c r="AA24" s="71">
        <f t="shared" si="11"/>
        <v>7</v>
      </c>
    </row>
    <row r="25" spans="1:27" x14ac:dyDescent="0.25">
      <c r="A25" s="67" t="s">
        <v>135</v>
      </c>
      <c r="B25" s="68">
        <f>VLOOKUP($A25,'Return Data'!$A$7:$R$328,2,0)</f>
        <v>43906</v>
      </c>
      <c r="C25" s="69">
        <f>VLOOKUP($A25,'Return Data'!$A$7:$R$328,3,0)</f>
        <v>1933.1578999999999</v>
      </c>
      <c r="D25" s="69">
        <f>VLOOKUP($A25,'Return Data'!$A$7:$R$328,6,0)</f>
        <v>5.6802957652678501</v>
      </c>
      <c r="E25" s="70">
        <f t="shared" si="0"/>
        <v>5</v>
      </c>
      <c r="F25" s="69">
        <f>VLOOKUP($A25,'Return Data'!$A$7:$R$328,7,0)</f>
        <v>4.7340551968202798</v>
      </c>
      <c r="G25" s="70">
        <f t="shared" si="1"/>
        <v>40</v>
      </c>
      <c r="H25" s="69">
        <f>VLOOKUP($A25,'Return Data'!$A$7:$R$328,8,0)</f>
        <v>4.4654066950316098</v>
      </c>
      <c r="I25" s="70">
        <f t="shared" si="2"/>
        <v>27</v>
      </c>
      <c r="J25" s="69">
        <f>VLOOKUP($A25,'Return Data'!$A$7:$R$328,9,0)</f>
        <v>4.57113943326351</v>
      </c>
      <c r="K25" s="70">
        <f t="shared" si="3"/>
        <v>41</v>
      </c>
      <c r="L25" s="69">
        <f>VLOOKUP($A25,'Return Data'!$A$7:$R$328,10,0)</f>
        <v>4.9438398341376804</v>
      </c>
      <c r="M25" s="70">
        <f t="shared" si="4"/>
        <v>38</v>
      </c>
      <c r="N25" s="69"/>
      <c r="O25" s="70"/>
      <c r="P25" s="69"/>
      <c r="Q25" s="70"/>
      <c r="R25" s="69"/>
      <c r="S25" s="70"/>
      <c r="T25" s="69"/>
      <c r="U25" s="70"/>
      <c r="V25" s="69"/>
      <c r="W25" s="70"/>
      <c r="X25" s="69"/>
      <c r="Y25" s="70"/>
      <c r="Z25" s="69">
        <f>VLOOKUP($A25,'Return Data'!$A$7:$R$328,17,0)</f>
        <v>5.1536129945390803</v>
      </c>
      <c r="AA25" s="71">
        <f t="shared" si="11"/>
        <v>44</v>
      </c>
    </row>
    <row r="26" spans="1:27" x14ac:dyDescent="0.25">
      <c r="A26" s="67" t="s">
        <v>136</v>
      </c>
      <c r="B26" s="68">
        <f>VLOOKUP($A26,'Return Data'!$A$7:$R$328,2,0)</f>
        <v>43906</v>
      </c>
      <c r="C26" s="69">
        <f>VLOOKUP($A26,'Return Data'!$A$7:$R$328,3,0)</f>
        <v>1934.2934</v>
      </c>
      <c r="D26" s="69">
        <f>VLOOKUP($A26,'Return Data'!$A$7:$R$328,6,0)</f>
        <v>4.9521439935537002</v>
      </c>
      <c r="E26" s="70">
        <f t="shared" si="0"/>
        <v>21</v>
      </c>
      <c r="F26" s="69">
        <f>VLOOKUP($A26,'Return Data'!$A$7:$R$328,7,0)</f>
        <v>5.1240877993801197</v>
      </c>
      <c r="G26" s="70">
        <f t="shared" si="1"/>
        <v>20</v>
      </c>
      <c r="H26" s="69">
        <f>VLOOKUP($A26,'Return Data'!$A$7:$R$328,8,0)</f>
        <v>5.3389146281044804</v>
      </c>
      <c r="I26" s="70">
        <f t="shared" si="2"/>
        <v>2</v>
      </c>
      <c r="J26" s="69">
        <f>VLOOKUP($A26,'Return Data'!$A$7:$R$328,9,0)</f>
        <v>5.6631476771870801</v>
      </c>
      <c r="K26" s="70">
        <f t="shared" si="3"/>
        <v>14</v>
      </c>
      <c r="L26" s="69">
        <f>VLOOKUP($A26,'Return Data'!$A$7:$R$328,10,0)</f>
        <v>5.4264094043129099</v>
      </c>
      <c r="M26" s="70">
        <f t="shared" si="4"/>
        <v>10</v>
      </c>
      <c r="N26" s="69"/>
      <c r="O26" s="70"/>
      <c r="P26" s="69"/>
      <c r="Q26" s="70"/>
      <c r="R26" s="69"/>
      <c r="S26" s="70"/>
      <c r="T26" s="69"/>
      <c r="U26" s="70"/>
      <c r="V26" s="69"/>
      <c r="W26" s="70"/>
      <c r="X26" s="69"/>
      <c r="Y26" s="70"/>
      <c r="Z26" s="69">
        <f>VLOOKUP($A26,'Return Data'!$A$7:$R$328,17,0)</f>
        <v>5.4312749527428199</v>
      </c>
      <c r="AA26" s="71">
        <f t="shared" si="11"/>
        <v>40</v>
      </c>
    </row>
    <row r="27" spans="1:27" x14ac:dyDescent="0.25">
      <c r="A27" s="67" t="s">
        <v>137</v>
      </c>
      <c r="B27" s="68">
        <f>VLOOKUP($A27,'Return Data'!$A$7:$R$328,2,0)</f>
        <v>43906</v>
      </c>
      <c r="C27" s="69">
        <f>VLOOKUP($A27,'Return Data'!$A$7:$R$328,3,0)</f>
        <v>1934.1135999999999</v>
      </c>
      <c r="D27" s="69">
        <f>VLOOKUP($A27,'Return Data'!$A$7:$R$328,6,0)</f>
        <v>4.9828073496478398</v>
      </c>
      <c r="E27" s="70">
        <f t="shared" si="0"/>
        <v>19</v>
      </c>
      <c r="F27" s="69">
        <f>VLOOKUP($A27,'Return Data'!$A$7:$R$328,7,0)</f>
        <v>5.0546806486253901</v>
      </c>
      <c r="G27" s="70">
        <f t="shared" si="1"/>
        <v>22</v>
      </c>
      <c r="H27" s="69">
        <f>VLOOKUP($A27,'Return Data'!$A$7:$R$328,8,0)</f>
        <v>5.2905151176857101</v>
      </c>
      <c r="I27" s="70">
        <f t="shared" si="2"/>
        <v>4</v>
      </c>
      <c r="J27" s="69">
        <f>VLOOKUP($A27,'Return Data'!$A$7:$R$328,9,0)</f>
        <v>5.60965813742905</v>
      </c>
      <c r="K27" s="70">
        <f t="shared" si="3"/>
        <v>20</v>
      </c>
      <c r="L27" s="69">
        <f>VLOOKUP($A27,'Return Data'!$A$7:$R$328,10,0)</f>
        <v>5.3669921134708396</v>
      </c>
      <c r="M27" s="70">
        <f t="shared" si="4"/>
        <v>15</v>
      </c>
      <c r="N27" s="69"/>
      <c r="O27" s="70"/>
      <c r="P27" s="69"/>
      <c r="Q27" s="70"/>
      <c r="R27" s="69"/>
      <c r="S27" s="70"/>
      <c r="T27" s="69"/>
      <c r="U27" s="70"/>
      <c r="V27" s="69"/>
      <c r="W27" s="70"/>
      <c r="X27" s="69"/>
      <c r="Y27" s="70"/>
      <c r="Z27" s="69">
        <f>VLOOKUP($A27,'Return Data'!$A$7:$R$328,17,0)</f>
        <v>5.38224281367581</v>
      </c>
      <c r="AA27" s="71">
        <f t="shared" si="11"/>
        <v>42</v>
      </c>
    </row>
    <row r="28" spans="1:27" x14ac:dyDescent="0.25">
      <c r="A28" s="67" t="s">
        <v>138</v>
      </c>
      <c r="B28" s="68">
        <f>VLOOKUP($A28,'Return Data'!$A$7:$R$328,2,0)</f>
        <v>43906</v>
      </c>
      <c r="C28" s="69">
        <f>VLOOKUP($A28,'Return Data'!$A$7:$R$328,3,0)</f>
        <v>1934.3012000000001</v>
      </c>
      <c r="D28" s="69">
        <f>VLOOKUP($A28,'Return Data'!$A$7:$R$328,6,0)</f>
        <v>4.5538661961852496</v>
      </c>
      <c r="E28" s="70">
        <f t="shared" si="0"/>
        <v>29</v>
      </c>
      <c r="F28" s="69">
        <f>VLOOKUP($A28,'Return Data'!$A$7:$R$328,7,0)</f>
        <v>4.7639892637217498</v>
      </c>
      <c r="G28" s="70">
        <f t="shared" si="1"/>
        <v>37</v>
      </c>
      <c r="H28" s="69">
        <f>VLOOKUP($A28,'Return Data'!$A$7:$R$328,8,0)</f>
        <v>5.0509591365501301</v>
      </c>
      <c r="I28" s="70">
        <f t="shared" si="2"/>
        <v>11</v>
      </c>
      <c r="J28" s="69">
        <f>VLOOKUP($A28,'Return Data'!$A$7:$R$328,9,0)</f>
        <v>5.4611669841037802</v>
      </c>
      <c r="K28" s="70">
        <f t="shared" si="3"/>
        <v>30</v>
      </c>
      <c r="L28" s="69">
        <f>VLOOKUP($A28,'Return Data'!$A$7:$R$328,10,0)</f>
        <v>5.3057039569909499</v>
      </c>
      <c r="M28" s="70">
        <f t="shared" si="4"/>
        <v>23</v>
      </c>
      <c r="N28" s="69"/>
      <c r="O28" s="70"/>
      <c r="P28" s="69"/>
      <c r="Q28" s="70"/>
      <c r="R28" s="69"/>
      <c r="S28" s="70"/>
      <c r="T28" s="69"/>
      <c r="U28" s="70"/>
      <c r="V28" s="69"/>
      <c r="W28" s="70"/>
      <c r="X28" s="69"/>
      <c r="Y28" s="70"/>
      <c r="Z28" s="69">
        <f>VLOOKUP($A28,'Return Data'!$A$7:$R$328,17,0)</f>
        <v>5.4244009207474297</v>
      </c>
      <c r="AA28" s="71">
        <f t="shared" si="11"/>
        <v>41</v>
      </c>
    </row>
    <row r="29" spans="1:27" x14ac:dyDescent="0.25">
      <c r="A29" s="67" t="s">
        <v>139</v>
      </c>
      <c r="B29" s="68">
        <f>VLOOKUP($A29,'Return Data'!$A$7:$R$328,2,0)</f>
        <v>43906</v>
      </c>
      <c r="C29" s="69">
        <f>VLOOKUP($A29,'Return Data'!$A$7:$R$328,3,0)</f>
        <v>2720.9683</v>
      </c>
      <c r="D29" s="69">
        <f>VLOOKUP($A29,'Return Data'!$A$7:$R$328,6,0)</f>
        <v>4.3011449075183199</v>
      </c>
      <c r="E29" s="70">
        <f t="shared" si="0"/>
        <v>33</v>
      </c>
      <c r="F29" s="69">
        <f>VLOOKUP($A29,'Return Data'!$A$7:$R$328,7,0)</f>
        <v>5.0499121381952801</v>
      </c>
      <c r="G29" s="70">
        <f t="shared" si="1"/>
        <v>23</v>
      </c>
      <c r="H29" s="69">
        <f>VLOOKUP($A29,'Return Data'!$A$7:$R$328,8,0)</f>
        <v>4.0473717186275797</v>
      </c>
      <c r="I29" s="70">
        <f t="shared" si="2"/>
        <v>36</v>
      </c>
      <c r="J29" s="69">
        <f>VLOOKUP($A29,'Return Data'!$A$7:$R$328,9,0)</f>
        <v>5.6261128334309802</v>
      </c>
      <c r="K29" s="70">
        <f t="shared" si="3"/>
        <v>18</v>
      </c>
      <c r="L29" s="69">
        <f>VLOOKUP($A29,'Return Data'!$A$7:$R$328,10,0)</f>
        <v>5.1654201421193804</v>
      </c>
      <c r="M29" s="70">
        <f t="shared" si="4"/>
        <v>32</v>
      </c>
      <c r="N29" s="69">
        <f>VLOOKUP($A29,'Return Data'!$A$7:$R$328,11,0)</f>
        <v>5.1247781880245604</v>
      </c>
      <c r="O29" s="70">
        <f t="shared" ref="O29:O51" si="12">RANK(N29,N$8:N$51,0)</f>
        <v>29</v>
      </c>
      <c r="P29" s="69">
        <f>VLOOKUP($A29,'Return Data'!$A$7:$R$328,12,0)</f>
        <v>5.2619035130666703</v>
      </c>
      <c r="Q29" s="70">
        <f t="shared" ref="Q29:Q51" si="13">RANK(P29,P$8:P$51,0)</f>
        <v>27</v>
      </c>
      <c r="R29" s="69">
        <f>VLOOKUP($A29,'Return Data'!$A$7:$R$328,13,0)</f>
        <v>5.6088589278191501</v>
      </c>
      <c r="S29" s="70">
        <f t="shared" ref="S29:S51" si="14">RANK(R29,R$8:R$51,0)</f>
        <v>28</v>
      </c>
      <c r="T29" s="69">
        <f>VLOOKUP($A29,'Return Data'!$A$7:$R$328,14,0)</f>
        <v>6.0920750600676801</v>
      </c>
      <c r="U29" s="70">
        <f>RANK(T29,T$8:T$51,0)</f>
        <v>28</v>
      </c>
      <c r="V29" s="69">
        <f>VLOOKUP($A29,'Return Data'!$A$7:$R$328,18,0)</f>
        <v>7.05551186633922</v>
      </c>
      <c r="W29" s="70">
        <f>RANK(V29,V$8:V$51,0)</f>
        <v>24</v>
      </c>
      <c r="X29" s="69">
        <f>VLOOKUP($A29,'Return Data'!$A$7:$R$328,15,0)</f>
        <v>7.2910207007641796</v>
      </c>
      <c r="Y29" s="70">
        <f>RANK(X29,X$8:X$51,0)</f>
        <v>23</v>
      </c>
      <c r="Z29" s="69">
        <f>VLOOKUP($A29,'Return Data'!$A$7:$R$328,17,0)</f>
        <v>10.0277825593549</v>
      </c>
      <c r="AA29" s="71">
        <f t="shared" si="11"/>
        <v>16</v>
      </c>
    </row>
    <row r="30" spans="1:27" x14ac:dyDescent="0.25">
      <c r="A30" s="67" t="s">
        <v>140</v>
      </c>
      <c r="B30" s="68">
        <f>VLOOKUP($A30,'Return Data'!$A$7:$R$328,2,0)</f>
        <v>43906</v>
      </c>
      <c r="C30" s="69">
        <f>VLOOKUP($A30,'Return Data'!$A$7:$R$328,3,0)</f>
        <v>1048.0784000000001</v>
      </c>
      <c r="D30" s="69">
        <f>VLOOKUP($A30,'Return Data'!$A$7:$R$328,6,0)</f>
        <v>4.7508354470019398</v>
      </c>
      <c r="E30" s="70">
        <f t="shared" si="0"/>
        <v>27</v>
      </c>
      <c r="F30" s="69">
        <f>VLOOKUP($A30,'Return Data'!$A$7:$R$328,7,0)</f>
        <v>4.8728969138956604</v>
      </c>
      <c r="G30" s="70">
        <f t="shared" si="1"/>
        <v>29</v>
      </c>
      <c r="H30" s="69">
        <f>VLOOKUP($A30,'Return Data'!$A$7:$R$328,8,0)</f>
        <v>4.6822791159484396</v>
      </c>
      <c r="I30" s="70">
        <f t="shared" si="2"/>
        <v>20</v>
      </c>
      <c r="J30" s="69">
        <f>VLOOKUP($A30,'Return Data'!$A$7:$R$328,9,0)</f>
        <v>5.4159177884912397</v>
      </c>
      <c r="K30" s="70">
        <f t="shared" si="3"/>
        <v>32</v>
      </c>
      <c r="L30" s="69">
        <f>VLOOKUP($A30,'Return Data'!$A$7:$R$328,10,0)</f>
        <v>5.1584376767291804</v>
      </c>
      <c r="M30" s="70">
        <f t="shared" si="4"/>
        <v>33</v>
      </c>
      <c r="N30" s="69">
        <f>VLOOKUP($A30,'Return Data'!$A$7:$R$328,11,0)</f>
        <v>4.8212581331551903</v>
      </c>
      <c r="O30" s="70">
        <f t="shared" si="12"/>
        <v>35</v>
      </c>
      <c r="P30" s="69">
        <f>VLOOKUP($A30,'Return Data'!$A$7:$R$328,12,0)</f>
        <v>4.8873442621012897</v>
      </c>
      <c r="Q30" s="70">
        <f t="shared" si="13"/>
        <v>35</v>
      </c>
      <c r="R30" s="69">
        <f>VLOOKUP($A30,'Return Data'!$A$7:$R$328,13,0)</f>
        <v>5.0922111071503702</v>
      </c>
      <c r="S30" s="70">
        <f t="shared" si="14"/>
        <v>37</v>
      </c>
      <c r="T30" s="69"/>
      <c r="U30" s="70"/>
      <c r="V30" s="69"/>
      <c r="W30" s="70"/>
      <c r="X30" s="69"/>
      <c r="Y30" s="70"/>
      <c r="Z30" s="69">
        <f>VLOOKUP($A30,'Return Data'!$A$7:$R$328,17,0)</f>
        <v>5.3563488285228402</v>
      </c>
      <c r="AA30" s="71">
        <f t="shared" si="11"/>
        <v>43</v>
      </c>
    </row>
    <row r="31" spans="1:27" x14ac:dyDescent="0.25">
      <c r="A31" s="67" t="s">
        <v>141</v>
      </c>
      <c r="B31" s="68">
        <f>VLOOKUP($A31,'Return Data'!$A$7:$R$328,2,0)</f>
        <v>43906</v>
      </c>
      <c r="C31" s="69">
        <f>VLOOKUP($A31,'Return Data'!$A$7:$R$328,3,0)</f>
        <v>54.204700000000003</v>
      </c>
      <c r="D31" s="69">
        <f>VLOOKUP($A31,'Return Data'!$A$7:$R$328,6,0)</f>
        <v>5.52249684020234</v>
      </c>
      <c r="E31" s="70">
        <f t="shared" si="0"/>
        <v>7</v>
      </c>
      <c r="F31" s="69">
        <f>VLOOKUP($A31,'Return Data'!$A$7:$R$328,7,0)</f>
        <v>5.4343044699347596</v>
      </c>
      <c r="G31" s="70">
        <f t="shared" si="1"/>
        <v>8</v>
      </c>
      <c r="H31" s="69">
        <f>VLOOKUP($A31,'Return Data'!$A$7:$R$328,8,0)</f>
        <v>5.1130266036194403</v>
      </c>
      <c r="I31" s="70">
        <f t="shared" si="2"/>
        <v>9</v>
      </c>
      <c r="J31" s="69">
        <f>VLOOKUP($A31,'Return Data'!$A$7:$R$328,9,0)</f>
        <v>5.4705888256447297</v>
      </c>
      <c r="K31" s="70">
        <f t="shared" si="3"/>
        <v>29</v>
      </c>
      <c r="L31" s="69">
        <f>VLOOKUP($A31,'Return Data'!$A$7:$R$328,10,0)</f>
        <v>5.3141285732466299</v>
      </c>
      <c r="M31" s="70">
        <f t="shared" si="4"/>
        <v>22</v>
      </c>
      <c r="N31" s="69">
        <f>VLOOKUP($A31,'Return Data'!$A$7:$R$328,11,0)</f>
        <v>5.16631609830955</v>
      </c>
      <c r="O31" s="70">
        <f t="shared" si="12"/>
        <v>25</v>
      </c>
      <c r="P31" s="69">
        <f>VLOOKUP($A31,'Return Data'!$A$7:$R$328,12,0)</f>
        <v>5.3245334475686104</v>
      </c>
      <c r="Q31" s="70">
        <f t="shared" si="13"/>
        <v>24</v>
      </c>
      <c r="R31" s="69">
        <f>VLOOKUP($A31,'Return Data'!$A$7:$R$328,13,0)</f>
        <v>5.7112357961126303</v>
      </c>
      <c r="S31" s="70">
        <f t="shared" si="14"/>
        <v>22</v>
      </c>
      <c r="T31" s="69">
        <f>VLOOKUP($A31,'Return Data'!$A$7:$R$328,14,0)</f>
        <v>6.24951751569869</v>
      </c>
      <c r="U31" s="70">
        <f t="shared" ref="U31:U51" si="15">RANK(T31,T$8:T$51,0)</f>
        <v>21</v>
      </c>
      <c r="V31" s="69">
        <f>VLOOKUP($A31,'Return Data'!$A$7:$R$328,18,0)</f>
        <v>7.1562108209062902</v>
      </c>
      <c r="W31" s="70">
        <f t="shared" ref="W31:W36" si="16">RANK(V31,V$8:V$51,0)</f>
        <v>16</v>
      </c>
      <c r="X31" s="69">
        <f>VLOOKUP($A31,'Return Data'!$A$7:$R$328,15,0)</f>
        <v>7.3684596932426496</v>
      </c>
      <c r="Y31" s="70">
        <f t="shared" ref="Y31:Y36" si="17">RANK(X31,X$8:X$51,0)</f>
        <v>13</v>
      </c>
      <c r="Z31" s="69">
        <f>VLOOKUP($A31,'Return Data'!$A$7:$R$328,17,0)</f>
        <v>10.137958168954199</v>
      </c>
      <c r="AA31" s="71">
        <f t="shared" si="11"/>
        <v>6</v>
      </c>
    </row>
    <row r="32" spans="1:27" x14ac:dyDescent="0.25">
      <c r="A32" s="67" t="s">
        <v>142</v>
      </c>
      <c r="B32" s="68">
        <f>VLOOKUP($A32,'Return Data'!$A$7:$R$328,2,0)</f>
        <v>43906</v>
      </c>
      <c r="C32" s="69">
        <f>VLOOKUP($A32,'Return Data'!$A$7:$R$328,3,0)</f>
        <v>4003.3768</v>
      </c>
      <c r="D32" s="69">
        <f>VLOOKUP($A32,'Return Data'!$A$7:$R$328,6,0)</f>
        <v>2.7116874074516502</v>
      </c>
      <c r="E32" s="70">
        <f t="shared" si="0"/>
        <v>44</v>
      </c>
      <c r="F32" s="69">
        <f>VLOOKUP($A32,'Return Data'!$A$7:$R$328,7,0)</f>
        <v>4.2839051399640198</v>
      </c>
      <c r="G32" s="70">
        <f t="shared" si="1"/>
        <v>43</v>
      </c>
      <c r="H32" s="69">
        <f>VLOOKUP($A32,'Return Data'!$A$7:$R$328,8,0)</f>
        <v>3.9215640200323798</v>
      </c>
      <c r="I32" s="70">
        <f t="shared" si="2"/>
        <v>38</v>
      </c>
      <c r="J32" s="69">
        <f>VLOOKUP($A32,'Return Data'!$A$7:$R$328,9,0)</f>
        <v>5.6617403295820603</v>
      </c>
      <c r="K32" s="70">
        <f t="shared" si="3"/>
        <v>15</v>
      </c>
      <c r="L32" s="69">
        <f>VLOOKUP($A32,'Return Data'!$A$7:$R$328,10,0)</f>
        <v>5.2555000393277496</v>
      </c>
      <c r="M32" s="70">
        <f t="shared" si="4"/>
        <v>28</v>
      </c>
      <c r="N32" s="69">
        <f>VLOOKUP($A32,'Return Data'!$A$7:$R$328,11,0)</f>
        <v>5.15922600268234</v>
      </c>
      <c r="O32" s="70">
        <f t="shared" si="12"/>
        <v>26</v>
      </c>
      <c r="P32" s="69">
        <f>VLOOKUP($A32,'Return Data'!$A$7:$R$328,12,0)</f>
        <v>5.2940558261069803</v>
      </c>
      <c r="Q32" s="70">
        <f t="shared" si="13"/>
        <v>26</v>
      </c>
      <c r="R32" s="69">
        <f>VLOOKUP($A32,'Return Data'!$A$7:$R$328,13,0)</f>
        <v>5.6444688665671796</v>
      </c>
      <c r="S32" s="70">
        <f t="shared" si="14"/>
        <v>26</v>
      </c>
      <c r="T32" s="69">
        <f>VLOOKUP($A32,'Return Data'!$A$7:$R$328,14,0)</f>
        <v>6.1105154556618997</v>
      </c>
      <c r="U32" s="70">
        <f t="shared" si="15"/>
        <v>26</v>
      </c>
      <c r="V32" s="69">
        <f>VLOOKUP($A32,'Return Data'!$A$7:$R$328,18,0)</f>
        <v>7.0257191247523103</v>
      </c>
      <c r="W32" s="70">
        <f t="shared" si="16"/>
        <v>27</v>
      </c>
      <c r="X32" s="69">
        <f>VLOOKUP($A32,'Return Data'!$A$7:$R$328,15,0)</f>
        <v>7.2443665596699196</v>
      </c>
      <c r="Y32" s="70">
        <f t="shared" si="17"/>
        <v>26</v>
      </c>
      <c r="Z32" s="69">
        <f>VLOOKUP($A32,'Return Data'!$A$7:$R$328,17,0)</f>
        <v>9.9600756937998192</v>
      </c>
      <c r="AA32" s="71">
        <f t="shared" si="11"/>
        <v>25</v>
      </c>
    </row>
    <row r="33" spans="1:27" x14ac:dyDescent="0.25">
      <c r="A33" s="67" t="s">
        <v>143</v>
      </c>
      <c r="B33" s="68">
        <f>VLOOKUP($A33,'Return Data'!$A$7:$R$328,2,0)</f>
        <v>43906</v>
      </c>
      <c r="C33" s="69">
        <f>VLOOKUP($A33,'Return Data'!$A$7:$R$328,3,0)</f>
        <v>2712.2746000000002</v>
      </c>
      <c r="D33" s="69">
        <f>VLOOKUP($A33,'Return Data'!$A$7:$R$328,6,0)</f>
        <v>4.8856681021655097</v>
      </c>
      <c r="E33" s="70">
        <f t="shared" si="0"/>
        <v>25</v>
      </c>
      <c r="F33" s="69">
        <f>VLOOKUP($A33,'Return Data'!$A$7:$R$328,7,0)</f>
        <v>5.0674523026330904</v>
      </c>
      <c r="G33" s="70">
        <f t="shared" si="1"/>
        <v>21</v>
      </c>
      <c r="H33" s="69">
        <f>VLOOKUP($A33,'Return Data'!$A$7:$R$328,8,0)</f>
        <v>4.3894388963984401</v>
      </c>
      <c r="I33" s="70">
        <f t="shared" si="2"/>
        <v>30</v>
      </c>
      <c r="J33" s="69">
        <f>VLOOKUP($A33,'Return Data'!$A$7:$R$328,9,0)</f>
        <v>6.0361020153073097</v>
      </c>
      <c r="K33" s="70">
        <f t="shared" si="3"/>
        <v>4</v>
      </c>
      <c r="L33" s="69">
        <f>VLOOKUP($A33,'Return Data'!$A$7:$R$328,10,0)</f>
        <v>5.4508030085145203</v>
      </c>
      <c r="M33" s="70">
        <f t="shared" si="4"/>
        <v>8</v>
      </c>
      <c r="N33" s="69">
        <f>VLOOKUP($A33,'Return Data'!$A$7:$R$328,11,0)</f>
        <v>5.2619146952991498</v>
      </c>
      <c r="O33" s="70">
        <f t="shared" si="12"/>
        <v>17</v>
      </c>
      <c r="P33" s="69">
        <f>VLOOKUP($A33,'Return Data'!$A$7:$R$328,12,0)</f>
        <v>5.3931061955169204</v>
      </c>
      <c r="Q33" s="70">
        <f t="shared" si="13"/>
        <v>19</v>
      </c>
      <c r="R33" s="69">
        <f>VLOOKUP($A33,'Return Data'!$A$7:$R$328,13,0)</f>
        <v>5.70244141850847</v>
      </c>
      <c r="S33" s="70">
        <f t="shared" si="14"/>
        <v>24</v>
      </c>
      <c r="T33" s="69">
        <f>VLOOKUP($A33,'Return Data'!$A$7:$R$328,14,0)</f>
        <v>6.1887435265673201</v>
      </c>
      <c r="U33" s="70">
        <f t="shared" si="15"/>
        <v>24</v>
      </c>
      <c r="V33" s="69">
        <f>VLOOKUP($A33,'Return Data'!$A$7:$R$328,18,0)</f>
        <v>7.0933663856365898</v>
      </c>
      <c r="W33" s="70">
        <f t="shared" si="16"/>
        <v>22</v>
      </c>
      <c r="X33" s="69">
        <f>VLOOKUP($A33,'Return Data'!$A$7:$R$328,15,0)</f>
        <v>7.31838901737384</v>
      </c>
      <c r="Y33" s="70">
        <f t="shared" si="17"/>
        <v>21</v>
      </c>
      <c r="Z33" s="69">
        <f>VLOOKUP($A33,'Return Data'!$A$7:$R$328,17,0)</f>
        <v>10.0045060237395</v>
      </c>
      <c r="AA33" s="71">
        <f t="shared" si="11"/>
        <v>22</v>
      </c>
    </row>
    <row r="34" spans="1:27" x14ac:dyDescent="0.25">
      <c r="A34" s="67" t="s">
        <v>144</v>
      </c>
      <c r="B34" s="68">
        <f>VLOOKUP($A34,'Return Data'!$A$7:$R$328,2,0)</f>
        <v>43906</v>
      </c>
      <c r="C34" s="69">
        <f>VLOOKUP($A34,'Return Data'!$A$7:$R$328,3,0)</f>
        <v>3589.4978000000001</v>
      </c>
      <c r="D34" s="69">
        <f>VLOOKUP($A34,'Return Data'!$A$7:$R$328,6,0)</f>
        <v>4.9090208620215003</v>
      </c>
      <c r="E34" s="70">
        <f t="shared" si="0"/>
        <v>22</v>
      </c>
      <c r="F34" s="69">
        <f>VLOOKUP($A34,'Return Data'!$A$7:$R$328,7,0)</f>
        <v>5.1488218317723797</v>
      </c>
      <c r="G34" s="70">
        <f t="shared" si="1"/>
        <v>18</v>
      </c>
      <c r="H34" s="69">
        <f>VLOOKUP($A34,'Return Data'!$A$7:$R$328,8,0)</f>
        <v>4.8956663822751398</v>
      </c>
      <c r="I34" s="70">
        <f t="shared" si="2"/>
        <v>12</v>
      </c>
      <c r="J34" s="69">
        <f>VLOOKUP($A34,'Return Data'!$A$7:$R$328,9,0)</f>
        <v>5.7382967121346802</v>
      </c>
      <c r="K34" s="70">
        <f t="shared" si="3"/>
        <v>13</v>
      </c>
      <c r="L34" s="69">
        <f>VLOOKUP($A34,'Return Data'!$A$7:$R$328,10,0)</f>
        <v>5.4161166747938703</v>
      </c>
      <c r="M34" s="70">
        <f t="shared" si="4"/>
        <v>11</v>
      </c>
      <c r="N34" s="69">
        <f>VLOOKUP($A34,'Return Data'!$A$7:$R$328,11,0)</f>
        <v>5.3539021962461097</v>
      </c>
      <c r="O34" s="70">
        <f t="shared" si="12"/>
        <v>5</v>
      </c>
      <c r="P34" s="69">
        <f>VLOOKUP($A34,'Return Data'!$A$7:$R$328,12,0)</f>
        <v>5.4733215788845397</v>
      </c>
      <c r="Q34" s="70">
        <f t="shared" si="13"/>
        <v>9</v>
      </c>
      <c r="R34" s="69">
        <f>VLOOKUP($A34,'Return Data'!$A$7:$R$328,13,0)</f>
        <v>5.8077386995726403</v>
      </c>
      <c r="S34" s="70">
        <f t="shared" si="14"/>
        <v>14</v>
      </c>
      <c r="T34" s="69">
        <f>VLOOKUP($A34,'Return Data'!$A$7:$R$328,14,0)</f>
        <v>6.2644656552639804</v>
      </c>
      <c r="U34" s="70">
        <f t="shared" si="15"/>
        <v>17</v>
      </c>
      <c r="V34" s="69">
        <f>VLOOKUP($A34,'Return Data'!$A$7:$R$328,18,0)</f>
        <v>7.14328347782401</v>
      </c>
      <c r="W34" s="70">
        <f t="shared" si="16"/>
        <v>17</v>
      </c>
      <c r="X34" s="69">
        <f>VLOOKUP($A34,'Return Data'!$A$7:$R$328,15,0)</f>
        <v>7.3502561203139596</v>
      </c>
      <c r="Y34" s="70">
        <f t="shared" si="17"/>
        <v>16</v>
      </c>
      <c r="Z34" s="69">
        <f>VLOOKUP($A34,'Return Data'!$A$7:$R$328,17,0)</f>
        <v>10.008339997872101</v>
      </c>
      <c r="AA34" s="71">
        <f t="shared" si="11"/>
        <v>21</v>
      </c>
    </row>
    <row r="35" spans="1:27" x14ac:dyDescent="0.25">
      <c r="A35" s="67" t="s">
        <v>145</v>
      </c>
      <c r="B35" s="68">
        <f>VLOOKUP($A35,'Return Data'!$A$7:$R$328,2,0)</f>
        <v>43906</v>
      </c>
      <c r="C35" s="69">
        <f>VLOOKUP($A35,'Return Data'!$A$7:$R$328,3,0)</f>
        <v>1284.7538999999999</v>
      </c>
      <c r="D35" s="69">
        <f>VLOOKUP($A35,'Return Data'!$A$7:$R$328,6,0)</f>
        <v>5.2481018539160003</v>
      </c>
      <c r="E35" s="70">
        <f t="shared" si="0"/>
        <v>13</v>
      </c>
      <c r="F35" s="69">
        <f>VLOOKUP($A35,'Return Data'!$A$7:$R$328,7,0)</f>
        <v>5.33870730279925</v>
      </c>
      <c r="G35" s="70">
        <f t="shared" si="1"/>
        <v>10</v>
      </c>
      <c r="H35" s="69">
        <f>VLOOKUP($A35,'Return Data'!$A$7:$R$328,8,0)</f>
        <v>4.8069535759968902</v>
      </c>
      <c r="I35" s="70">
        <f t="shared" si="2"/>
        <v>14</v>
      </c>
      <c r="J35" s="69">
        <f>VLOOKUP($A35,'Return Data'!$A$7:$R$328,9,0)</f>
        <v>5.5232376515546697</v>
      </c>
      <c r="K35" s="70">
        <f t="shared" si="3"/>
        <v>25</v>
      </c>
      <c r="L35" s="69">
        <f>VLOOKUP($A35,'Return Data'!$A$7:$R$328,10,0)</f>
        <v>5.3319504408810099</v>
      </c>
      <c r="M35" s="70">
        <f t="shared" si="4"/>
        <v>19</v>
      </c>
      <c r="N35" s="69">
        <f>VLOOKUP($A35,'Return Data'!$A$7:$R$328,11,0)</f>
        <v>5.3503395142443697</v>
      </c>
      <c r="O35" s="70">
        <f t="shared" si="12"/>
        <v>6</v>
      </c>
      <c r="P35" s="69">
        <f>VLOOKUP($A35,'Return Data'!$A$7:$R$328,12,0)</f>
        <v>5.5798581222868897</v>
      </c>
      <c r="Q35" s="70">
        <f t="shared" si="13"/>
        <v>3</v>
      </c>
      <c r="R35" s="69">
        <f>VLOOKUP($A35,'Return Data'!$A$7:$R$328,13,0)</f>
        <v>5.9469937575858296</v>
      </c>
      <c r="S35" s="70">
        <f t="shared" si="14"/>
        <v>4</v>
      </c>
      <c r="T35" s="69">
        <f>VLOOKUP($A35,'Return Data'!$A$7:$R$328,14,0)</f>
        <v>6.4219033067237197</v>
      </c>
      <c r="U35" s="70">
        <f t="shared" si="15"/>
        <v>3</v>
      </c>
      <c r="V35" s="69">
        <f>VLOOKUP($A35,'Return Data'!$A$7:$R$328,18,0)</f>
        <v>7.2679620565890701</v>
      </c>
      <c r="W35" s="70">
        <f t="shared" si="16"/>
        <v>3</v>
      </c>
      <c r="X35" s="69">
        <f>VLOOKUP($A35,'Return Data'!$A$7:$R$328,15,0)</f>
        <v>7.4619566286488102</v>
      </c>
      <c r="Y35" s="70">
        <f t="shared" si="17"/>
        <v>3</v>
      </c>
      <c r="Z35" s="69">
        <f>VLOOKUP($A35,'Return Data'!$A$7:$R$328,17,0)</f>
        <v>7.6876711433248603</v>
      </c>
      <c r="AA35" s="71">
        <f t="shared" si="11"/>
        <v>36</v>
      </c>
    </row>
    <row r="36" spans="1:27" x14ac:dyDescent="0.25">
      <c r="A36" s="67" t="s">
        <v>146</v>
      </c>
      <c r="B36" s="68">
        <f>VLOOKUP($A36,'Return Data'!$A$7:$R$328,2,0)</f>
        <v>43906</v>
      </c>
      <c r="C36" s="69">
        <f>VLOOKUP($A36,'Return Data'!$A$7:$R$328,3,0)</f>
        <v>2088.0218</v>
      </c>
      <c r="D36" s="69">
        <f>VLOOKUP($A36,'Return Data'!$A$7:$R$328,6,0)</f>
        <v>5.3865862929427504</v>
      </c>
      <c r="E36" s="70">
        <f t="shared" si="0"/>
        <v>11</v>
      </c>
      <c r="F36" s="69">
        <f>VLOOKUP($A36,'Return Data'!$A$7:$R$328,7,0)</f>
        <v>5.4517463083060997</v>
      </c>
      <c r="G36" s="70">
        <f t="shared" si="1"/>
        <v>6</v>
      </c>
      <c r="H36" s="69">
        <f>VLOOKUP($A36,'Return Data'!$A$7:$R$328,8,0)</f>
        <v>4.5659476428885002</v>
      </c>
      <c r="I36" s="70">
        <f t="shared" si="2"/>
        <v>22</v>
      </c>
      <c r="J36" s="69">
        <f>VLOOKUP($A36,'Return Data'!$A$7:$R$328,9,0)</f>
        <v>5.5890356472029499</v>
      </c>
      <c r="K36" s="70">
        <f t="shared" si="3"/>
        <v>23</v>
      </c>
      <c r="L36" s="69">
        <f>VLOOKUP($A36,'Return Data'!$A$7:$R$328,10,0)</f>
        <v>5.3383551956836897</v>
      </c>
      <c r="M36" s="70">
        <f t="shared" si="4"/>
        <v>18</v>
      </c>
      <c r="N36" s="69">
        <f>VLOOKUP($A36,'Return Data'!$A$7:$R$328,11,0)</f>
        <v>5.3143821198085597</v>
      </c>
      <c r="O36" s="70">
        <f t="shared" si="12"/>
        <v>11</v>
      </c>
      <c r="P36" s="69">
        <f>VLOOKUP($A36,'Return Data'!$A$7:$R$328,12,0)</f>
        <v>5.4186099537582102</v>
      </c>
      <c r="Q36" s="70">
        <f t="shared" si="13"/>
        <v>17</v>
      </c>
      <c r="R36" s="69">
        <f>VLOOKUP($A36,'Return Data'!$A$7:$R$328,13,0)</f>
        <v>5.7640861339982203</v>
      </c>
      <c r="S36" s="70">
        <f t="shared" si="14"/>
        <v>18</v>
      </c>
      <c r="T36" s="69">
        <f>VLOOKUP($A36,'Return Data'!$A$7:$R$328,14,0)</f>
        <v>6.2540930974409701</v>
      </c>
      <c r="U36" s="70">
        <f t="shared" si="15"/>
        <v>20</v>
      </c>
      <c r="V36" s="69">
        <f>VLOOKUP($A36,'Return Data'!$A$7:$R$328,18,0)</f>
        <v>7.1167918862850099</v>
      </c>
      <c r="W36" s="70">
        <f t="shared" si="16"/>
        <v>20</v>
      </c>
      <c r="X36" s="69">
        <f>VLOOKUP($A36,'Return Data'!$A$7:$R$328,15,0)</f>
        <v>7.3297020492158396</v>
      </c>
      <c r="Y36" s="70">
        <f t="shared" si="17"/>
        <v>20</v>
      </c>
      <c r="Z36" s="69">
        <f>VLOOKUP($A36,'Return Data'!$A$7:$R$328,17,0)</f>
        <v>9.6328843385804195</v>
      </c>
      <c r="AA36" s="71">
        <f t="shared" si="11"/>
        <v>30</v>
      </c>
    </row>
    <row r="37" spans="1:27" x14ac:dyDescent="0.25">
      <c r="A37" s="67" t="s">
        <v>147</v>
      </c>
      <c r="B37" s="68">
        <f>VLOOKUP($A37,'Return Data'!$A$7:$R$328,2,0)</f>
        <v>43906</v>
      </c>
      <c r="C37" s="69">
        <f>VLOOKUP($A37,'Return Data'!$A$7:$R$328,3,0)</f>
        <v>10.687900000000001</v>
      </c>
      <c r="D37" s="69">
        <f>VLOOKUP($A37,'Return Data'!$A$7:$R$328,6,0)</f>
        <v>5.1233343314857098</v>
      </c>
      <c r="E37" s="70">
        <f t="shared" si="0"/>
        <v>15</v>
      </c>
      <c r="F37" s="69">
        <f>VLOOKUP($A37,'Return Data'!$A$7:$R$328,7,0)</f>
        <v>4.7829871673674003</v>
      </c>
      <c r="G37" s="70">
        <f t="shared" si="1"/>
        <v>36</v>
      </c>
      <c r="H37" s="69">
        <f>VLOOKUP($A37,'Return Data'!$A$7:$R$328,8,0)</f>
        <v>4.6877445714339201</v>
      </c>
      <c r="I37" s="70">
        <f t="shared" si="2"/>
        <v>19</v>
      </c>
      <c r="J37" s="69">
        <f>VLOOKUP($A37,'Return Data'!$A$7:$R$328,9,0)</f>
        <v>4.7654086568074803</v>
      </c>
      <c r="K37" s="70">
        <f t="shared" si="3"/>
        <v>39</v>
      </c>
      <c r="L37" s="69">
        <f>VLOOKUP($A37,'Return Data'!$A$7:$R$328,10,0)</f>
        <v>4.7044170742457903</v>
      </c>
      <c r="M37" s="70">
        <f t="shared" si="4"/>
        <v>41</v>
      </c>
      <c r="N37" s="69">
        <f>VLOOKUP($A37,'Return Data'!$A$7:$R$328,11,0)</f>
        <v>4.6735645469176097</v>
      </c>
      <c r="O37" s="70">
        <f t="shared" si="12"/>
        <v>38</v>
      </c>
      <c r="P37" s="69">
        <f>VLOOKUP($A37,'Return Data'!$A$7:$R$328,12,0)</f>
        <v>4.8073304010914999</v>
      </c>
      <c r="Q37" s="70">
        <f t="shared" si="13"/>
        <v>38</v>
      </c>
      <c r="R37" s="69">
        <f>VLOOKUP($A37,'Return Data'!$A$7:$R$328,13,0)</f>
        <v>5.0570501364935803</v>
      </c>
      <c r="S37" s="70">
        <f t="shared" si="14"/>
        <v>38</v>
      </c>
      <c r="T37" s="69">
        <f>VLOOKUP($A37,'Return Data'!$A$7:$R$328,14,0)</f>
        <v>5.3253401482187703</v>
      </c>
      <c r="U37" s="70">
        <f t="shared" si="15"/>
        <v>37</v>
      </c>
      <c r="V37" s="69"/>
      <c r="W37" s="70"/>
      <c r="X37" s="69"/>
      <c r="Y37" s="70"/>
      <c r="Z37" s="69">
        <f>VLOOKUP($A37,'Return Data'!$A$7:$R$328,17,0)</f>
        <v>5.5426821192053097</v>
      </c>
      <c r="AA37" s="71">
        <f t="shared" si="11"/>
        <v>39</v>
      </c>
    </row>
    <row r="38" spans="1:27" x14ac:dyDescent="0.25">
      <c r="A38" s="67" t="s">
        <v>148</v>
      </c>
      <c r="B38" s="68">
        <f>VLOOKUP($A38,'Return Data'!$A$7:$R$328,2,0)</f>
        <v>43906</v>
      </c>
      <c r="C38" s="69">
        <f>VLOOKUP($A38,'Return Data'!$A$7:$R$328,3,0)</f>
        <v>4836.5240000000003</v>
      </c>
      <c r="D38" s="69">
        <f>VLOOKUP($A38,'Return Data'!$A$7:$R$328,6,0)</f>
        <v>5.1204281625618604</v>
      </c>
      <c r="E38" s="70">
        <f t="shared" si="0"/>
        <v>16</v>
      </c>
      <c r="F38" s="69">
        <f>VLOOKUP($A38,'Return Data'!$A$7:$R$328,7,0)</f>
        <v>5.3252987059978096</v>
      </c>
      <c r="G38" s="70">
        <f t="shared" si="1"/>
        <v>11</v>
      </c>
      <c r="H38" s="69">
        <f>VLOOKUP($A38,'Return Data'!$A$7:$R$328,8,0)</f>
        <v>4.5068174513985797</v>
      </c>
      <c r="I38" s="70">
        <f t="shared" si="2"/>
        <v>24</v>
      </c>
      <c r="J38" s="69">
        <f>VLOOKUP($A38,'Return Data'!$A$7:$R$328,9,0)</f>
        <v>5.8632833083971496</v>
      </c>
      <c r="K38" s="70">
        <f t="shared" si="3"/>
        <v>9</v>
      </c>
      <c r="L38" s="69">
        <f>VLOOKUP($A38,'Return Data'!$A$7:$R$328,10,0)</f>
        <v>5.3630644265670702</v>
      </c>
      <c r="M38" s="70">
        <f t="shared" si="4"/>
        <v>16</v>
      </c>
      <c r="N38" s="69">
        <f>VLOOKUP($A38,'Return Data'!$A$7:$R$328,11,0)</f>
        <v>5.2738970605149103</v>
      </c>
      <c r="O38" s="70">
        <f t="shared" si="12"/>
        <v>15</v>
      </c>
      <c r="P38" s="69">
        <f>VLOOKUP($A38,'Return Data'!$A$7:$R$328,12,0)</f>
        <v>5.4445960267315598</v>
      </c>
      <c r="Q38" s="70">
        <f t="shared" si="13"/>
        <v>13</v>
      </c>
      <c r="R38" s="69">
        <f>VLOOKUP($A38,'Return Data'!$A$7:$R$328,13,0)</f>
        <v>5.8523361945293901</v>
      </c>
      <c r="S38" s="70">
        <f t="shared" si="14"/>
        <v>10</v>
      </c>
      <c r="T38" s="69">
        <f>VLOOKUP($A38,'Return Data'!$A$7:$R$328,14,0)</f>
        <v>6.3678015784109903</v>
      </c>
      <c r="U38" s="70">
        <f t="shared" si="15"/>
        <v>8</v>
      </c>
      <c r="V38" s="69">
        <f>VLOOKUP($A38,'Return Data'!$A$7:$R$328,18,0)</f>
        <v>7.23155001471582</v>
      </c>
      <c r="W38" s="70">
        <f>RANK(V38,V$8:V$51,0)</f>
        <v>6</v>
      </c>
      <c r="X38" s="69">
        <f>VLOOKUP($A38,'Return Data'!$A$7:$R$328,15,0)</f>
        <v>7.4140374558071098</v>
      </c>
      <c r="Y38" s="70">
        <f>RANK(X38,X$8:X$51,0)</f>
        <v>7</v>
      </c>
      <c r="Z38" s="69">
        <f>VLOOKUP($A38,'Return Data'!$A$7:$R$328,17,0)</f>
        <v>10.1069936557964</v>
      </c>
      <c r="AA38" s="71">
        <f t="shared" si="11"/>
        <v>9</v>
      </c>
    </row>
    <row r="39" spans="1:27" x14ac:dyDescent="0.25">
      <c r="A39" s="67" t="s">
        <v>149</v>
      </c>
      <c r="B39" s="68">
        <f>VLOOKUP($A39,'Return Data'!$A$7:$R$328,2,0)</f>
        <v>43906</v>
      </c>
      <c r="C39" s="69">
        <f>VLOOKUP($A39,'Return Data'!$A$7:$R$328,3,0)</f>
        <v>1114.6002000000001</v>
      </c>
      <c r="D39" s="69">
        <f>VLOOKUP($A39,'Return Data'!$A$7:$R$328,6,0)</f>
        <v>6.2918153592043096</v>
      </c>
      <c r="E39" s="70">
        <f t="shared" si="0"/>
        <v>2</v>
      </c>
      <c r="F39" s="69">
        <f>VLOOKUP($A39,'Return Data'!$A$7:$R$328,7,0)</f>
        <v>5.3827400646256898</v>
      </c>
      <c r="G39" s="70">
        <f t="shared" si="1"/>
        <v>9</v>
      </c>
      <c r="H39" s="69">
        <f>VLOOKUP($A39,'Return Data'!$A$7:$R$328,8,0)</f>
        <v>4.7775069523847202</v>
      </c>
      <c r="I39" s="70">
        <f t="shared" si="2"/>
        <v>15</v>
      </c>
      <c r="J39" s="69">
        <f>VLOOKUP($A39,'Return Data'!$A$7:$R$328,9,0)</f>
        <v>5.2550298325694103</v>
      </c>
      <c r="K39" s="70">
        <f t="shared" si="3"/>
        <v>35</v>
      </c>
      <c r="L39" s="69">
        <f>VLOOKUP($A39,'Return Data'!$A$7:$R$328,10,0)</f>
        <v>5.0581155661145001</v>
      </c>
      <c r="M39" s="70">
        <f t="shared" si="4"/>
        <v>34</v>
      </c>
      <c r="N39" s="69">
        <f>VLOOKUP($A39,'Return Data'!$A$7:$R$328,11,0)</f>
        <v>4.9181751022676004</v>
      </c>
      <c r="O39" s="70">
        <f t="shared" si="12"/>
        <v>34</v>
      </c>
      <c r="P39" s="69">
        <f>VLOOKUP($A39,'Return Data'!$A$7:$R$328,12,0)</f>
        <v>5.0126453794915102</v>
      </c>
      <c r="Q39" s="70">
        <f t="shared" si="13"/>
        <v>33</v>
      </c>
      <c r="R39" s="69">
        <f>VLOOKUP($A39,'Return Data'!$A$7:$R$328,13,0)</f>
        <v>5.3919746246048597</v>
      </c>
      <c r="S39" s="70">
        <f t="shared" si="14"/>
        <v>33</v>
      </c>
      <c r="T39" s="69">
        <f>VLOOKUP($A39,'Return Data'!$A$7:$R$328,14,0)</f>
        <v>5.6340808035840704</v>
      </c>
      <c r="U39" s="70">
        <f t="shared" si="15"/>
        <v>35</v>
      </c>
      <c r="V39" s="69"/>
      <c r="W39" s="70"/>
      <c r="X39" s="69"/>
      <c r="Y39" s="70"/>
      <c r="Z39" s="69">
        <f>VLOOKUP($A39,'Return Data'!$A$7:$R$328,17,0)</f>
        <v>6.1968997037037097</v>
      </c>
      <c r="AA39" s="71">
        <f t="shared" si="11"/>
        <v>38</v>
      </c>
    </row>
    <row r="40" spans="1:27" x14ac:dyDescent="0.25">
      <c r="A40" s="67" t="s">
        <v>150</v>
      </c>
      <c r="B40" s="68">
        <f>VLOOKUP($A40,'Return Data'!$A$7:$R$328,2,0)</f>
        <v>43906</v>
      </c>
      <c r="C40" s="69">
        <f>VLOOKUP($A40,'Return Data'!$A$7:$R$328,3,0)</f>
        <v>257.63069999999999</v>
      </c>
      <c r="D40" s="69">
        <f>VLOOKUP($A40,'Return Data'!$A$7:$R$328,6,0)</f>
        <v>3.8681554668894602</v>
      </c>
      <c r="E40" s="70">
        <f t="shared" si="0"/>
        <v>38</v>
      </c>
      <c r="F40" s="69">
        <f>VLOOKUP($A40,'Return Data'!$A$7:$R$328,7,0)</f>
        <v>4.9701226998221504</v>
      </c>
      <c r="G40" s="70">
        <f t="shared" si="1"/>
        <v>25</v>
      </c>
      <c r="H40" s="69">
        <f>VLOOKUP($A40,'Return Data'!$A$7:$R$328,8,0)</f>
        <v>3.93547965356013</v>
      </c>
      <c r="I40" s="70">
        <f t="shared" si="2"/>
        <v>37</v>
      </c>
      <c r="J40" s="69">
        <f>VLOOKUP($A40,'Return Data'!$A$7:$R$328,9,0)</f>
        <v>5.4801756425657997</v>
      </c>
      <c r="K40" s="70">
        <f t="shared" si="3"/>
        <v>28</v>
      </c>
      <c r="L40" s="69">
        <f>VLOOKUP($A40,'Return Data'!$A$7:$R$328,10,0)</f>
        <v>5.16638953277198</v>
      </c>
      <c r="M40" s="70">
        <f t="shared" si="4"/>
        <v>31</v>
      </c>
      <c r="N40" s="69">
        <f>VLOOKUP($A40,'Return Data'!$A$7:$R$328,11,0)</f>
        <v>5.3331540284741203</v>
      </c>
      <c r="O40" s="70">
        <f t="shared" si="12"/>
        <v>9</v>
      </c>
      <c r="P40" s="69">
        <f>VLOOKUP($A40,'Return Data'!$A$7:$R$328,12,0)</f>
        <v>5.5163216620178703</v>
      </c>
      <c r="Q40" s="70">
        <f t="shared" si="13"/>
        <v>7</v>
      </c>
      <c r="R40" s="69">
        <f>VLOOKUP($A40,'Return Data'!$A$7:$R$328,13,0)</f>
        <v>5.85652436040123</v>
      </c>
      <c r="S40" s="70">
        <f t="shared" si="14"/>
        <v>9</v>
      </c>
      <c r="T40" s="69">
        <f>VLOOKUP($A40,'Return Data'!$A$7:$R$328,14,0)</f>
        <v>6.3633301118610204</v>
      </c>
      <c r="U40" s="70">
        <f t="shared" si="15"/>
        <v>9</v>
      </c>
      <c r="V40" s="69">
        <f>VLOOKUP($A40,'Return Data'!$A$7:$R$328,18,0)</f>
        <v>7.2256478223383898</v>
      </c>
      <c r="W40" s="70">
        <f t="shared" ref="W40:W50" si="18">RANK(V40,V$8:V$51,0)</f>
        <v>7</v>
      </c>
      <c r="X40" s="69">
        <f>VLOOKUP($A40,'Return Data'!$A$7:$R$328,15,0)</f>
        <v>7.4084621461701401</v>
      </c>
      <c r="Y40" s="70">
        <f t="shared" ref="Y40:Y50" si="19">RANK(X40,X$8:X$51,0)</f>
        <v>9</v>
      </c>
      <c r="Z40" s="69">
        <f>VLOOKUP($A40,'Return Data'!$A$7:$R$328,17,0)</f>
        <v>10.068121406912899</v>
      </c>
      <c r="AA40" s="71">
        <f t="shared" si="11"/>
        <v>11</v>
      </c>
    </row>
    <row r="41" spans="1:27" x14ac:dyDescent="0.25">
      <c r="A41" s="67" t="s">
        <v>151</v>
      </c>
      <c r="B41" s="68">
        <f>VLOOKUP($A41,'Return Data'!$A$7:$R$328,2,0)</f>
        <v>43906</v>
      </c>
      <c r="C41" s="69">
        <f>VLOOKUP($A41,'Return Data'!$A$7:$R$328,3,0)</f>
        <v>1755.0443</v>
      </c>
      <c r="D41" s="69">
        <f>VLOOKUP($A41,'Return Data'!$A$7:$R$328,6,0)</f>
        <v>3.8374860487442302</v>
      </c>
      <c r="E41" s="70">
        <f t="shared" si="0"/>
        <v>39</v>
      </c>
      <c r="F41" s="69">
        <f>VLOOKUP($A41,'Return Data'!$A$7:$R$328,7,0)</f>
        <v>4.8691849666874996</v>
      </c>
      <c r="G41" s="70">
        <f t="shared" si="1"/>
        <v>30</v>
      </c>
      <c r="H41" s="69">
        <f>VLOOKUP($A41,'Return Data'!$A$7:$R$328,8,0)</f>
        <v>4.4291051362800298</v>
      </c>
      <c r="I41" s="70">
        <f t="shared" si="2"/>
        <v>29</v>
      </c>
      <c r="J41" s="69">
        <f>VLOOKUP($A41,'Return Data'!$A$7:$R$328,9,0)</f>
        <v>5.3985204590054297</v>
      </c>
      <c r="K41" s="70">
        <f t="shared" si="3"/>
        <v>33</v>
      </c>
      <c r="L41" s="69">
        <f>VLOOKUP($A41,'Return Data'!$A$7:$R$328,10,0)</f>
        <v>5.2320020333354096</v>
      </c>
      <c r="M41" s="70">
        <f t="shared" si="4"/>
        <v>29</v>
      </c>
      <c r="N41" s="69">
        <f>VLOOKUP($A41,'Return Data'!$A$7:$R$328,11,0)</f>
        <v>5.1044938142657799</v>
      </c>
      <c r="O41" s="70">
        <f t="shared" si="12"/>
        <v>30</v>
      </c>
      <c r="P41" s="69">
        <f>VLOOKUP($A41,'Return Data'!$A$7:$R$328,12,0)</f>
        <v>5.2459740560893904</v>
      </c>
      <c r="Q41" s="70">
        <f t="shared" si="13"/>
        <v>29</v>
      </c>
      <c r="R41" s="69">
        <f>VLOOKUP($A41,'Return Data'!$A$7:$R$328,13,0)</f>
        <v>5.4358327601155896</v>
      </c>
      <c r="S41" s="70">
        <f t="shared" si="14"/>
        <v>32</v>
      </c>
      <c r="T41" s="69">
        <f>VLOOKUP($A41,'Return Data'!$A$7:$R$328,14,0)</f>
        <v>5.8527160768280897</v>
      </c>
      <c r="U41" s="70">
        <f t="shared" si="15"/>
        <v>32</v>
      </c>
      <c r="V41" s="69">
        <f>VLOOKUP($A41,'Return Data'!$A$7:$R$328,18,0)</f>
        <v>1.9927100641407001</v>
      </c>
      <c r="W41" s="70">
        <f t="shared" si="18"/>
        <v>36</v>
      </c>
      <c r="X41" s="69">
        <f>VLOOKUP($A41,'Return Data'!$A$7:$R$328,15,0)</f>
        <v>3.7046839124732598</v>
      </c>
      <c r="Y41" s="70">
        <f t="shared" si="19"/>
        <v>36</v>
      </c>
      <c r="Z41" s="69">
        <f>VLOOKUP($A41,'Return Data'!$A$7:$R$328,17,0)</f>
        <v>7.9254833110963601</v>
      </c>
      <c r="AA41" s="71">
        <f t="shared" si="11"/>
        <v>35</v>
      </c>
    </row>
    <row r="42" spans="1:27" x14ac:dyDescent="0.25">
      <c r="A42" s="67" t="s">
        <v>152</v>
      </c>
      <c r="B42" s="68">
        <f>VLOOKUP($A42,'Return Data'!$A$7:$R$328,2,0)</f>
        <v>43906</v>
      </c>
      <c r="C42" s="69">
        <f>VLOOKUP($A42,'Return Data'!$A$7:$R$328,3,0)</f>
        <v>31.320599999999999</v>
      </c>
      <c r="D42" s="69">
        <f>VLOOKUP($A42,'Return Data'!$A$7:$R$328,6,0)</f>
        <v>6.7603816725610999</v>
      </c>
      <c r="E42" s="70">
        <f t="shared" si="0"/>
        <v>1</v>
      </c>
      <c r="F42" s="69">
        <f>VLOOKUP($A42,'Return Data'!$A$7:$R$328,7,0)</f>
        <v>6.6073337677871002</v>
      </c>
      <c r="G42" s="70">
        <f t="shared" si="1"/>
        <v>1</v>
      </c>
      <c r="H42" s="69">
        <f>VLOOKUP($A42,'Return Data'!$A$7:$R$328,8,0)</f>
        <v>6.0169001993224196</v>
      </c>
      <c r="I42" s="70">
        <f t="shared" si="2"/>
        <v>1</v>
      </c>
      <c r="J42" s="69">
        <f>VLOOKUP($A42,'Return Data'!$A$7:$R$328,9,0)</f>
        <v>6.6679272322868899</v>
      </c>
      <c r="K42" s="70">
        <f t="shared" si="3"/>
        <v>1</v>
      </c>
      <c r="L42" s="69">
        <f>VLOOKUP($A42,'Return Data'!$A$7:$R$328,10,0)</f>
        <v>6.4463868960868398</v>
      </c>
      <c r="M42" s="70">
        <f t="shared" si="4"/>
        <v>1</v>
      </c>
      <c r="N42" s="69">
        <f>VLOOKUP($A42,'Return Data'!$A$7:$R$328,11,0)</f>
        <v>6.2783276280303797</v>
      </c>
      <c r="O42" s="70">
        <f t="shared" si="12"/>
        <v>1</v>
      </c>
      <c r="P42" s="69">
        <f>VLOOKUP($A42,'Return Data'!$A$7:$R$328,12,0)</f>
        <v>6.5091307031575898</v>
      </c>
      <c r="Q42" s="70">
        <f t="shared" si="13"/>
        <v>1</v>
      </c>
      <c r="R42" s="69">
        <f>VLOOKUP($A42,'Return Data'!$A$7:$R$328,13,0)</f>
        <v>6.8537739686485297</v>
      </c>
      <c r="S42" s="70">
        <f t="shared" si="14"/>
        <v>1</v>
      </c>
      <c r="T42" s="69">
        <f>VLOOKUP($A42,'Return Data'!$A$7:$R$328,14,0)</f>
        <v>7.1070664681624303</v>
      </c>
      <c r="U42" s="70">
        <f t="shared" si="15"/>
        <v>1</v>
      </c>
      <c r="V42" s="69">
        <f>VLOOKUP($A42,'Return Data'!$A$7:$R$328,18,0)</f>
        <v>7.6603981601502902</v>
      </c>
      <c r="W42" s="70">
        <f t="shared" si="18"/>
        <v>1</v>
      </c>
      <c r="X42" s="69">
        <f>VLOOKUP($A42,'Return Data'!$A$7:$R$328,15,0)</f>
        <v>7.6591928659884099</v>
      </c>
      <c r="Y42" s="70">
        <f t="shared" si="19"/>
        <v>1</v>
      </c>
      <c r="Z42" s="69">
        <f>VLOOKUP($A42,'Return Data'!$A$7:$R$328,17,0)</f>
        <v>10.663063346040801</v>
      </c>
      <c r="AA42" s="71">
        <f t="shared" si="11"/>
        <v>2</v>
      </c>
    </row>
    <row r="43" spans="1:27" x14ac:dyDescent="0.25">
      <c r="A43" s="67" t="s">
        <v>153</v>
      </c>
      <c r="B43" s="68">
        <f>VLOOKUP($A43,'Return Data'!$A$7:$R$328,2,0)</f>
        <v>43906</v>
      </c>
      <c r="C43" s="69">
        <f>VLOOKUP($A43,'Return Data'!$A$7:$R$328,3,0)</f>
        <v>26.8735</v>
      </c>
      <c r="D43" s="69">
        <f>VLOOKUP($A43,'Return Data'!$A$7:$R$328,6,0)</f>
        <v>5.1619482167656301</v>
      </c>
      <c r="E43" s="70">
        <f t="shared" si="0"/>
        <v>14</v>
      </c>
      <c r="F43" s="69">
        <f>VLOOKUP($A43,'Return Data'!$A$7:$R$328,7,0)</f>
        <v>4.7103027324979099</v>
      </c>
      <c r="G43" s="70">
        <f t="shared" si="1"/>
        <v>41</v>
      </c>
      <c r="H43" s="69">
        <f>VLOOKUP($A43,'Return Data'!$A$7:$R$328,8,0)</f>
        <v>4.25273939515123</v>
      </c>
      <c r="I43" s="70">
        <f t="shared" si="2"/>
        <v>32</v>
      </c>
      <c r="J43" s="69">
        <f>VLOOKUP($A43,'Return Data'!$A$7:$R$328,9,0)</f>
        <v>5.3273062665762003</v>
      </c>
      <c r="K43" s="70">
        <f t="shared" si="3"/>
        <v>34</v>
      </c>
      <c r="L43" s="69">
        <f>VLOOKUP($A43,'Return Data'!$A$7:$R$328,10,0)</f>
        <v>5.0124954894754499</v>
      </c>
      <c r="M43" s="70">
        <f t="shared" si="4"/>
        <v>36</v>
      </c>
      <c r="N43" s="69">
        <f>VLOOKUP($A43,'Return Data'!$A$7:$R$328,11,0)</f>
        <v>4.9193270352006504</v>
      </c>
      <c r="O43" s="70">
        <f t="shared" si="12"/>
        <v>33</v>
      </c>
      <c r="P43" s="69">
        <f>VLOOKUP($A43,'Return Data'!$A$7:$R$328,12,0)</f>
        <v>5.0015746126670599</v>
      </c>
      <c r="Q43" s="70">
        <f t="shared" si="13"/>
        <v>34</v>
      </c>
      <c r="R43" s="69">
        <f>VLOOKUP($A43,'Return Data'!$A$7:$R$328,13,0)</f>
        <v>5.3156214118587801</v>
      </c>
      <c r="S43" s="70">
        <f t="shared" si="14"/>
        <v>34</v>
      </c>
      <c r="T43" s="69">
        <f>VLOOKUP($A43,'Return Data'!$A$7:$R$328,14,0)</f>
        <v>5.7338461676081902</v>
      </c>
      <c r="U43" s="70">
        <f t="shared" si="15"/>
        <v>34</v>
      </c>
      <c r="V43" s="69">
        <f>VLOOKUP($A43,'Return Data'!$A$7:$R$328,18,0)</f>
        <v>6.3910671424573504</v>
      </c>
      <c r="W43" s="70">
        <f t="shared" si="18"/>
        <v>32</v>
      </c>
      <c r="X43" s="69">
        <f>VLOOKUP($A43,'Return Data'!$A$7:$R$328,15,0)</f>
        <v>6.5493324872107301</v>
      </c>
      <c r="Y43" s="70">
        <f t="shared" si="19"/>
        <v>33</v>
      </c>
      <c r="Z43" s="69">
        <f>VLOOKUP($A43,'Return Data'!$A$7:$R$328,17,0)</f>
        <v>12.095105066771399</v>
      </c>
      <c r="AA43" s="71">
        <f t="shared" si="11"/>
        <v>1</v>
      </c>
    </row>
    <row r="44" spans="1:27" x14ac:dyDescent="0.25">
      <c r="A44" s="67" t="s">
        <v>155</v>
      </c>
      <c r="B44" s="68">
        <f>VLOOKUP($A44,'Return Data'!$A$7:$R$328,2,0)</f>
        <v>43906</v>
      </c>
      <c r="C44" s="69">
        <f>VLOOKUP($A44,'Return Data'!$A$7:$R$328,3,0)</f>
        <v>3348.7723999999998</v>
      </c>
      <c r="D44" s="69">
        <f>VLOOKUP($A44,'Return Data'!$A$7:$R$328,6,0)</f>
        <v>4.2229612186154304</v>
      </c>
      <c r="E44" s="70">
        <f t="shared" si="0"/>
        <v>34</v>
      </c>
      <c r="F44" s="69">
        <f>VLOOKUP($A44,'Return Data'!$A$7:$R$328,7,0)</f>
        <v>3.1816740433852102</v>
      </c>
      <c r="G44" s="70">
        <f t="shared" si="1"/>
        <v>44</v>
      </c>
      <c r="H44" s="69">
        <f>VLOOKUP($A44,'Return Data'!$A$7:$R$328,8,0)</f>
        <v>3.5541061645293799</v>
      </c>
      <c r="I44" s="70">
        <f t="shared" si="2"/>
        <v>42</v>
      </c>
      <c r="J44" s="69">
        <f>VLOOKUP($A44,'Return Data'!$A$7:$R$328,9,0)</f>
        <v>3.7663892558066299</v>
      </c>
      <c r="K44" s="70">
        <f t="shared" si="3"/>
        <v>44</v>
      </c>
      <c r="L44" s="69">
        <f>VLOOKUP($A44,'Return Data'!$A$7:$R$328,10,0)</f>
        <v>3.9218768027717701</v>
      </c>
      <c r="M44" s="70">
        <f t="shared" si="4"/>
        <v>44</v>
      </c>
      <c r="N44" s="69">
        <f>VLOOKUP($A44,'Return Data'!$A$7:$R$328,11,0)</f>
        <v>4.0706151669790804</v>
      </c>
      <c r="O44" s="70">
        <f t="shared" si="12"/>
        <v>40</v>
      </c>
      <c r="P44" s="69">
        <f>VLOOKUP($A44,'Return Data'!$A$7:$R$328,12,0)</f>
        <v>4.1537337375927397</v>
      </c>
      <c r="Q44" s="70">
        <f t="shared" si="13"/>
        <v>40</v>
      </c>
      <c r="R44" s="69">
        <f>VLOOKUP($A44,'Return Data'!$A$7:$R$328,13,0)</f>
        <v>4.4266024732133102</v>
      </c>
      <c r="S44" s="70">
        <f t="shared" si="14"/>
        <v>40</v>
      </c>
      <c r="T44" s="69">
        <f>VLOOKUP($A44,'Return Data'!$A$7:$R$328,14,0)</f>
        <v>4.7250851915531502</v>
      </c>
      <c r="U44" s="70">
        <f t="shared" si="15"/>
        <v>39</v>
      </c>
      <c r="V44" s="69">
        <f>VLOOKUP($A44,'Return Data'!$A$7:$R$328,18,0)</f>
        <v>5.41235929983924</v>
      </c>
      <c r="W44" s="70">
        <f t="shared" si="18"/>
        <v>34</v>
      </c>
      <c r="X44" s="69">
        <f>VLOOKUP($A44,'Return Data'!$A$7:$R$328,15,0)</f>
        <v>5.7636538439997897</v>
      </c>
      <c r="Y44" s="70">
        <f t="shared" si="19"/>
        <v>35</v>
      </c>
      <c r="Z44" s="69">
        <f>VLOOKUP($A44,'Return Data'!$A$7:$R$328,17,0)</f>
        <v>8.2997635284497697</v>
      </c>
      <c r="AA44" s="71">
        <f t="shared" si="11"/>
        <v>33</v>
      </c>
    </row>
    <row r="45" spans="1:27" x14ac:dyDescent="0.25">
      <c r="A45" s="67" t="s">
        <v>156</v>
      </c>
      <c r="B45" s="68">
        <f>VLOOKUP($A45,'Return Data'!$A$7:$R$328,2,0)</f>
        <v>43906</v>
      </c>
      <c r="C45" s="69">
        <f>VLOOKUP($A45,'Return Data'!$A$7:$R$328,3,0)</f>
        <v>3099.1696000000002</v>
      </c>
      <c r="D45" s="69">
        <f>VLOOKUP($A45,'Return Data'!$A$7:$R$328,6,0)</f>
        <v>4.50656982877606</v>
      </c>
      <c r="E45" s="70">
        <f t="shared" si="0"/>
        <v>31</v>
      </c>
      <c r="F45" s="69">
        <f>VLOOKUP($A45,'Return Data'!$A$7:$R$328,7,0)</f>
        <v>4.9009577399384803</v>
      </c>
      <c r="G45" s="70">
        <f t="shared" si="1"/>
        <v>28</v>
      </c>
      <c r="H45" s="69">
        <f>VLOOKUP($A45,'Return Data'!$A$7:$R$328,8,0)</f>
        <v>4.7018837796290098</v>
      </c>
      <c r="I45" s="70">
        <f t="shared" si="2"/>
        <v>18</v>
      </c>
      <c r="J45" s="69">
        <f>VLOOKUP($A45,'Return Data'!$A$7:$R$328,9,0)</f>
        <v>6.0009642231408504</v>
      </c>
      <c r="K45" s="70">
        <f t="shared" si="3"/>
        <v>7</v>
      </c>
      <c r="L45" s="69">
        <f>VLOOKUP($A45,'Return Data'!$A$7:$R$328,10,0)</f>
        <v>5.44841479606999</v>
      </c>
      <c r="M45" s="70">
        <f t="shared" si="4"/>
        <v>9</v>
      </c>
      <c r="N45" s="69">
        <f>VLOOKUP($A45,'Return Data'!$A$7:$R$328,11,0)</f>
        <v>5.2266416875966799</v>
      </c>
      <c r="O45" s="70">
        <f t="shared" si="12"/>
        <v>20</v>
      </c>
      <c r="P45" s="69">
        <f>VLOOKUP($A45,'Return Data'!$A$7:$R$328,12,0)</f>
        <v>5.3658292992222698</v>
      </c>
      <c r="Q45" s="70">
        <f t="shared" si="13"/>
        <v>21</v>
      </c>
      <c r="R45" s="69">
        <f>VLOOKUP($A45,'Return Data'!$A$7:$R$328,13,0)</f>
        <v>5.7055691446900303</v>
      </c>
      <c r="S45" s="70">
        <f t="shared" si="14"/>
        <v>23</v>
      </c>
      <c r="T45" s="69">
        <f>VLOOKUP($A45,'Return Data'!$A$7:$R$328,14,0)</f>
        <v>6.1873280739825702</v>
      </c>
      <c r="U45" s="70">
        <f t="shared" si="15"/>
        <v>25</v>
      </c>
      <c r="V45" s="69">
        <f>VLOOKUP($A45,'Return Data'!$A$7:$R$328,18,0)</f>
        <v>7.0681884641721497</v>
      </c>
      <c r="W45" s="70">
        <f t="shared" si="18"/>
        <v>23</v>
      </c>
      <c r="X45" s="69">
        <f>VLOOKUP($A45,'Return Data'!$A$7:$R$328,15,0)</f>
        <v>7.2486704618596596</v>
      </c>
      <c r="Y45" s="70">
        <f t="shared" si="19"/>
        <v>25</v>
      </c>
      <c r="Z45" s="69">
        <f>VLOOKUP($A45,'Return Data'!$A$7:$R$328,17,0)</f>
        <v>9.9366489582865896</v>
      </c>
      <c r="AA45" s="71">
        <f t="shared" si="11"/>
        <v>26</v>
      </c>
    </row>
    <row r="46" spans="1:27" x14ac:dyDescent="0.25">
      <c r="A46" s="67" t="s">
        <v>157</v>
      </c>
      <c r="B46" s="68">
        <f>VLOOKUP($A46,'Return Data'!$A$7:$R$328,2,0)</f>
        <v>43906</v>
      </c>
      <c r="C46" s="69">
        <f>VLOOKUP($A46,'Return Data'!$A$7:$R$328,3,0)</f>
        <v>41.750999999999998</v>
      </c>
      <c r="D46" s="69">
        <f>VLOOKUP($A46,'Return Data'!$A$7:$R$328,6,0)</f>
        <v>4.8963478610804003</v>
      </c>
      <c r="E46" s="70">
        <f t="shared" si="0"/>
        <v>24</v>
      </c>
      <c r="F46" s="69">
        <f>VLOOKUP($A46,'Return Data'!$A$7:$R$328,7,0)</f>
        <v>5.1601478914925103</v>
      </c>
      <c r="G46" s="70">
        <f t="shared" si="1"/>
        <v>17</v>
      </c>
      <c r="H46" s="69">
        <f>VLOOKUP($A46,'Return Data'!$A$7:$R$328,8,0)</f>
        <v>5.1755813666737298</v>
      </c>
      <c r="I46" s="70">
        <f t="shared" si="2"/>
        <v>6</v>
      </c>
      <c r="J46" s="69">
        <f>VLOOKUP($A46,'Return Data'!$A$7:$R$328,9,0)</f>
        <v>6.0461799953905002</v>
      </c>
      <c r="K46" s="70">
        <f t="shared" si="3"/>
        <v>3</v>
      </c>
      <c r="L46" s="69">
        <f>VLOOKUP($A46,'Return Data'!$A$7:$R$328,10,0)</f>
        <v>5.5774784451647301</v>
      </c>
      <c r="M46" s="70">
        <f t="shared" si="4"/>
        <v>2</v>
      </c>
      <c r="N46" s="69">
        <f>VLOOKUP($A46,'Return Data'!$A$7:$R$328,11,0)</f>
        <v>5.3395485044049398</v>
      </c>
      <c r="O46" s="70">
        <f t="shared" si="12"/>
        <v>8</v>
      </c>
      <c r="P46" s="69">
        <f>VLOOKUP($A46,'Return Data'!$A$7:$R$328,12,0)</f>
        <v>5.44097731427056</v>
      </c>
      <c r="Q46" s="70">
        <f t="shared" si="13"/>
        <v>14</v>
      </c>
      <c r="R46" s="69">
        <f>VLOOKUP($A46,'Return Data'!$A$7:$R$328,13,0)</f>
        <v>5.8028432638462304</v>
      </c>
      <c r="S46" s="70">
        <f t="shared" si="14"/>
        <v>15</v>
      </c>
      <c r="T46" s="69">
        <f>VLOOKUP($A46,'Return Data'!$A$7:$R$328,14,0)</f>
        <v>6.2994581271684904</v>
      </c>
      <c r="U46" s="70">
        <f t="shared" si="15"/>
        <v>14</v>
      </c>
      <c r="V46" s="69">
        <f>VLOOKUP($A46,'Return Data'!$A$7:$R$328,18,0)</f>
        <v>7.1687616741004296</v>
      </c>
      <c r="W46" s="70">
        <f t="shared" si="18"/>
        <v>13</v>
      </c>
      <c r="X46" s="69">
        <f>VLOOKUP($A46,'Return Data'!$A$7:$R$328,15,0)</f>
        <v>7.3549551199571903</v>
      </c>
      <c r="Y46" s="70">
        <f t="shared" si="19"/>
        <v>14</v>
      </c>
      <c r="Z46" s="69">
        <f>VLOOKUP($A46,'Return Data'!$A$7:$R$328,17,0)</f>
        <v>10.0387750440155</v>
      </c>
      <c r="AA46" s="71">
        <f t="shared" si="11"/>
        <v>14</v>
      </c>
    </row>
    <row r="47" spans="1:27" x14ac:dyDescent="0.25">
      <c r="A47" s="67" t="s">
        <v>158</v>
      </c>
      <c r="B47" s="68">
        <f>VLOOKUP($A47,'Return Data'!$A$7:$R$328,2,0)</f>
        <v>43906</v>
      </c>
      <c r="C47" s="69">
        <f>VLOOKUP($A47,'Return Data'!$A$7:$R$328,3,0)</f>
        <v>3120.0448999999999</v>
      </c>
      <c r="D47" s="69">
        <f>VLOOKUP($A47,'Return Data'!$A$7:$R$328,6,0)</f>
        <v>5.4745723538727198</v>
      </c>
      <c r="E47" s="70">
        <f t="shared" si="0"/>
        <v>8</v>
      </c>
      <c r="F47" s="69">
        <f>VLOOKUP($A47,'Return Data'!$A$7:$R$328,7,0)</f>
        <v>5.44538124963593</v>
      </c>
      <c r="G47" s="70">
        <f t="shared" si="1"/>
        <v>7</v>
      </c>
      <c r="H47" s="69">
        <f>VLOOKUP($A47,'Return Data'!$A$7:$R$328,8,0)</f>
        <v>4.4825563531102501</v>
      </c>
      <c r="I47" s="70">
        <f t="shared" si="2"/>
        <v>26</v>
      </c>
      <c r="J47" s="69">
        <f>VLOOKUP($A47,'Return Data'!$A$7:$R$328,9,0)</f>
        <v>6.0039534130265499</v>
      </c>
      <c r="K47" s="70">
        <f t="shared" si="3"/>
        <v>6</v>
      </c>
      <c r="L47" s="69">
        <f>VLOOKUP($A47,'Return Data'!$A$7:$R$328,10,0)</f>
        <v>5.5076305902160696</v>
      </c>
      <c r="M47" s="70">
        <f t="shared" si="4"/>
        <v>6</v>
      </c>
      <c r="N47" s="69">
        <f>VLOOKUP($A47,'Return Data'!$A$7:$R$328,11,0)</f>
        <v>5.3046624831842397</v>
      </c>
      <c r="O47" s="70">
        <f t="shared" si="12"/>
        <v>13</v>
      </c>
      <c r="P47" s="69">
        <f>VLOOKUP($A47,'Return Data'!$A$7:$R$328,12,0)</f>
        <v>5.4310465803493004</v>
      </c>
      <c r="Q47" s="70">
        <f t="shared" si="13"/>
        <v>15</v>
      </c>
      <c r="R47" s="69">
        <f>VLOOKUP($A47,'Return Data'!$A$7:$R$328,13,0)</f>
        <v>5.79591856077481</v>
      </c>
      <c r="S47" s="70">
        <f t="shared" si="14"/>
        <v>16</v>
      </c>
      <c r="T47" s="69">
        <f>VLOOKUP($A47,'Return Data'!$A$7:$R$328,14,0)</f>
        <v>6.2830436325772503</v>
      </c>
      <c r="U47" s="70">
        <f t="shared" si="15"/>
        <v>15</v>
      </c>
      <c r="V47" s="69">
        <f>VLOOKUP($A47,'Return Data'!$A$7:$R$328,18,0)</f>
        <v>7.1562235414425803</v>
      </c>
      <c r="W47" s="70">
        <f t="shared" si="18"/>
        <v>15</v>
      </c>
      <c r="X47" s="69">
        <f>VLOOKUP($A47,'Return Data'!$A$7:$R$328,15,0)</f>
        <v>7.3534383211658403</v>
      </c>
      <c r="Y47" s="70">
        <f t="shared" si="19"/>
        <v>15</v>
      </c>
      <c r="Z47" s="69">
        <f>VLOOKUP($A47,'Return Data'!$A$7:$R$328,17,0)</f>
        <v>10.097756067154201</v>
      </c>
      <c r="AA47" s="71">
        <f t="shared" si="11"/>
        <v>10</v>
      </c>
    </row>
    <row r="48" spans="1:27" x14ac:dyDescent="0.25">
      <c r="A48" s="67" t="s">
        <v>159</v>
      </c>
      <c r="B48" s="68">
        <f>VLOOKUP($A48,'Return Data'!$A$7:$R$328,2,0)</f>
        <v>43906</v>
      </c>
      <c r="C48" s="69">
        <f>VLOOKUP($A48,'Return Data'!$A$7:$R$328,3,0)</f>
        <v>1958.8485000000001</v>
      </c>
      <c r="D48" s="69">
        <f>VLOOKUP($A48,'Return Data'!$A$7:$R$328,6,0)</f>
        <v>4.5359322305462699</v>
      </c>
      <c r="E48" s="70">
        <f t="shared" si="0"/>
        <v>30</v>
      </c>
      <c r="F48" s="69">
        <f>VLOOKUP($A48,'Return Data'!$A$7:$R$328,7,0)</f>
        <v>4.4829829730163802</v>
      </c>
      <c r="G48" s="70">
        <f t="shared" si="1"/>
        <v>42</v>
      </c>
      <c r="H48" s="69">
        <f>VLOOKUP($A48,'Return Data'!$A$7:$R$328,8,0)</f>
        <v>4.5035853625871702</v>
      </c>
      <c r="I48" s="70">
        <f t="shared" si="2"/>
        <v>25</v>
      </c>
      <c r="J48" s="69">
        <f>VLOOKUP($A48,'Return Data'!$A$7:$R$328,9,0)</f>
        <v>4.5073449213244903</v>
      </c>
      <c r="K48" s="70">
        <f t="shared" si="3"/>
        <v>42</v>
      </c>
      <c r="L48" s="69">
        <f>VLOOKUP($A48,'Return Data'!$A$7:$R$328,10,0)</f>
        <v>4.5569481741363704</v>
      </c>
      <c r="M48" s="70">
        <f t="shared" si="4"/>
        <v>43</v>
      </c>
      <c r="N48" s="69">
        <f>VLOOKUP($A48,'Return Data'!$A$7:$R$328,11,0)</f>
        <v>4.4113362006749499</v>
      </c>
      <c r="O48" s="70">
        <f t="shared" si="12"/>
        <v>39</v>
      </c>
      <c r="P48" s="69">
        <f>VLOOKUP($A48,'Return Data'!$A$7:$R$328,12,0)</f>
        <v>4.4695291697800998</v>
      </c>
      <c r="Q48" s="70">
        <f t="shared" si="13"/>
        <v>39</v>
      </c>
      <c r="R48" s="69">
        <f>VLOOKUP($A48,'Return Data'!$A$7:$R$328,13,0)</f>
        <v>4.6900054849589301</v>
      </c>
      <c r="S48" s="70">
        <f t="shared" si="14"/>
        <v>39</v>
      </c>
      <c r="T48" s="69">
        <f>VLOOKUP($A48,'Return Data'!$A$7:$R$328,14,0)</f>
        <v>4.9631305961702896</v>
      </c>
      <c r="U48" s="70">
        <f t="shared" si="15"/>
        <v>38</v>
      </c>
      <c r="V48" s="69">
        <f>VLOOKUP($A48,'Return Data'!$A$7:$R$328,18,0)</f>
        <v>5.5818642420708198</v>
      </c>
      <c r="W48" s="70">
        <f t="shared" si="18"/>
        <v>33</v>
      </c>
      <c r="X48" s="69">
        <f>VLOOKUP($A48,'Return Data'!$A$7:$R$328,15,0)</f>
        <v>6.6940161253185604</v>
      </c>
      <c r="Y48" s="70">
        <f t="shared" si="19"/>
        <v>31</v>
      </c>
      <c r="Z48" s="69">
        <f>VLOOKUP($A48,'Return Data'!$A$7:$R$328,17,0)</f>
        <v>8.0580791018116997</v>
      </c>
      <c r="AA48" s="71">
        <f t="shared" si="11"/>
        <v>34</v>
      </c>
    </row>
    <row r="49" spans="1:27" x14ac:dyDescent="0.25">
      <c r="A49" s="67" t="s">
        <v>160</v>
      </c>
      <c r="B49" s="68">
        <f>VLOOKUP($A49,'Return Data'!$A$7:$R$328,2,0)</f>
        <v>43906</v>
      </c>
      <c r="C49" s="69">
        <f>VLOOKUP($A49,'Return Data'!$A$7:$R$328,3,0)</f>
        <v>1903.1713</v>
      </c>
      <c r="D49" s="69">
        <f>VLOOKUP($A49,'Return Data'!$A$7:$R$328,6,0)</f>
        <v>3.6596276209923699</v>
      </c>
      <c r="E49" s="70">
        <f t="shared" si="0"/>
        <v>41</v>
      </c>
      <c r="F49" s="69">
        <f>VLOOKUP($A49,'Return Data'!$A$7:$R$328,7,0)</f>
        <v>4.7933201073831704</v>
      </c>
      <c r="G49" s="70">
        <f t="shared" si="1"/>
        <v>35</v>
      </c>
      <c r="H49" s="69">
        <f>VLOOKUP($A49,'Return Data'!$A$7:$R$328,8,0)</f>
        <v>3.4489329395678401</v>
      </c>
      <c r="I49" s="70">
        <f t="shared" si="2"/>
        <v>43</v>
      </c>
      <c r="J49" s="69">
        <f>VLOOKUP($A49,'Return Data'!$A$7:$R$328,9,0)</f>
        <v>4.7978253096741899</v>
      </c>
      <c r="K49" s="70">
        <f t="shared" si="3"/>
        <v>38</v>
      </c>
      <c r="L49" s="69">
        <f>VLOOKUP($A49,'Return Data'!$A$7:$R$328,10,0)</f>
        <v>4.9652532454553304</v>
      </c>
      <c r="M49" s="70">
        <f t="shared" si="4"/>
        <v>37</v>
      </c>
      <c r="N49" s="69">
        <f>VLOOKUP($A49,'Return Data'!$A$7:$R$328,11,0)</f>
        <v>5.1403314704063998</v>
      </c>
      <c r="O49" s="70">
        <f t="shared" si="12"/>
        <v>27</v>
      </c>
      <c r="P49" s="69">
        <f>VLOOKUP($A49,'Return Data'!$A$7:$R$328,12,0)</f>
        <v>5.2579767638658002</v>
      </c>
      <c r="Q49" s="70">
        <f t="shared" si="13"/>
        <v>28</v>
      </c>
      <c r="R49" s="69">
        <f>VLOOKUP($A49,'Return Data'!$A$7:$R$328,13,0)</f>
        <v>5.64025924194166</v>
      </c>
      <c r="S49" s="70">
        <f t="shared" si="14"/>
        <v>27</v>
      </c>
      <c r="T49" s="69">
        <f>VLOOKUP($A49,'Return Data'!$A$7:$R$328,14,0)</f>
        <v>6.1026556756342396</v>
      </c>
      <c r="U49" s="70">
        <f t="shared" si="15"/>
        <v>27</v>
      </c>
      <c r="V49" s="69">
        <f>VLOOKUP($A49,'Return Data'!$A$7:$R$328,18,0)</f>
        <v>5.0295018701489198</v>
      </c>
      <c r="W49" s="70">
        <f t="shared" si="18"/>
        <v>35</v>
      </c>
      <c r="X49" s="69">
        <f>VLOOKUP($A49,'Return Data'!$A$7:$R$328,15,0)</f>
        <v>5.8006205933756796</v>
      </c>
      <c r="Y49" s="70">
        <f t="shared" si="19"/>
        <v>34</v>
      </c>
      <c r="Z49" s="69">
        <f>VLOOKUP($A49,'Return Data'!$A$7:$R$328,17,0)</f>
        <v>9.0687335766163706</v>
      </c>
      <c r="AA49" s="71">
        <f t="shared" si="11"/>
        <v>31</v>
      </c>
    </row>
    <row r="50" spans="1:27" x14ac:dyDescent="0.25">
      <c r="A50" s="67" t="s">
        <v>161</v>
      </c>
      <c r="B50" s="68">
        <f>VLOOKUP($A50,'Return Data'!$A$7:$R$328,2,0)</f>
        <v>43906</v>
      </c>
      <c r="C50" s="69">
        <f>VLOOKUP($A50,'Return Data'!$A$7:$R$328,3,0)</f>
        <v>3241.4067</v>
      </c>
      <c r="D50" s="69">
        <f>VLOOKUP($A50,'Return Data'!$A$7:$R$328,6,0)</f>
        <v>3.90670051814479</v>
      </c>
      <c r="E50" s="70">
        <f t="shared" si="0"/>
        <v>37</v>
      </c>
      <c r="F50" s="69">
        <f>VLOOKUP($A50,'Return Data'!$A$7:$R$328,7,0)</f>
        <v>4.8075233525857897</v>
      </c>
      <c r="G50" s="70">
        <f t="shared" si="1"/>
        <v>31</v>
      </c>
      <c r="H50" s="69">
        <f>VLOOKUP($A50,'Return Data'!$A$7:$R$328,8,0)</f>
        <v>4.1106015216021099</v>
      </c>
      <c r="I50" s="70">
        <f t="shared" si="2"/>
        <v>35</v>
      </c>
      <c r="J50" s="69">
        <f>VLOOKUP($A50,'Return Data'!$A$7:$R$328,9,0)</f>
        <v>5.58801153220816</v>
      </c>
      <c r="K50" s="70">
        <f t="shared" si="3"/>
        <v>24</v>
      </c>
      <c r="L50" s="69">
        <f>VLOOKUP($A50,'Return Data'!$A$7:$R$328,10,0)</f>
        <v>5.2608463046235698</v>
      </c>
      <c r="M50" s="70">
        <f t="shared" si="4"/>
        <v>27</v>
      </c>
      <c r="N50" s="69">
        <f>VLOOKUP($A50,'Return Data'!$A$7:$R$328,11,0)</f>
        <v>5.1968749847835598</v>
      </c>
      <c r="O50" s="70">
        <f t="shared" si="12"/>
        <v>22</v>
      </c>
      <c r="P50" s="69">
        <f>VLOOKUP($A50,'Return Data'!$A$7:$R$328,12,0)</f>
        <v>5.36164344103004</v>
      </c>
      <c r="Q50" s="70">
        <f t="shared" si="13"/>
        <v>22</v>
      </c>
      <c r="R50" s="69">
        <f>VLOOKUP($A50,'Return Data'!$A$7:$R$328,13,0)</f>
        <v>5.7449267930917101</v>
      </c>
      <c r="S50" s="70">
        <f t="shared" si="14"/>
        <v>20</v>
      </c>
      <c r="T50" s="69">
        <f>VLOOKUP($A50,'Return Data'!$A$7:$R$328,14,0)</f>
        <v>6.26658712777144</v>
      </c>
      <c r="U50" s="70">
        <f t="shared" si="15"/>
        <v>16</v>
      </c>
      <c r="V50" s="69">
        <f>VLOOKUP($A50,'Return Data'!$A$7:$R$328,18,0)</f>
        <v>7.1620965815203297</v>
      </c>
      <c r="W50" s="70">
        <f t="shared" si="18"/>
        <v>14</v>
      </c>
      <c r="X50" s="69">
        <f>VLOOKUP($A50,'Return Data'!$A$7:$R$328,15,0)</f>
        <v>7.34663040083682</v>
      </c>
      <c r="Y50" s="70">
        <f t="shared" si="19"/>
        <v>17</v>
      </c>
      <c r="Z50" s="69">
        <f>VLOOKUP($A50,'Return Data'!$A$7:$R$328,17,0)</f>
        <v>9.9921315480099597</v>
      </c>
      <c r="AA50" s="71">
        <f t="shared" si="11"/>
        <v>23</v>
      </c>
    </row>
    <row r="51" spans="1:27" x14ac:dyDescent="0.25">
      <c r="A51" s="67" t="s">
        <v>162</v>
      </c>
      <c r="B51" s="68">
        <f>VLOOKUP($A51,'Return Data'!$A$7:$R$328,2,0)</f>
        <v>43906</v>
      </c>
      <c r="C51" s="69">
        <f>VLOOKUP($A51,'Return Data'!$A$7:$R$328,3,0)</f>
        <v>1076.2619</v>
      </c>
      <c r="D51" s="69">
        <f>VLOOKUP($A51,'Return Data'!$A$7:$R$328,6,0)</f>
        <v>5.4541343745455597</v>
      </c>
      <c r="E51" s="70">
        <f t="shared" si="0"/>
        <v>9</v>
      </c>
      <c r="F51" s="69">
        <f>VLOOKUP($A51,'Return Data'!$A$7:$R$328,7,0)</f>
        <v>5.1910066425756201</v>
      </c>
      <c r="G51" s="70">
        <f t="shared" si="1"/>
        <v>16</v>
      </c>
      <c r="H51" s="69">
        <f>VLOOKUP($A51,'Return Data'!$A$7:$R$328,8,0)</f>
        <v>5.1337666626793297</v>
      </c>
      <c r="I51" s="70">
        <f t="shared" si="2"/>
        <v>8</v>
      </c>
      <c r="J51" s="69">
        <f>VLOOKUP($A51,'Return Data'!$A$7:$R$328,9,0)</f>
        <v>5.6418532207498897</v>
      </c>
      <c r="K51" s="70">
        <f t="shared" si="3"/>
        <v>17</v>
      </c>
      <c r="L51" s="69">
        <f>VLOOKUP($A51,'Return Data'!$A$7:$R$328,10,0)</f>
        <v>5.3767891042657796</v>
      </c>
      <c r="M51" s="70">
        <f t="shared" si="4"/>
        <v>14</v>
      </c>
      <c r="N51" s="69">
        <f>VLOOKUP($A51,'Return Data'!$A$7:$R$328,11,0)</f>
        <v>5.2576003275912901</v>
      </c>
      <c r="O51" s="70">
        <f t="shared" si="12"/>
        <v>19</v>
      </c>
      <c r="P51" s="69">
        <f>VLOOKUP($A51,'Return Data'!$A$7:$R$328,12,0)</f>
        <v>5.4715510235586997</v>
      </c>
      <c r="Q51" s="70">
        <f t="shared" si="13"/>
        <v>10</v>
      </c>
      <c r="R51" s="69">
        <f>VLOOKUP($A51,'Return Data'!$A$7:$R$328,13,0)</f>
        <v>5.8952644540403201</v>
      </c>
      <c r="S51" s="70">
        <f t="shared" si="14"/>
        <v>7</v>
      </c>
      <c r="T51" s="69">
        <f>VLOOKUP($A51,'Return Data'!$A$7:$R$328,14,0)</f>
        <v>6.3906800647336901</v>
      </c>
      <c r="U51" s="70">
        <f t="shared" si="15"/>
        <v>6</v>
      </c>
      <c r="V51" s="69"/>
      <c r="W51" s="70"/>
      <c r="X51" s="69"/>
      <c r="Y51" s="70"/>
      <c r="Z51" s="69">
        <f>VLOOKUP($A51,'Return Data'!$A$7:$R$328,17,0)</f>
        <v>6.5311658160707804</v>
      </c>
      <c r="AA51" s="71">
        <f t="shared" si="11"/>
        <v>37</v>
      </c>
    </row>
    <row r="52" spans="1:27" x14ac:dyDescent="0.25">
      <c r="A52" s="73"/>
      <c r="B52" s="74"/>
      <c r="C52" s="74"/>
      <c r="D52" s="75"/>
      <c r="E52" s="74"/>
      <c r="F52" s="75"/>
      <c r="G52" s="74"/>
      <c r="H52" s="75"/>
      <c r="I52" s="74"/>
      <c r="J52" s="75"/>
      <c r="K52" s="74"/>
      <c r="L52" s="75"/>
      <c r="M52" s="74"/>
      <c r="N52" s="75"/>
      <c r="O52" s="74"/>
      <c r="P52" s="75"/>
      <c r="Q52" s="74"/>
      <c r="R52" s="75"/>
      <c r="S52" s="74"/>
      <c r="T52" s="75"/>
      <c r="U52" s="74"/>
      <c r="V52" s="75"/>
      <c r="W52" s="74"/>
      <c r="X52" s="75"/>
      <c r="Y52" s="74"/>
      <c r="Z52" s="75"/>
      <c r="AA52" s="76"/>
    </row>
    <row r="53" spans="1:27" x14ac:dyDescent="0.25">
      <c r="A53" s="77" t="s">
        <v>27</v>
      </c>
      <c r="B53" s="78"/>
      <c r="C53" s="78"/>
      <c r="D53" s="79">
        <f>AVERAGE(D8:D51)</f>
        <v>4.81423193786169</v>
      </c>
      <c r="E53" s="78"/>
      <c r="F53" s="79">
        <f>AVERAGE(F8:F51)</f>
        <v>5.0466270735804057</v>
      </c>
      <c r="G53" s="78"/>
      <c r="H53" s="79">
        <f>AVERAGE(H8:H51)</f>
        <v>4.5598503222653344</v>
      </c>
      <c r="I53" s="78"/>
      <c r="J53" s="79">
        <f>AVERAGE(J8:J51)</f>
        <v>5.4729310548011103</v>
      </c>
      <c r="K53" s="78"/>
      <c r="L53" s="79">
        <f>AVERAGE(L8:L51)</f>
        <v>5.2352110275378259</v>
      </c>
      <c r="M53" s="78"/>
      <c r="N53" s="79">
        <f>AVERAGE(N8:N51)</f>
        <v>5.1589963455163295</v>
      </c>
      <c r="O53" s="78"/>
      <c r="P53" s="79">
        <f>AVERAGE(P8:P51)</f>
        <v>5.3012797179141478</v>
      </c>
      <c r="Q53" s="78"/>
      <c r="R53" s="79">
        <f>AVERAGE(R8:R51)</f>
        <v>5.6476759624447697</v>
      </c>
      <c r="S53" s="78"/>
      <c r="T53" s="79">
        <f>AVERAGE(T8:T51)</f>
        <v>6.1162222695793007</v>
      </c>
      <c r="U53" s="78"/>
      <c r="V53" s="79">
        <f>AVERAGE(V8:V51)</f>
        <v>6.8192634329491479</v>
      </c>
      <c r="W53" s="78"/>
      <c r="X53" s="79">
        <f>AVERAGE(X8:X51)</f>
        <v>7.1034973852294412</v>
      </c>
      <c r="Y53" s="78"/>
      <c r="Z53" s="79">
        <f>AVERAGE(Z8:Z51)</f>
        <v>9.0437002958325721</v>
      </c>
      <c r="AA53" s="80"/>
    </row>
    <row r="54" spans="1:27" x14ac:dyDescent="0.25">
      <c r="A54" s="77" t="s">
        <v>28</v>
      </c>
      <c r="B54" s="78"/>
      <c r="C54" s="78"/>
      <c r="D54" s="79">
        <f>MIN(D8:D51)</f>
        <v>2.7116874074516502</v>
      </c>
      <c r="E54" s="78"/>
      <c r="F54" s="79">
        <f>MIN(F8:F51)</f>
        <v>3.1816740433852102</v>
      </c>
      <c r="G54" s="78"/>
      <c r="H54" s="79">
        <f>MIN(H8:H51)</f>
        <v>3.3676497609765601</v>
      </c>
      <c r="I54" s="78"/>
      <c r="J54" s="79">
        <f>MIN(J8:J51)</f>
        <v>3.7663892558066299</v>
      </c>
      <c r="K54" s="78"/>
      <c r="L54" s="79">
        <f>MIN(L8:L51)</f>
        <v>3.9218768027717701</v>
      </c>
      <c r="M54" s="78"/>
      <c r="N54" s="79">
        <f>MIN(N8:N51)</f>
        <v>4.0706151669790804</v>
      </c>
      <c r="O54" s="78"/>
      <c r="P54" s="79">
        <f>MIN(P8:P51)</f>
        <v>4.1537337375927397</v>
      </c>
      <c r="Q54" s="78"/>
      <c r="R54" s="79">
        <f>MIN(R8:R51)</f>
        <v>4.4266024732133102</v>
      </c>
      <c r="S54" s="78"/>
      <c r="T54" s="79">
        <f>MIN(T8:T51)</f>
        <v>4.7250851915531502</v>
      </c>
      <c r="U54" s="78"/>
      <c r="V54" s="79">
        <f>MIN(V8:V51)</f>
        <v>1.9927100641407001</v>
      </c>
      <c r="W54" s="78"/>
      <c r="X54" s="79">
        <f>MIN(X8:X51)</f>
        <v>3.7046839124732598</v>
      </c>
      <c r="Y54" s="78"/>
      <c r="Z54" s="79">
        <f>MIN(Z8:Z51)</f>
        <v>5.1536129945390803</v>
      </c>
      <c r="AA54" s="80"/>
    </row>
    <row r="55" spans="1:27" ht="15.75" thickBot="1" x14ac:dyDescent="0.3">
      <c r="A55" s="81" t="s">
        <v>29</v>
      </c>
      <c r="B55" s="82"/>
      <c r="C55" s="82"/>
      <c r="D55" s="83">
        <f>MAX(D8:D51)</f>
        <v>6.7603816725610999</v>
      </c>
      <c r="E55" s="82"/>
      <c r="F55" s="83">
        <f>MAX(F8:F51)</f>
        <v>6.6073337677871002</v>
      </c>
      <c r="G55" s="82"/>
      <c r="H55" s="83">
        <f>MAX(H8:H51)</f>
        <v>6.0169001993224196</v>
      </c>
      <c r="I55" s="82"/>
      <c r="J55" s="83">
        <f>MAX(J8:J51)</f>
        <v>6.6679272322868899</v>
      </c>
      <c r="K55" s="82"/>
      <c r="L55" s="83">
        <f>MAX(L8:L51)</f>
        <v>6.4463868960868398</v>
      </c>
      <c r="M55" s="82"/>
      <c r="N55" s="83">
        <f>MAX(N8:N51)</f>
        <v>6.2783276280303797</v>
      </c>
      <c r="O55" s="82"/>
      <c r="P55" s="83">
        <f>MAX(P8:P51)</f>
        <v>6.5091307031575898</v>
      </c>
      <c r="Q55" s="82"/>
      <c r="R55" s="83">
        <f>MAX(R8:R51)</f>
        <v>6.8537739686485297</v>
      </c>
      <c r="S55" s="82"/>
      <c r="T55" s="83">
        <f>MAX(T8:T51)</f>
        <v>7.1070664681624303</v>
      </c>
      <c r="U55" s="82"/>
      <c r="V55" s="83">
        <f>MAX(V8:V51)</f>
        <v>7.6603981601502902</v>
      </c>
      <c r="W55" s="82"/>
      <c r="X55" s="83">
        <f>MAX(X8:X51)</f>
        <v>7.6591928659884099</v>
      </c>
      <c r="Y55" s="82"/>
      <c r="Z55" s="83">
        <f>MAX(Z8:Z51)</f>
        <v>12.095105066771399</v>
      </c>
      <c r="AA55" s="84"/>
    </row>
    <row r="57" spans="1:27" x14ac:dyDescent="0.25">
      <c r="A57" s="15" t="s">
        <v>342</v>
      </c>
    </row>
  </sheetData>
  <sheetProtection password="F4C3"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A52"/>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35.710937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20" width="11" style="3" bestFit="1" customWidth="1"/>
    <col min="21" max="21" width="5.28515625" style="3" bestFit="1" customWidth="1"/>
    <col min="22" max="22" width="11" style="3" bestFit="1" customWidth="1"/>
    <col min="23" max="23" width="5.28515625" style="3" bestFit="1" customWidth="1"/>
    <col min="24" max="24" width="11" style="3" bestFit="1" customWidth="1"/>
    <col min="25" max="25" width="5.28515625" style="3" bestFit="1" customWidth="1"/>
    <col min="26" max="26" width="11" style="3" bestFit="1" customWidth="1"/>
    <col min="27" max="27" width="5.28515625" style="3" bestFit="1" customWidth="1"/>
    <col min="28" max="16384" width="9.140625" style="3"/>
  </cols>
  <sheetData>
    <row r="1" spans="1:27" ht="15.75" thickBot="1" x14ac:dyDescent="0.3"/>
    <row r="2" spans="1:27" ht="15" customHeight="1" x14ac:dyDescent="0.25">
      <c r="A2" s="114" t="s">
        <v>349</v>
      </c>
    </row>
    <row r="3" spans="1:27" ht="15" customHeight="1" thickBot="1" x14ac:dyDescent="0.3">
      <c r="A3" s="115"/>
    </row>
    <row r="4" spans="1:27" ht="15.75" thickBot="1" x14ac:dyDescent="0.3"/>
    <row r="5" spans="1:27" s="4" customFormat="1" x14ac:dyDescent="0.25">
      <c r="A5" s="32" t="s">
        <v>352</v>
      </c>
      <c r="B5" s="112" t="s">
        <v>8</v>
      </c>
      <c r="C5" s="112" t="s">
        <v>9</v>
      </c>
      <c r="D5" s="118" t="s">
        <v>115</v>
      </c>
      <c r="E5" s="118"/>
      <c r="F5" s="118" t="s">
        <v>116</v>
      </c>
      <c r="G5" s="118"/>
      <c r="H5" s="118" t="s">
        <v>117</v>
      </c>
      <c r="I5" s="118"/>
      <c r="J5" s="118" t="s">
        <v>47</v>
      </c>
      <c r="K5" s="118"/>
      <c r="L5" s="118" t="s">
        <v>48</v>
      </c>
      <c r="M5" s="118"/>
      <c r="N5" s="118" t="s">
        <v>1</v>
      </c>
      <c r="O5" s="118"/>
      <c r="P5" s="118" t="s">
        <v>2</v>
      </c>
      <c r="Q5" s="118"/>
      <c r="R5" s="118" t="s">
        <v>3</v>
      </c>
      <c r="S5" s="118"/>
      <c r="T5" s="118" t="s">
        <v>4</v>
      </c>
      <c r="U5" s="118"/>
      <c r="V5" s="118" t="s">
        <v>385</v>
      </c>
      <c r="W5" s="118"/>
      <c r="X5" s="118" t="s">
        <v>5</v>
      </c>
      <c r="Y5" s="118"/>
      <c r="Z5" s="118" t="s">
        <v>46</v>
      </c>
      <c r="AA5" s="121"/>
    </row>
    <row r="6" spans="1:27" s="4" customFormat="1" x14ac:dyDescent="0.25">
      <c r="A6" s="18" t="s">
        <v>7</v>
      </c>
      <c r="B6" s="113"/>
      <c r="C6" s="113"/>
      <c r="D6" s="14" t="s">
        <v>0</v>
      </c>
      <c r="E6" s="14" t="s">
        <v>10</v>
      </c>
      <c r="F6" s="14" t="s">
        <v>0</v>
      </c>
      <c r="G6" s="14" t="s">
        <v>10</v>
      </c>
      <c r="H6" s="14" t="s">
        <v>0</v>
      </c>
      <c r="I6" s="14" t="s">
        <v>10</v>
      </c>
      <c r="J6" s="14" t="s">
        <v>0</v>
      </c>
      <c r="K6" s="14" t="s">
        <v>10</v>
      </c>
      <c r="L6" s="14" t="s">
        <v>0</v>
      </c>
      <c r="M6" s="14" t="s">
        <v>10</v>
      </c>
      <c r="N6" s="14" t="s">
        <v>0</v>
      </c>
      <c r="O6" s="14" t="s">
        <v>10</v>
      </c>
      <c r="P6" s="14" t="s">
        <v>0</v>
      </c>
      <c r="Q6" s="14" t="s">
        <v>10</v>
      </c>
      <c r="R6" s="14" t="s">
        <v>0</v>
      </c>
      <c r="S6" s="14" t="s">
        <v>10</v>
      </c>
      <c r="T6" s="14" t="s">
        <v>0</v>
      </c>
      <c r="U6" s="14" t="s">
        <v>10</v>
      </c>
      <c r="V6" s="61" t="s">
        <v>0</v>
      </c>
      <c r="W6" s="61" t="s">
        <v>10</v>
      </c>
      <c r="X6" s="14" t="s">
        <v>0</v>
      </c>
      <c r="Y6" s="14" t="s">
        <v>10</v>
      </c>
      <c r="Z6" s="14" t="s">
        <v>0</v>
      </c>
      <c r="AA6" s="19" t="s">
        <v>10</v>
      </c>
    </row>
    <row r="7" spans="1:27" x14ac:dyDescent="0.25">
      <c r="A7" s="22"/>
      <c r="B7" s="7"/>
      <c r="C7" s="8"/>
      <c r="D7" s="8"/>
      <c r="E7" s="9"/>
      <c r="F7" s="8"/>
      <c r="G7" s="9"/>
      <c r="H7" s="8"/>
      <c r="I7" s="9"/>
      <c r="J7" s="8"/>
      <c r="K7" s="9"/>
      <c r="L7" s="8"/>
      <c r="M7" s="9"/>
      <c r="N7" s="8"/>
      <c r="O7" s="9"/>
      <c r="P7" s="8"/>
      <c r="Q7" s="9"/>
      <c r="R7" s="8"/>
      <c r="S7" s="9"/>
      <c r="T7" s="8"/>
      <c r="U7" s="9"/>
      <c r="V7" s="8"/>
      <c r="W7" s="9"/>
      <c r="X7" s="8"/>
      <c r="Y7" s="9"/>
      <c r="Z7" s="8"/>
      <c r="AA7" s="23"/>
    </row>
    <row r="8" spans="1:27" x14ac:dyDescent="0.25">
      <c r="A8" s="67" t="s">
        <v>227</v>
      </c>
      <c r="B8" s="68">
        <f>VLOOKUP($A8,'Return Data'!$A$7:$R$328,2,0)</f>
        <v>43906</v>
      </c>
      <c r="C8" s="69">
        <f>VLOOKUP($A8,'Return Data'!$A$7:$R$328,3,0)</f>
        <v>316.738</v>
      </c>
      <c r="D8" s="69">
        <f>VLOOKUP($A8,'Return Data'!$A$7:$R$328,6,0)</f>
        <v>3.9991689382477</v>
      </c>
      <c r="E8" s="70">
        <f t="shared" ref="E8:E46" si="0">RANK(D8,D$8:D$50,0)</f>
        <v>32</v>
      </c>
      <c r="F8" s="69">
        <f>VLOOKUP($A8,'Return Data'!$A$7:$R$328,7,0)</f>
        <v>4.8611100144301602</v>
      </c>
      <c r="G8" s="70">
        <f t="shared" ref="G8:G46" si="1">RANK(F8,F$8:F$50,0)</f>
        <v>25</v>
      </c>
      <c r="H8" s="69">
        <f>VLOOKUP($A8,'Return Data'!$A$7:$R$328,8,0)</f>
        <v>4.0578586150240099</v>
      </c>
      <c r="I8" s="70">
        <f t="shared" ref="I8:I46" si="2">RANK(H8,H$8:H$50,0)</f>
        <v>30</v>
      </c>
      <c r="J8" s="69">
        <f>VLOOKUP($A8,'Return Data'!$A$7:$R$328,9,0)</f>
        <v>5.5059483790575801</v>
      </c>
      <c r="K8" s="70">
        <f t="shared" ref="K8:K46" si="3">RANK(J8,J$8:J$50,0)</f>
        <v>20</v>
      </c>
      <c r="L8" s="69">
        <f>VLOOKUP($A8,'Return Data'!$A$7:$R$328,10,0)</f>
        <v>5.1927042249291304</v>
      </c>
      <c r="M8" s="70">
        <f t="shared" ref="M8:M46" si="4">RANK(L8,L$8:L$50,0)</f>
        <v>23</v>
      </c>
      <c r="N8" s="69">
        <f>VLOOKUP($A8,'Return Data'!$A$7:$R$328,11,0)</f>
        <v>5.1647136470395001</v>
      </c>
      <c r="O8" s="70">
        <f t="shared" ref="O8:O46" si="5">RANK(N8,N$8:N$50,0)</f>
        <v>17</v>
      </c>
      <c r="P8" s="69">
        <f>VLOOKUP($A8,'Return Data'!$A$7:$R$328,12,0)</f>
        <v>5.3167821892190403</v>
      </c>
      <c r="Q8" s="70">
        <f t="shared" ref="Q8:Q46" si="6">RANK(P8,P$8:P$50,0)</f>
        <v>17</v>
      </c>
      <c r="R8" s="69">
        <f>VLOOKUP($A8,'Return Data'!$A$7:$R$328,13,0)</f>
        <v>5.7915297271397801</v>
      </c>
      <c r="S8" s="70">
        <f t="shared" ref="S8:S46" si="7">RANK(R8,R$8:R$50,0)</f>
        <v>7</v>
      </c>
      <c r="T8" s="69">
        <f>VLOOKUP($A8,'Return Data'!$A$7:$R$328,14,0)</f>
        <v>6.2713796125801302</v>
      </c>
      <c r="U8" s="70">
        <f t="shared" ref="U8:U24" si="8">RANK(T8,T$8:T$50,0)</f>
        <v>7</v>
      </c>
      <c r="V8" s="69">
        <f>VLOOKUP($A8,'Return Data'!$A$7:$R$328,18,0)</f>
        <v>7.1127808510135004</v>
      </c>
      <c r="W8" s="70">
        <f t="shared" ref="W8:W24" si="9">RANK(V8,V$8:V$50,0)</f>
        <v>7</v>
      </c>
      <c r="X8" s="69">
        <f>VLOOKUP($A8,'Return Data'!$A$7:$R$328,15,0)</f>
        <v>7.2983538088299804</v>
      </c>
      <c r="Y8" s="70">
        <f t="shared" ref="Y8:Y24" si="10">RANK(X8,X$8:X$50,0)</f>
        <v>7</v>
      </c>
      <c r="Z8" s="69">
        <f>VLOOKUP($A8,'Return Data'!$A$7:$R$328,17,0)</f>
        <v>13.566980881676701</v>
      </c>
      <c r="AA8" s="71">
        <f t="shared" ref="AA8:AA46" si="11">RANK(Z8,Z$8:Z$50,0)</f>
        <v>6</v>
      </c>
    </row>
    <row r="9" spans="1:27" x14ac:dyDescent="0.25">
      <c r="A9" s="67" t="s">
        <v>228</v>
      </c>
      <c r="B9" s="68">
        <f>VLOOKUP($A9,'Return Data'!$A$7:$R$328,2,0)</f>
        <v>43906</v>
      </c>
      <c r="C9" s="69">
        <f>VLOOKUP($A9,'Return Data'!$A$7:$R$328,3,0)</f>
        <v>2186.7348000000002</v>
      </c>
      <c r="D9" s="69">
        <f>VLOOKUP($A9,'Return Data'!$A$7:$R$328,6,0)</f>
        <v>5.2302129301284896</v>
      </c>
      <c r="E9" s="70">
        <f t="shared" si="0"/>
        <v>10</v>
      </c>
      <c r="F9" s="69">
        <f>VLOOKUP($A9,'Return Data'!$A$7:$R$328,7,0)</f>
        <v>5.2589986534255004</v>
      </c>
      <c r="G9" s="70">
        <f t="shared" si="1"/>
        <v>10</v>
      </c>
      <c r="H9" s="69">
        <f>VLOOKUP($A9,'Return Data'!$A$7:$R$328,8,0)</f>
        <v>4.5973267549206902</v>
      </c>
      <c r="I9" s="70">
        <f t="shared" si="2"/>
        <v>15</v>
      </c>
      <c r="J9" s="69">
        <f>VLOOKUP($A9,'Return Data'!$A$7:$R$328,9,0)</f>
        <v>5.9715770978669296</v>
      </c>
      <c r="K9" s="70">
        <f t="shared" si="3"/>
        <v>5</v>
      </c>
      <c r="L9" s="69">
        <f>VLOOKUP($A9,'Return Data'!$A$7:$R$328,10,0)</f>
        <v>5.4635641764444802</v>
      </c>
      <c r="M9" s="70">
        <f t="shared" si="4"/>
        <v>4</v>
      </c>
      <c r="N9" s="69">
        <f>VLOOKUP($A9,'Return Data'!$A$7:$R$328,11,0)</f>
        <v>5.2925760921411298</v>
      </c>
      <c r="O9" s="70">
        <f t="shared" si="5"/>
        <v>3</v>
      </c>
      <c r="P9" s="69">
        <f>VLOOKUP($A9,'Return Data'!$A$7:$R$328,12,0)</f>
        <v>5.3975971994201597</v>
      </c>
      <c r="Q9" s="70">
        <f t="shared" si="6"/>
        <v>6</v>
      </c>
      <c r="R9" s="69">
        <f>VLOOKUP($A9,'Return Data'!$A$7:$R$328,13,0)</f>
        <v>5.7575310493200096</v>
      </c>
      <c r="S9" s="70">
        <f t="shared" si="7"/>
        <v>9</v>
      </c>
      <c r="T9" s="69">
        <f>VLOOKUP($A9,'Return Data'!$A$7:$R$328,14,0)</f>
        <v>6.2493928075385901</v>
      </c>
      <c r="U9" s="70">
        <f t="shared" si="8"/>
        <v>9</v>
      </c>
      <c r="V9" s="69">
        <f>VLOOKUP($A9,'Return Data'!$A$7:$R$328,18,0)</f>
        <v>7.1171091729631</v>
      </c>
      <c r="W9" s="70">
        <f t="shared" si="9"/>
        <v>6</v>
      </c>
      <c r="X9" s="69">
        <f>VLOOKUP($A9,'Return Data'!$A$7:$R$328,15,0)</f>
        <v>7.3157052944407202</v>
      </c>
      <c r="Y9" s="70">
        <f t="shared" si="10"/>
        <v>5</v>
      </c>
      <c r="Z9" s="69">
        <f>VLOOKUP($A9,'Return Data'!$A$7:$R$328,17,0)</f>
        <v>11.365998478089701</v>
      </c>
      <c r="AA9" s="71">
        <f t="shared" si="11"/>
        <v>29</v>
      </c>
    </row>
    <row r="10" spans="1:27" x14ac:dyDescent="0.25">
      <c r="A10" s="67" t="s">
        <v>229</v>
      </c>
      <c r="B10" s="68">
        <f>VLOOKUP($A10,'Return Data'!$A$7:$R$328,2,0)</f>
        <v>43906</v>
      </c>
      <c r="C10" s="69">
        <f>VLOOKUP($A10,'Return Data'!$A$7:$R$328,3,0)</f>
        <v>2263.9171999999999</v>
      </c>
      <c r="D10" s="69">
        <f>VLOOKUP($A10,'Return Data'!$A$7:$R$328,6,0)</f>
        <v>5.8485669331072003</v>
      </c>
      <c r="E10" s="70">
        <f t="shared" si="0"/>
        <v>4</v>
      </c>
      <c r="F10" s="69">
        <f>VLOOKUP($A10,'Return Data'!$A$7:$R$328,7,0)</f>
        <v>5.39160179162453</v>
      </c>
      <c r="G10" s="70">
        <f t="shared" si="1"/>
        <v>3</v>
      </c>
      <c r="H10" s="69">
        <f>VLOOKUP($A10,'Return Data'!$A$7:$R$328,8,0)</f>
        <v>4.66679941684224</v>
      </c>
      <c r="I10" s="70">
        <f t="shared" si="2"/>
        <v>13</v>
      </c>
      <c r="J10" s="69">
        <f>VLOOKUP($A10,'Return Data'!$A$7:$R$328,9,0)</f>
        <v>5.4021883492301601</v>
      </c>
      <c r="K10" s="70">
        <f t="shared" si="3"/>
        <v>25</v>
      </c>
      <c r="L10" s="69">
        <f>VLOOKUP($A10,'Return Data'!$A$7:$R$328,10,0)</f>
        <v>5.1885621483363904</v>
      </c>
      <c r="M10" s="70">
        <f t="shared" si="4"/>
        <v>24</v>
      </c>
      <c r="N10" s="69">
        <f>VLOOKUP($A10,'Return Data'!$A$7:$R$328,11,0)</f>
        <v>5.1685789152856199</v>
      </c>
      <c r="O10" s="70">
        <f t="shared" si="5"/>
        <v>16</v>
      </c>
      <c r="P10" s="69">
        <f>VLOOKUP($A10,'Return Data'!$A$7:$R$328,12,0)</f>
        <v>5.3919411310866803</v>
      </c>
      <c r="Q10" s="70">
        <f t="shared" si="6"/>
        <v>8</v>
      </c>
      <c r="R10" s="69">
        <f>VLOOKUP($A10,'Return Data'!$A$7:$R$328,13,0)</f>
        <v>5.7189727865983597</v>
      </c>
      <c r="S10" s="70">
        <f t="shared" si="7"/>
        <v>12</v>
      </c>
      <c r="T10" s="69">
        <f>VLOOKUP($A10,'Return Data'!$A$7:$R$328,14,0)</f>
        <v>6.2034971177729297</v>
      </c>
      <c r="U10" s="70">
        <f t="shared" si="8"/>
        <v>13</v>
      </c>
      <c r="V10" s="69">
        <f>VLOOKUP($A10,'Return Data'!$A$7:$R$328,18,0)</f>
        <v>7.1027982961453802</v>
      </c>
      <c r="W10" s="70">
        <f t="shared" si="9"/>
        <v>10</v>
      </c>
      <c r="X10" s="69">
        <f>VLOOKUP($A10,'Return Data'!$A$7:$R$328,15,0)</f>
        <v>7.2903804704402804</v>
      </c>
      <c r="Y10" s="70">
        <f t="shared" si="10"/>
        <v>9</v>
      </c>
      <c r="Z10" s="69">
        <f>VLOOKUP($A10,'Return Data'!$A$7:$R$328,17,0)</f>
        <v>11.3712047818585</v>
      </c>
      <c r="AA10" s="71">
        <f t="shared" si="11"/>
        <v>28</v>
      </c>
    </row>
    <row r="11" spans="1:27" x14ac:dyDescent="0.25">
      <c r="A11" s="67" t="s">
        <v>230</v>
      </c>
      <c r="B11" s="68">
        <f>VLOOKUP($A11,'Return Data'!$A$7:$R$328,2,0)</f>
        <v>43906</v>
      </c>
      <c r="C11" s="69">
        <f>VLOOKUP($A11,'Return Data'!$A$7:$R$328,3,0)</f>
        <v>3025.3036999999999</v>
      </c>
      <c r="D11" s="69">
        <f>VLOOKUP($A11,'Return Data'!$A$7:$R$328,6,0)</f>
        <v>4.7240214112620498</v>
      </c>
      <c r="E11" s="70">
        <f t="shared" si="0"/>
        <v>23</v>
      </c>
      <c r="F11" s="69">
        <f>VLOOKUP($A11,'Return Data'!$A$7:$R$328,7,0)</f>
        <v>5.1015711664176697</v>
      </c>
      <c r="G11" s="70">
        <f t="shared" si="1"/>
        <v>17</v>
      </c>
      <c r="H11" s="69">
        <f>VLOOKUP($A11,'Return Data'!$A$7:$R$328,8,0)</f>
        <v>4.4590344106297204</v>
      </c>
      <c r="I11" s="70">
        <f t="shared" si="2"/>
        <v>19</v>
      </c>
      <c r="J11" s="69">
        <f>VLOOKUP($A11,'Return Data'!$A$7:$R$328,9,0)</f>
        <v>5.5481076379346304</v>
      </c>
      <c r="K11" s="70">
        <f t="shared" si="3"/>
        <v>18</v>
      </c>
      <c r="L11" s="69">
        <f>VLOOKUP($A11,'Return Data'!$A$7:$R$328,10,0)</f>
        <v>5.2852703380749899</v>
      </c>
      <c r="M11" s="70">
        <f t="shared" si="4"/>
        <v>13</v>
      </c>
      <c r="N11" s="69">
        <f>VLOOKUP($A11,'Return Data'!$A$7:$R$328,11,0)</f>
        <v>5.2571553728857099</v>
      </c>
      <c r="O11" s="70">
        <f t="shared" si="5"/>
        <v>6</v>
      </c>
      <c r="P11" s="69">
        <f>VLOOKUP($A11,'Return Data'!$A$7:$R$328,12,0)</f>
        <v>5.4547710291541698</v>
      </c>
      <c r="Q11" s="70">
        <f t="shared" si="6"/>
        <v>5</v>
      </c>
      <c r="R11" s="69">
        <f>VLOOKUP($A11,'Return Data'!$A$7:$R$328,13,0)</f>
        <v>5.7926453661586903</v>
      </c>
      <c r="S11" s="70">
        <f t="shared" si="7"/>
        <v>6</v>
      </c>
      <c r="T11" s="69">
        <f>VLOOKUP($A11,'Return Data'!$A$7:$R$328,14,0)</f>
        <v>6.2782307957835997</v>
      </c>
      <c r="U11" s="70">
        <f t="shared" si="8"/>
        <v>6</v>
      </c>
      <c r="V11" s="69">
        <f>VLOOKUP($A11,'Return Data'!$A$7:$R$328,18,0)</f>
        <v>7.10540562347202</v>
      </c>
      <c r="W11" s="70">
        <f t="shared" si="9"/>
        <v>9</v>
      </c>
      <c r="X11" s="69">
        <f>VLOOKUP($A11,'Return Data'!$A$7:$R$328,15,0)</f>
        <v>7.2590286150204699</v>
      </c>
      <c r="Y11" s="70">
        <f t="shared" si="10"/>
        <v>14</v>
      </c>
      <c r="Z11" s="69">
        <f>VLOOKUP($A11,'Return Data'!$A$7:$R$328,17,0)</f>
        <v>13.028478154740901</v>
      </c>
      <c r="AA11" s="71">
        <f t="shared" si="11"/>
        <v>13</v>
      </c>
    </row>
    <row r="12" spans="1:27" x14ac:dyDescent="0.25">
      <c r="A12" s="67" t="s">
        <v>231</v>
      </c>
      <c r="B12" s="68">
        <f>VLOOKUP($A12,'Return Data'!$A$7:$R$328,2,0)</f>
        <v>43906</v>
      </c>
      <c r="C12" s="69">
        <f>VLOOKUP($A12,'Return Data'!$A$7:$R$328,3,0)</f>
        <v>2261.6392000000001</v>
      </c>
      <c r="D12" s="69">
        <f>VLOOKUP($A12,'Return Data'!$A$7:$R$328,6,0)</f>
        <v>3.4459456262508898</v>
      </c>
      <c r="E12" s="70">
        <f t="shared" si="0"/>
        <v>39</v>
      </c>
      <c r="F12" s="69">
        <f>VLOOKUP($A12,'Return Data'!$A$7:$R$328,7,0)</f>
        <v>4.8844660138626796</v>
      </c>
      <c r="G12" s="70">
        <f t="shared" si="1"/>
        <v>24</v>
      </c>
      <c r="H12" s="69">
        <f>VLOOKUP($A12,'Return Data'!$A$7:$R$328,8,0)</f>
        <v>3.7027788219221098</v>
      </c>
      <c r="I12" s="70">
        <f t="shared" si="2"/>
        <v>37</v>
      </c>
      <c r="J12" s="69">
        <f>VLOOKUP($A12,'Return Data'!$A$7:$R$328,9,0)</f>
        <v>4.87874584837187</v>
      </c>
      <c r="K12" s="70">
        <f t="shared" si="3"/>
        <v>35</v>
      </c>
      <c r="L12" s="69">
        <f>VLOOKUP($A12,'Return Data'!$A$7:$R$328,10,0)</f>
        <v>4.80693029380509</v>
      </c>
      <c r="M12" s="70">
        <f t="shared" si="4"/>
        <v>36</v>
      </c>
      <c r="N12" s="69">
        <f>VLOOKUP($A12,'Return Data'!$A$7:$R$328,11,0)</f>
        <v>4.8837523977413504</v>
      </c>
      <c r="O12" s="70">
        <f t="shared" si="5"/>
        <v>33</v>
      </c>
      <c r="P12" s="69">
        <f>VLOOKUP($A12,'Return Data'!$A$7:$R$328,12,0)</f>
        <v>5.0691712325170304</v>
      </c>
      <c r="Q12" s="70">
        <f t="shared" si="6"/>
        <v>33</v>
      </c>
      <c r="R12" s="69">
        <f>VLOOKUP($A12,'Return Data'!$A$7:$R$328,13,0)</f>
        <v>5.4379685594237603</v>
      </c>
      <c r="S12" s="70">
        <f t="shared" si="7"/>
        <v>32</v>
      </c>
      <c r="T12" s="69">
        <f>VLOOKUP($A12,'Return Data'!$A$7:$R$328,14,0)</f>
        <v>5.9669514849199503</v>
      </c>
      <c r="U12" s="70">
        <f t="shared" si="8"/>
        <v>30</v>
      </c>
      <c r="V12" s="69">
        <f>VLOOKUP($A12,'Return Data'!$A$7:$R$328,18,0)</f>
        <v>6.94259259267234</v>
      </c>
      <c r="W12" s="70">
        <f t="shared" si="9"/>
        <v>26</v>
      </c>
      <c r="X12" s="69">
        <f>VLOOKUP($A12,'Return Data'!$A$7:$R$328,15,0)</f>
        <v>7.1792123528218097</v>
      </c>
      <c r="Y12" s="70">
        <f t="shared" si="10"/>
        <v>25</v>
      </c>
      <c r="Z12" s="69">
        <f>VLOOKUP($A12,'Return Data'!$A$7:$R$328,17,0)</f>
        <v>10.807282515841401</v>
      </c>
      <c r="AA12" s="71">
        <f t="shared" si="11"/>
        <v>31</v>
      </c>
    </row>
    <row r="13" spans="1:27" x14ac:dyDescent="0.25">
      <c r="A13" s="67" t="s">
        <v>232</v>
      </c>
      <c r="B13" s="68">
        <f>VLOOKUP($A13,'Return Data'!$A$7:$R$328,2,0)</f>
        <v>43906</v>
      </c>
      <c r="C13" s="69">
        <f>VLOOKUP($A13,'Return Data'!$A$7:$R$328,3,0)</f>
        <v>2379.1224999999999</v>
      </c>
      <c r="D13" s="69">
        <f>VLOOKUP($A13,'Return Data'!$A$7:$R$328,6,0)</f>
        <v>5.1079969409604198</v>
      </c>
      <c r="E13" s="70">
        <f t="shared" si="0"/>
        <v>13</v>
      </c>
      <c r="F13" s="69">
        <f>VLOOKUP($A13,'Return Data'!$A$7:$R$328,7,0)</f>
        <v>5.1211989519159502</v>
      </c>
      <c r="G13" s="70">
        <f t="shared" si="1"/>
        <v>15</v>
      </c>
      <c r="H13" s="69">
        <f>VLOOKUP($A13,'Return Data'!$A$7:$R$328,8,0)</f>
        <v>5.2868761606248897</v>
      </c>
      <c r="I13" s="70">
        <f t="shared" si="2"/>
        <v>3</v>
      </c>
      <c r="J13" s="69">
        <f>VLOOKUP($A13,'Return Data'!$A$7:$R$328,9,0)</f>
        <v>5.5962891425537302</v>
      </c>
      <c r="K13" s="70">
        <f t="shared" si="3"/>
        <v>15</v>
      </c>
      <c r="L13" s="69">
        <f>VLOOKUP($A13,'Return Data'!$A$7:$R$328,10,0)</f>
        <v>5.2604284173588001</v>
      </c>
      <c r="M13" s="70">
        <f t="shared" si="4"/>
        <v>16</v>
      </c>
      <c r="N13" s="69">
        <f>VLOOKUP($A13,'Return Data'!$A$7:$R$328,11,0)</f>
        <v>5.1048422696187403</v>
      </c>
      <c r="O13" s="70">
        <f t="shared" si="5"/>
        <v>22</v>
      </c>
      <c r="P13" s="69">
        <f>VLOOKUP($A13,'Return Data'!$A$7:$R$328,12,0)</f>
        <v>5.1835207843931803</v>
      </c>
      <c r="Q13" s="70">
        <f t="shared" si="6"/>
        <v>30</v>
      </c>
      <c r="R13" s="69">
        <f>VLOOKUP($A13,'Return Data'!$A$7:$R$328,13,0)</f>
        <v>5.46080926807333</v>
      </c>
      <c r="S13" s="70">
        <f t="shared" si="7"/>
        <v>31</v>
      </c>
      <c r="T13" s="69">
        <f>VLOOKUP($A13,'Return Data'!$A$7:$R$328,14,0)</f>
        <v>5.9484916612051597</v>
      </c>
      <c r="U13" s="70">
        <f t="shared" si="8"/>
        <v>32</v>
      </c>
      <c r="V13" s="69">
        <f>VLOOKUP($A13,'Return Data'!$A$7:$R$328,18,0)</f>
        <v>6.9091608335247798</v>
      </c>
      <c r="W13" s="70">
        <f t="shared" si="9"/>
        <v>28</v>
      </c>
      <c r="X13" s="69">
        <f>VLOOKUP($A13,'Return Data'!$A$7:$R$328,15,0)</f>
        <v>7.0932558129547303</v>
      </c>
      <c r="Y13" s="70">
        <f t="shared" si="10"/>
        <v>30</v>
      </c>
      <c r="Z13" s="69">
        <f>VLOOKUP($A13,'Return Data'!$A$7:$R$328,17,0)</f>
        <v>11.722633071245699</v>
      </c>
      <c r="AA13" s="71">
        <f t="shared" si="11"/>
        <v>21</v>
      </c>
    </row>
    <row r="14" spans="1:27" x14ac:dyDescent="0.25">
      <c r="A14" s="67" t="s">
        <v>233</v>
      </c>
      <c r="B14" s="68">
        <f>VLOOKUP($A14,'Return Data'!$A$7:$R$328,2,0)</f>
        <v>43906</v>
      </c>
      <c r="C14" s="69">
        <f>VLOOKUP($A14,'Return Data'!$A$7:$R$328,3,0)</f>
        <v>2811.6087000000002</v>
      </c>
      <c r="D14" s="69">
        <f>VLOOKUP($A14,'Return Data'!$A$7:$R$328,6,0)</f>
        <v>5.3506218668606396</v>
      </c>
      <c r="E14" s="70">
        <f t="shared" si="0"/>
        <v>8</v>
      </c>
      <c r="F14" s="69">
        <f>VLOOKUP($A14,'Return Data'!$A$7:$R$328,7,0)</f>
        <v>5.3595539312088301</v>
      </c>
      <c r="G14" s="70">
        <f t="shared" si="1"/>
        <v>4</v>
      </c>
      <c r="H14" s="69">
        <f>VLOOKUP($A14,'Return Data'!$A$7:$R$328,8,0)</f>
        <v>5.0719465339870302</v>
      </c>
      <c r="I14" s="70">
        <f t="shared" si="2"/>
        <v>6</v>
      </c>
      <c r="J14" s="69">
        <f>VLOOKUP($A14,'Return Data'!$A$7:$R$328,9,0)</f>
        <v>5.79098173590305</v>
      </c>
      <c r="K14" s="70">
        <f t="shared" si="3"/>
        <v>8</v>
      </c>
      <c r="L14" s="69">
        <f>VLOOKUP($A14,'Return Data'!$A$7:$R$328,10,0)</f>
        <v>5.3719521049228103</v>
      </c>
      <c r="M14" s="70">
        <f t="shared" si="4"/>
        <v>8</v>
      </c>
      <c r="N14" s="69">
        <f>VLOOKUP($A14,'Return Data'!$A$7:$R$328,11,0)</f>
        <v>5.1863343418595402</v>
      </c>
      <c r="O14" s="70">
        <f t="shared" si="5"/>
        <v>13</v>
      </c>
      <c r="P14" s="69">
        <f>VLOOKUP($A14,'Return Data'!$A$7:$R$328,12,0)</f>
        <v>5.2407838697214499</v>
      </c>
      <c r="Q14" s="70">
        <f t="shared" si="6"/>
        <v>25</v>
      </c>
      <c r="R14" s="69">
        <f>VLOOKUP($A14,'Return Data'!$A$7:$R$328,13,0)</f>
        <v>5.6227009124966703</v>
      </c>
      <c r="S14" s="70">
        <f t="shared" si="7"/>
        <v>24</v>
      </c>
      <c r="T14" s="69">
        <f>VLOOKUP($A14,'Return Data'!$A$7:$R$328,14,0)</f>
        <v>6.0870897591043303</v>
      </c>
      <c r="U14" s="70">
        <f t="shared" si="8"/>
        <v>25</v>
      </c>
      <c r="V14" s="69">
        <f>VLOOKUP($A14,'Return Data'!$A$7:$R$328,18,0)</f>
        <v>7.00872342013019</v>
      </c>
      <c r="W14" s="70">
        <f t="shared" si="9"/>
        <v>20</v>
      </c>
      <c r="X14" s="69">
        <f>VLOOKUP($A14,'Return Data'!$A$7:$R$328,15,0)</f>
        <v>7.2036582567281</v>
      </c>
      <c r="Y14" s="70">
        <f t="shared" si="10"/>
        <v>22</v>
      </c>
      <c r="Z14" s="69">
        <f>VLOOKUP($A14,'Return Data'!$A$7:$R$328,17,0)</f>
        <v>12.647994940703899</v>
      </c>
      <c r="AA14" s="71">
        <f t="shared" si="11"/>
        <v>15</v>
      </c>
    </row>
    <row r="15" spans="1:27" x14ac:dyDescent="0.25">
      <c r="A15" s="67" t="s">
        <v>234</v>
      </c>
      <c r="B15" s="68">
        <f>VLOOKUP($A15,'Return Data'!$A$7:$R$328,2,0)</f>
        <v>43906</v>
      </c>
      <c r="C15" s="69">
        <f>VLOOKUP($A15,'Return Data'!$A$7:$R$328,3,0)</f>
        <v>2526.7613999999999</v>
      </c>
      <c r="D15" s="69">
        <f>VLOOKUP($A15,'Return Data'!$A$7:$R$328,6,0)</f>
        <v>5.5709843325786297</v>
      </c>
      <c r="E15" s="70">
        <f t="shared" si="0"/>
        <v>5</v>
      </c>
      <c r="F15" s="69">
        <f>VLOOKUP($A15,'Return Data'!$A$7:$R$328,7,0)</f>
        <v>5.2854479493612896</v>
      </c>
      <c r="G15" s="70">
        <f t="shared" si="1"/>
        <v>8</v>
      </c>
      <c r="H15" s="69">
        <f>VLOOKUP($A15,'Return Data'!$A$7:$R$328,8,0)</f>
        <v>4.5441360445476198</v>
      </c>
      <c r="I15" s="70">
        <f t="shared" si="2"/>
        <v>18</v>
      </c>
      <c r="J15" s="69">
        <f>VLOOKUP($A15,'Return Data'!$A$7:$R$328,9,0)</f>
        <v>5.7847634960125003</v>
      </c>
      <c r="K15" s="70">
        <f t="shared" si="3"/>
        <v>9</v>
      </c>
      <c r="L15" s="69">
        <f>VLOOKUP($A15,'Return Data'!$A$7:$R$328,10,0)</f>
        <v>5.2938358987288501</v>
      </c>
      <c r="M15" s="70">
        <f t="shared" si="4"/>
        <v>10</v>
      </c>
      <c r="N15" s="69">
        <f>VLOOKUP($A15,'Return Data'!$A$7:$R$328,11,0)</f>
        <v>5.0441233161453196</v>
      </c>
      <c r="O15" s="70">
        <f t="shared" si="5"/>
        <v>30</v>
      </c>
      <c r="P15" s="69">
        <f>VLOOKUP($A15,'Return Data'!$A$7:$R$328,12,0)</f>
        <v>5.2845016943031302</v>
      </c>
      <c r="Q15" s="70">
        <f t="shared" si="6"/>
        <v>21</v>
      </c>
      <c r="R15" s="69">
        <f>VLOOKUP($A15,'Return Data'!$A$7:$R$328,13,0)</f>
        <v>5.6784607005191399</v>
      </c>
      <c r="S15" s="70">
        <f t="shared" si="7"/>
        <v>16</v>
      </c>
      <c r="T15" s="69">
        <f>VLOOKUP($A15,'Return Data'!$A$7:$R$328,14,0)</f>
        <v>6.1774437468574801</v>
      </c>
      <c r="U15" s="70">
        <f t="shared" si="8"/>
        <v>16</v>
      </c>
      <c r="V15" s="69">
        <f>VLOOKUP($A15,'Return Data'!$A$7:$R$328,18,0)</f>
        <v>7.0593665622933504</v>
      </c>
      <c r="W15" s="70">
        <f t="shared" si="9"/>
        <v>16</v>
      </c>
      <c r="X15" s="69">
        <f>VLOOKUP($A15,'Return Data'!$A$7:$R$328,15,0)</f>
        <v>7.24238294181876</v>
      </c>
      <c r="Y15" s="70">
        <f t="shared" si="10"/>
        <v>17</v>
      </c>
      <c r="Z15" s="69">
        <f>VLOOKUP($A15,'Return Data'!$A$7:$R$328,17,0)</f>
        <v>11.5778517442132</v>
      </c>
      <c r="AA15" s="71">
        <f t="shared" si="11"/>
        <v>22</v>
      </c>
    </row>
    <row r="16" spans="1:27" x14ac:dyDescent="0.25">
      <c r="A16" s="67" t="s">
        <v>235</v>
      </c>
      <c r="B16" s="68">
        <f>VLOOKUP($A16,'Return Data'!$A$7:$R$328,2,0)</f>
        <v>43906</v>
      </c>
      <c r="C16" s="69">
        <f>VLOOKUP($A16,'Return Data'!$A$7:$R$328,3,0)</f>
        <v>2159.2680999999998</v>
      </c>
      <c r="D16" s="69">
        <f>VLOOKUP($A16,'Return Data'!$A$7:$R$328,6,0)</f>
        <v>4.4039909817832301</v>
      </c>
      <c r="E16" s="70">
        <f t="shared" si="0"/>
        <v>28</v>
      </c>
      <c r="F16" s="69">
        <f>VLOOKUP($A16,'Return Data'!$A$7:$R$328,7,0)</f>
        <v>4.6864319285621097</v>
      </c>
      <c r="G16" s="70">
        <f t="shared" si="1"/>
        <v>35</v>
      </c>
      <c r="H16" s="69">
        <f>VLOOKUP($A16,'Return Data'!$A$7:$R$328,8,0)</f>
        <v>3.70796451851179</v>
      </c>
      <c r="I16" s="70">
        <f t="shared" si="2"/>
        <v>36</v>
      </c>
      <c r="J16" s="69">
        <f>VLOOKUP($A16,'Return Data'!$A$7:$R$328,9,0)</f>
        <v>4.4308997378936397</v>
      </c>
      <c r="K16" s="70">
        <f t="shared" si="3"/>
        <v>39</v>
      </c>
      <c r="L16" s="69">
        <f>VLOOKUP($A16,'Return Data'!$A$7:$R$328,10,0)</f>
        <v>4.6524099265363299</v>
      </c>
      <c r="M16" s="70">
        <f t="shared" si="4"/>
        <v>38</v>
      </c>
      <c r="N16" s="69">
        <f>VLOOKUP($A16,'Return Data'!$A$7:$R$328,11,0)</f>
        <v>4.7685667841394102</v>
      </c>
      <c r="O16" s="70">
        <f t="shared" si="5"/>
        <v>36</v>
      </c>
      <c r="P16" s="69">
        <f>VLOOKUP($A16,'Return Data'!$A$7:$R$328,12,0)</f>
        <v>4.80284001660121</v>
      </c>
      <c r="Q16" s="70">
        <f t="shared" si="6"/>
        <v>36</v>
      </c>
      <c r="R16" s="69">
        <f>VLOOKUP($A16,'Return Data'!$A$7:$R$328,13,0)</f>
        <v>5.1574318701720596</v>
      </c>
      <c r="S16" s="70">
        <f t="shared" si="7"/>
        <v>37</v>
      </c>
      <c r="T16" s="69">
        <f>VLOOKUP($A16,'Return Data'!$A$7:$R$328,14,0)</f>
        <v>5.69886282063037</v>
      </c>
      <c r="U16" s="70">
        <f t="shared" si="8"/>
        <v>34</v>
      </c>
      <c r="V16" s="69">
        <f>VLOOKUP($A16,'Return Data'!$A$7:$R$328,18,0)</f>
        <v>6.8176837257069796</v>
      </c>
      <c r="W16" s="70">
        <f t="shared" si="9"/>
        <v>30</v>
      </c>
      <c r="X16" s="69">
        <f>VLOOKUP($A16,'Return Data'!$A$7:$R$328,15,0)</f>
        <v>7.1068791758527601</v>
      </c>
      <c r="Y16" s="70">
        <f t="shared" si="10"/>
        <v>27</v>
      </c>
      <c r="Z16" s="69">
        <f>VLOOKUP($A16,'Return Data'!$A$7:$R$328,17,0)</f>
        <v>11.5044278548124</v>
      </c>
      <c r="AA16" s="71">
        <f t="shared" si="11"/>
        <v>24</v>
      </c>
    </row>
    <row r="17" spans="1:27" x14ac:dyDescent="0.25">
      <c r="A17" s="67" t="s">
        <v>236</v>
      </c>
      <c r="B17" s="68">
        <f>VLOOKUP($A17,'Return Data'!$A$7:$R$328,2,0)</f>
        <v>43906</v>
      </c>
      <c r="C17" s="69">
        <f>VLOOKUP($A17,'Return Data'!$A$7:$R$328,3,0)</f>
        <v>3871.3669</v>
      </c>
      <c r="D17" s="69">
        <f>VLOOKUP($A17,'Return Data'!$A$7:$R$328,6,0)</f>
        <v>3.9838469392621301</v>
      </c>
      <c r="E17" s="70">
        <f t="shared" si="0"/>
        <v>33</v>
      </c>
      <c r="F17" s="69">
        <f>VLOOKUP($A17,'Return Data'!$A$7:$R$328,7,0)</f>
        <v>4.6967389713653898</v>
      </c>
      <c r="G17" s="70">
        <f t="shared" si="1"/>
        <v>32</v>
      </c>
      <c r="H17" s="69">
        <f>VLOOKUP($A17,'Return Data'!$A$7:$R$328,8,0)</f>
        <v>4.3605468977062198</v>
      </c>
      <c r="I17" s="70">
        <f t="shared" si="2"/>
        <v>23</v>
      </c>
      <c r="J17" s="69">
        <f>VLOOKUP($A17,'Return Data'!$A$7:$R$328,9,0)</f>
        <v>5.6492647225131396</v>
      </c>
      <c r="K17" s="70">
        <f t="shared" si="3"/>
        <v>12</v>
      </c>
      <c r="L17" s="69">
        <f>VLOOKUP($A17,'Return Data'!$A$7:$R$328,10,0)</f>
        <v>5.2158431867745199</v>
      </c>
      <c r="M17" s="70">
        <f t="shared" si="4"/>
        <v>21</v>
      </c>
      <c r="N17" s="69">
        <f>VLOOKUP($A17,'Return Data'!$A$7:$R$328,11,0)</f>
        <v>5.07866894187607</v>
      </c>
      <c r="O17" s="70">
        <f t="shared" si="5"/>
        <v>25</v>
      </c>
      <c r="P17" s="69">
        <f>VLOOKUP($A17,'Return Data'!$A$7:$R$328,12,0)</f>
        <v>5.20173787763287</v>
      </c>
      <c r="Q17" s="70">
        <f t="shared" si="6"/>
        <v>27</v>
      </c>
      <c r="R17" s="69">
        <f>VLOOKUP($A17,'Return Data'!$A$7:$R$328,13,0)</f>
        <v>5.5974804135465401</v>
      </c>
      <c r="S17" s="70">
        <f t="shared" si="7"/>
        <v>25</v>
      </c>
      <c r="T17" s="69">
        <f>VLOOKUP($A17,'Return Data'!$A$7:$R$328,14,0)</f>
        <v>6.0989106021300001</v>
      </c>
      <c r="U17" s="70">
        <f t="shared" si="8"/>
        <v>24</v>
      </c>
      <c r="V17" s="69">
        <f>VLOOKUP($A17,'Return Data'!$A$7:$R$328,18,0)</f>
        <v>6.9278085159617602</v>
      </c>
      <c r="W17" s="70">
        <f t="shared" si="9"/>
        <v>27</v>
      </c>
      <c r="X17" s="69">
        <f>VLOOKUP($A17,'Return Data'!$A$7:$R$328,15,0)</f>
        <v>7.1057222243012497</v>
      </c>
      <c r="Y17" s="70">
        <f t="shared" si="10"/>
        <v>28</v>
      </c>
      <c r="Z17" s="69">
        <f>VLOOKUP($A17,'Return Data'!$A$7:$R$328,17,0)</f>
        <v>14.782072193229901</v>
      </c>
      <c r="AA17" s="71">
        <f t="shared" si="11"/>
        <v>3</v>
      </c>
    </row>
    <row r="18" spans="1:27" x14ac:dyDescent="0.25">
      <c r="A18" s="67" t="s">
        <v>237</v>
      </c>
      <c r="B18" s="68">
        <f>VLOOKUP($A18,'Return Data'!$A$7:$R$328,2,0)</f>
        <v>43906</v>
      </c>
      <c r="C18" s="69">
        <f>VLOOKUP($A18,'Return Data'!$A$7:$R$328,3,0)</f>
        <v>1965.4299000000001</v>
      </c>
      <c r="D18" s="69">
        <f>VLOOKUP($A18,'Return Data'!$A$7:$R$328,6,0)</f>
        <v>3.37466280340848</v>
      </c>
      <c r="E18" s="70">
        <f t="shared" si="0"/>
        <v>40</v>
      </c>
      <c r="F18" s="69">
        <f>VLOOKUP($A18,'Return Data'!$A$7:$R$328,7,0)</f>
        <v>4.6903661212407801</v>
      </c>
      <c r="G18" s="70">
        <f t="shared" si="1"/>
        <v>34</v>
      </c>
      <c r="H18" s="69">
        <f>VLOOKUP($A18,'Return Data'!$A$7:$R$328,8,0)</f>
        <v>3.26045217977628</v>
      </c>
      <c r="I18" s="70">
        <f t="shared" si="2"/>
        <v>41</v>
      </c>
      <c r="J18" s="69">
        <f>VLOOKUP($A18,'Return Data'!$A$7:$R$328,9,0)</f>
        <v>4.9380789037425501</v>
      </c>
      <c r="K18" s="70">
        <f t="shared" si="3"/>
        <v>34</v>
      </c>
      <c r="L18" s="69">
        <f>VLOOKUP($A18,'Return Data'!$A$7:$R$328,10,0)</f>
        <v>4.9226911504219197</v>
      </c>
      <c r="M18" s="70">
        <f t="shared" si="4"/>
        <v>33</v>
      </c>
      <c r="N18" s="69">
        <f>VLOOKUP($A18,'Return Data'!$A$7:$R$328,11,0)</f>
        <v>5.0789647004168703</v>
      </c>
      <c r="O18" s="70">
        <f t="shared" si="5"/>
        <v>24</v>
      </c>
      <c r="P18" s="69">
        <f>VLOOKUP($A18,'Return Data'!$A$7:$R$328,12,0)</f>
        <v>5.3221191494926803</v>
      </c>
      <c r="Q18" s="70">
        <f t="shared" si="6"/>
        <v>15</v>
      </c>
      <c r="R18" s="69">
        <f>VLOOKUP($A18,'Return Data'!$A$7:$R$328,13,0)</f>
        <v>5.7173950661837996</v>
      </c>
      <c r="S18" s="70">
        <f t="shared" si="7"/>
        <v>13</v>
      </c>
      <c r="T18" s="69">
        <f>VLOOKUP($A18,'Return Data'!$A$7:$R$328,14,0)</f>
        <v>6.2256908678912204</v>
      </c>
      <c r="U18" s="70">
        <f t="shared" si="8"/>
        <v>11</v>
      </c>
      <c r="V18" s="69">
        <f>VLOOKUP($A18,'Return Data'!$A$7:$R$328,18,0)</f>
        <v>7.0967303597061404</v>
      </c>
      <c r="W18" s="70">
        <f t="shared" si="9"/>
        <v>11</v>
      </c>
      <c r="X18" s="69">
        <f>VLOOKUP($A18,'Return Data'!$A$7:$R$328,15,0)</f>
        <v>7.2914535351753003</v>
      </c>
      <c r="Y18" s="70">
        <f t="shared" si="10"/>
        <v>8</v>
      </c>
      <c r="Z18" s="69">
        <f>VLOOKUP($A18,'Return Data'!$A$7:$R$328,17,0)</f>
        <v>6.11031582278481</v>
      </c>
      <c r="AA18" s="71">
        <f t="shared" si="11"/>
        <v>38</v>
      </c>
    </row>
    <row r="19" spans="1:27" x14ac:dyDescent="0.25">
      <c r="A19" s="67" t="s">
        <v>238</v>
      </c>
      <c r="B19" s="68">
        <f>VLOOKUP($A19,'Return Data'!$A$7:$R$328,2,0)</f>
        <v>43906</v>
      </c>
      <c r="C19" s="69">
        <f>VLOOKUP($A19,'Return Data'!$A$7:$R$328,3,0)</f>
        <v>291.5016</v>
      </c>
      <c r="D19" s="69">
        <f>VLOOKUP($A19,'Return Data'!$A$7:$R$328,6,0)</f>
        <v>4.9090380097044397</v>
      </c>
      <c r="E19" s="70">
        <f t="shared" si="0"/>
        <v>17</v>
      </c>
      <c r="F19" s="69">
        <f>VLOOKUP($A19,'Return Data'!$A$7:$R$328,7,0)</f>
        <v>5.0899793865755898</v>
      </c>
      <c r="G19" s="70">
        <f t="shared" si="1"/>
        <v>18</v>
      </c>
      <c r="H19" s="69">
        <f>VLOOKUP($A19,'Return Data'!$A$7:$R$328,8,0)</f>
        <v>4.2768705266511198</v>
      </c>
      <c r="I19" s="70">
        <f t="shared" si="2"/>
        <v>27</v>
      </c>
      <c r="J19" s="69">
        <f>VLOOKUP($A19,'Return Data'!$A$7:$R$328,9,0)</f>
        <v>5.6638885776984296</v>
      </c>
      <c r="K19" s="70">
        <f t="shared" si="3"/>
        <v>11</v>
      </c>
      <c r="L19" s="69">
        <f>VLOOKUP($A19,'Return Data'!$A$7:$R$328,10,0)</f>
        <v>5.2510003504813199</v>
      </c>
      <c r="M19" s="70">
        <f t="shared" si="4"/>
        <v>17</v>
      </c>
      <c r="N19" s="69">
        <f>VLOOKUP($A19,'Return Data'!$A$7:$R$328,11,0)</f>
        <v>5.1407499123514802</v>
      </c>
      <c r="O19" s="70">
        <f t="shared" si="5"/>
        <v>19</v>
      </c>
      <c r="P19" s="69">
        <f>VLOOKUP($A19,'Return Data'!$A$7:$R$328,12,0)</f>
        <v>5.2924740047438101</v>
      </c>
      <c r="Q19" s="70">
        <f t="shared" si="6"/>
        <v>20</v>
      </c>
      <c r="R19" s="69">
        <f>VLOOKUP($A19,'Return Data'!$A$7:$R$328,13,0)</f>
        <v>5.6848637189943201</v>
      </c>
      <c r="S19" s="70">
        <f t="shared" si="7"/>
        <v>14</v>
      </c>
      <c r="T19" s="69">
        <f>VLOOKUP($A19,'Return Data'!$A$7:$R$328,14,0)</f>
        <v>6.1796708309433299</v>
      </c>
      <c r="U19" s="70">
        <f t="shared" si="8"/>
        <v>15</v>
      </c>
      <c r="V19" s="69">
        <f>VLOOKUP($A19,'Return Data'!$A$7:$R$328,18,0)</f>
        <v>7.0476606520012197</v>
      </c>
      <c r="W19" s="70">
        <f t="shared" si="9"/>
        <v>17</v>
      </c>
      <c r="X19" s="69">
        <f>VLOOKUP($A19,'Return Data'!$A$7:$R$328,15,0)</f>
        <v>7.2364202005681904</v>
      </c>
      <c r="Y19" s="70">
        <f t="shared" si="10"/>
        <v>18</v>
      </c>
      <c r="Z19" s="69">
        <f>VLOOKUP($A19,'Return Data'!$A$7:$R$328,17,0)</f>
        <v>13.3571725587617</v>
      </c>
      <c r="AA19" s="71">
        <f t="shared" si="11"/>
        <v>9</v>
      </c>
    </row>
    <row r="20" spans="1:27" x14ac:dyDescent="0.25">
      <c r="A20" s="67" t="s">
        <v>239</v>
      </c>
      <c r="B20" s="68">
        <f>VLOOKUP($A20,'Return Data'!$A$7:$R$328,2,0)</f>
        <v>43906</v>
      </c>
      <c r="C20" s="69">
        <f>VLOOKUP($A20,'Return Data'!$A$7:$R$328,3,0)</f>
        <v>2107.4041000000002</v>
      </c>
      <c r="D20" s="69">
        <f>VLOOKUP($A20,'Return Data'!$A$7:$R$328,6,0)</f>
        <v>4.9316379508467199</v>
      </c>
      <c r="E20" s="70">
        <f t="shared" si="0"/>
        <v>16</v>
      </c>
      <c r="F20" s="69">
        <f>VLOOKUP($A20,'Return Data'!$A$7:$R$328,7,0)</f>
        <v>5.2577020006734401</v>
      </c>
      <c r="G20" s="70">
        <f t="shared" si="1"/>
        <v>11</v>
      </c>
      <c r="H20" s="69">
        <f>VLOOKUP($A20,'Return Data'!$A$7:$R$328,8,0)</f>
        <v>4.67412244089192</v>
      </c>
      <c r="I20" s="70">
        <f t="shared" si="2"/>
        <v>12</v>
      </c>
      <c r="J20" s="69">
        <f>VLOOKUP($A20,'Return Data'!$A$7:$R$328,9,0)</f>
        <v>5.4494398867557399</v>
      </c>
      <c r="K20" s="70">
        <f t="shared" si="3"/>
        <v>22</v>
      </c>
      <c r="L20" s="69">
        <f>VLOOKUP($A20,'Return Data'!$A$7:$R$328,10,0)</f>
        <v>5.2908575470213099</v>
      </c>
      <c r="M20" s="70">
        <f t="shared" si="4"/>
        <v>11</v>
      </c>
      <c r="N20" s="69">
        <f>VLOOKUP($A20,'Return Data'!$A$7:$R$328,11,0)</f>
        <v>5.2863143163980304</v>
      </c>
      <c r="O20" s="70">
        <f t="shared" si="5"/>
        <v>4</v>
      </c>
      <c r="P20" s="69">
        <f>VLOOKUP($A20,'Return Data'!$A$7:$R$328,12,0)</f>
        <v>5.4949733252625803</v>
      </c>
      <c r="Q20" s="70">
        <f t="shared" si="6"/>
        <v>3</v>
      </c>
      <c r="R20" s="69">
        <f>VLOOKUP($A20,'Return Data'!$A$7:$R$328,13,0)</f>
        <v>5.8285547232220196</v>
      </c>
      <c r="S20" s="70">
        <f t="shared" si="7"/>
        <v>4</v>
      </c>
      <c r="T20" s="69">
        <f>VLOOKUP($A20,'Return Data'!$A$7:$R$328,14,0)</f>
        <v>6.2373498692443698</v>
      </c>
      <c r="U20" s="70">
        <f t="shared" si="8"/>
        <v>10</v>
      </c>
      <c r="V20" s="69">
        <f>VLOOKUP($A20,'Return Data'!$A$7:$R$328,18,0)</f>
        <v>7.1065240140989197</v>
      </c>
      <c r="W20" s="70">
        <f t="shared" si="9"/>
        <v>8</v>
      </c>
      <c r="X20" s="69">
        <f>VLOOKUP($A20,'Return Data'!$A$7:$R$328,15,0)</f>
        <v>7.2850250011978801</v>
      </c>
      <c r="Y20" s="70">
        <f t="shared" si="10"/>
        <v>10</v>
      </c>
      <c r="Z20" s="69">
        <f>VLOOKUP($A20,'Return Data'!$A$7:$R$328,17,0)</f>
        <v>11.4246041972866</v>
      </c>
      <c r="AA20" s="71">
        <f t="shared" si="11"/>
        <v>25</v>
      </c>
    </row>
    <row r="21" spans="1:27" x14ac:dyDescent="0.25">
      <c r="A21" s="67" t="s">
        <v>240</v>
      </c>
      <c r="B21" s="68">
        <f>VLOOKUP($A21,'Return Data'!$A$7:$R$328,2,0)</f>
        <v>43906</v>
      </c>
      <c r="C21" s="69">
        <f>VLOOKUP($A21,'Return Data'!$A$7:$R$328,3,0)</f>
        <v>2384.2674000000002</v>
      </c>
      <c r="D21" s="69">
        <f>VLOOKUP($A21,'Return Data'!$A$7:$R$328,6,0)</f>
        <v>3.7556069635399401</v>
      </c>
      <c r="E21" s="70">
        <f t="shared" si="0"/>
        <v>35</v>
      </c>
      <c r="F21" s="69">
        <f>VLOOKUP($A21,'Return Data'!$A$7:$R$328,7,0)</f>
        <v>4.7419267832382603</v>
      </c>
      <c r="G21" s="70">
        <f t="shared" si="1"/>
        <v>30</v>
      </c>
      <c r="H21" s="69">
        <f>VLOOKUP($A21,'Return Data'!$A$7:$R$328,8,0)</f>
        <v>3.8330487602184999</v>
      </c>
      <c r="I21" s="70">
        <f t="shared" si="2"/>
        <v>34</v>
      </c>
      <c r="J21" s="69">
        <f>VLOOKUP($A21,'Return Data'!$A$7:$R$328,9,0)</f>
        <v>5.3812618504068803</v>
      </c>
      <c r="K21" s="70">
        <f t="shared" si="3"/>
        <v>27</v>
      </c>
      <c r="L21" s="69">
        <f>VLOOKUP($A21,'Return Data'!$A$7:$R$328,10,0)</f>
        <v>5.1176191449659498</v>
      </c>
      <c r="M21" s="70">
        <f t="shared" si="4"/>
        <v>27</v>
      </c>
      <c r="N21" s="69">
        <f>VLOOKUP($A21,'Return Data'!$A$7:$R$328,11,0)</f>
        <v>5.04317719742712</v>
      </c>
      <c r="O21" s="70">
        <f t="shared" si="5"/>
        <v>31</v>
      </c>
      <c r="P21" s="69">
        <f>VLOOKUP($A21,'Return Data'!$A$7:$R$328,12,0)</f>
        <v>5.1137809808303203</v>
      </c>
      <c r="Q21" s="70">
        <f t="shared" si="6"/>
        <v>32</v>
      </c>
      <c r="R21" s="69">
        <f>VLOOKUP($A21,'Return Data'!$A$7:$R$328,13,0)</f>
        <v>5.4640908044877596</v>
      </c>
      <c r="S21" s="70">
        <f t="shared" si="7"/>
        <v>30</v>
      </c>
      <c r="T21" s="69">
        <f>VLOOKUP($A21,'Return Data'!$A$7:$R$328,14,0)</f>
        <v>5.95625997211227</v>
      </c>
      <c r="U21" s="70">
        <f t="shared" si="8"/>
        <v>31</v>
      </c>
      <c r="V21" s="69">
        <f>VLOOKUP($A21,'Return Data'!$A$7:$R$328,18,0)</f>
        <v>6.86024532478213</v>
      </c>
      <c r="W21" s="70">
        <f t="shared" si="9"/>
        <v>29</v>
      </c>
      <c r="X21" s="69">
        <f>VLOOKUP($A21,'Return Data'!$A$7:$R$328,15,0)</f>
        <v>7.0946039403590104</v>
      </c>
      <c r="Y21" s="70">
        <f t="shared" si="10"/>
        <v>29</v>
      </c>
      <c r="Z21" s="69">
        <f>VLOOKUP($A21,'Return Data'!$A$7:$R$328,17,0)</f>
        <v>8.6690317868081692</v>
      </c>
      <c r="AA21" s="71">
        <f t="shared" si="11"/>
        <v>34</v>
      </c>
    </row>
    <row r="22" spans="1:27" x14ac:dyDescent="0.25">
      <c r="A22" s="67" t="s">
        <v>241</v>
      </c>
      <c r="B22" s="68">
        <f>VLOOKUP($A22,'Return Data'!$A$7:$R$328,2,0)</f>
        <v>43906</v>
      </c>
      <c r="C22" s="69">
        <f>VLOOKUP($A22,'Return Data'!$A$7:$R$328,3,0)</f>
        <v>1536.1220000000001</v>
      </c>
      <c r="D22" s="69">
        <f>VLOOKUP($A22,'Return Data'!$A$7:$R$328,6,0)</f>
        <v>4.6958040382683004</v>
      </c>
      <c r="E22" s="70">
        <f t="shared" si="0"/>
        <v>24</v>
      </c>
      <c r="F22" s="69">
        <f>VLOOKUP($A22,'Return Data'!$A$7:$R$328,7,0)</f>
        <v>4.7065244007268996</v>
      </c>
      <c r="G22" s="70">
        <f t="shared" si="1"/>
        <v>31</v>
      </c>
      <c r="H22" s="69">
        <f>VLOOKUP($A22,'Return Data'!$A$7:$R$328,8,0)</f>
        <v>4.1302384285300899</v>
      </c>
      <c r="I22" s="70">
        <f t="shared" si="2"/>
        <v>29</v>
      </c>
      <c r="J22" s="69">
        <f>VLOOKUP($A22,'Return Data'!$A$7:$R$328,9,0)</f>
        <v>4.6633019725034899</v>
      </c>
      <c r="K22" s="70">
        <f t="shared" si="3"/>
        <v>37</v>
      </c>
      <c r="L22" s="69">
        <f>VLOOKUP($A22,'Return Data'!$A$7:$R$328,10,0)</f>
        <v>4.71327600097871</v>
      </c>
      <c r="M22" s="70">
        <f t="shared" si="4"/>
        <v>37</v>
      </c>
      <c r="N22" s="69">
        <f>VLOOKUP($A22,'Return Data'!$A$7:$R$328,11,0)</f>
        <v>4.68345539461549</v>
      </c>
      <c r="O22" s="70">
        <f t="shared" si="5"/>
        <v>38</v>
      </c>
      <c r="P22" s="69">
        <f>VLOOKUP($A22,'Return Data'!$A$7:$R$328,12,0)</f>
        <v>4.7957941689983903</v>
      </c>
      <c r="Q22" s="70">
        <f t="shared" si="6"/>
        <v>37</v>
      </c>
      <c r="R22" s="69">
        <f>VLOOKUP($A22,'Return Data'!$A$7:$R$328,13,0)</f>
        <v>5.1581639790226497</v>
      </c>
      <c r="S22" s="70">
        <f t="shared" si="7"/>
        <v>36</v>
      </c>
      <c r="T22" s="69">
        <f>VLOOKUP($A22,'Return Data'!$A$7:$R$328,14,0)</f>
        <v>5.5607242320798704</v>
      </c>
      <c r="U22" s="70">
        <f t="shared" si="8"/>
        <v>36</v>
      </c>
      <c r="V22" s="69">
        <f>VLOOKUP($A22,'Return Data'!$A$7:$R$328,18,0)</f>
        <v>6.3886800663092096</v>
      </c>
      <c r="W22" s="70">
        <f t="shared" si="9"/>
        <v>32</v>
      </c>
      <c r="X22" s="69">
        <f>VLOOKUP($A22,'Return Data'!$A$7:$R$328,15,0)</f>
        <v>6.6084279024414601</v>
      </c>
      <c r="Y22" s="70">
        <f t="shared" si="10"/>
        <v>32</v>
      </c>
      <c r="Z22" s="69">
        <f>VLOOKUP($A22,'Return Data'!$A$7:$R$328,17,0)</f>
        <v>8.4473020209653402</v>
      </c>
      <c r="AA22" s="71">
        <f t="shared" si="11"/>
        <v>35</v>
      </c>
    </row>
    <row r="23" spans="1:27" x14ac:dyDescent="0.25">
      <c r="A23" s="67" t="s">
        <v>242</v>
      </c>
      <c r="B23" s="68">
        <f>VLOOKUP($A23,'Return Data'!$A$7:$R$328,2,0)</f>
        <v>43906</v>
      </c>
      <c r="C23" s="69">
        <f>VLOOKUP($A23,'Return Data'!$A$7:$R$328,3,0)</f>
        <v>1920.2028</v>
      </c>
      <c r="D23" s="69">
        <f>VLOOKUP($A23,'Return Data'!$A$7:$R$328,6,0)</f>
        <v>4.8040571471131797</v>
      </c>
      <c r="E23" s="70">
        <f t="shared" si="0"/>
        <v>20</v>
      </c>
      <c r="F23" s="69">
        <f>VLOOKUP($A23,'Return Data'!$A$7:$R$328,7,0)</f>
        <v>4.9315121210629798</v>
      </c>
      <c r="G23" s="70">
        <f t="shared" si="1"/>
        <v>22</v>
      </c>
      <c r="H23" s="69">
        <f>VLOOKUP($A23,'Return Data'!$A$7:$R$328,8,0)</f>
        <v>5.1792282051785401</v>
      </c>
      <c r="I23" s="70">
        <f t="shared" si="2"/>
        <v>4</v>
      </c>
      <c r="J23" s="69">
        <f>VLOOKUP($A23,'Return Data'!$A$7:$R$328,9,0)</f>
        <v>5.5096655026233803</v>
      </c>
      <c r="K23" s="70">
        <f t="shared" si="3"/>
        <v>19</v>
      </c>
      <c r="L23" s="69">
        <f>VLOOKUP($A23,'Return Data'!$A$7:$R$328,10,0)</f>
        <v>5.2865234718704102</v>
      </c>
      <c r="M23" s="70">
        <f t="shared" si="4"/>
        <v>12</v>
      </c>
      <c r="N23" s="69">
        <f>VLOOKUP($A23,'Return Data'!$A$7:$R$328,11,0)</f>
        <v>5.2538399757104797</v>
      </c>
      <c r="O23" s="70">
        <f t="shared" si="5"/>
        <v>7</v>
      </c>
      <c r="P23" s="69">
        <f>VLOOKUP($A23,'Return Data'!$A$7:$R$328,12,0)</f>
        <v>5.3551304831672999</v>
      </c>
      <c r="Q23" s="70">
        <f t="shared" si="6"/>
        <v>11</v>
      </c>
      <c r="R23" s="69">
        <f>VLOOKUP($A23,'Return Data'!$A$7:$R$328,13,0)</f>
        <v>5.68281787588593</v>
      </c>
      <c r="S23" s="70">
        <f t="shared" si="7"/>
        <v>15</v>
      </c>
      <c r="T23" s="69">
        <f>VLOOKUP($A23,'Return Data'!$A$7:$R$328,14,0)</f>
        <v>6.15790598858894</v>
      </c>
      <c r="U23" s="70">
        <f t="shared" si="8"/>
        <v>19</v>
      </c>
      <c r="V23" s="69">
        <f>VLOOKUP($A23,'Return Data'!$A$7:$R$328,18,0)</f>
        <v>6.9906545873929904</v>
      </c>
      <c r="W23" s="70">
        <f t="shared" si="9"/>
        <v>21</v>
      </c>
      <c r="X23" s="69">
        <f>VLOOKUP($A23,'Return Data'!$A$7:$R$328,15,0)</f>
        <v>7.22257006666349</v>
      </c>
      <c r="Y23" s="70">
        <f t="shared" si="10"/>
        <v>20</v>
      </c>
      <c r="Z23" s="69">
        <f>VLOOKUP($A23,'Return Data'!$A$7:$R$328,17,0)</f>
        <v>10.958369396411101</v>
      </c>
      <c r="AA23" s="71">
        <f t="shared" si="11"/>
        <v>30</v>
      </c>
    </row>
    <row r="24" spans="1:27" x14ac:dyDescent="0.25">
      <c r="A24" s="67" t="s">
        <v>243</v>
      </c>
      <c r="B24" s="68">
        <f>VLOOKUP($A24,'Return Data'!$A$7:$R$328,2,0)</f>
        <v>43906</v>
      </c>
      <c r="C24" s="69">
        <f>VLOOKUP($A24,'Return Data'!$A$7:$R$328,3,0)</f>
        <v>2707.7114999999999</v>
      </c>
      <c r="D24" s="69">
        <f>VLOOKUP($A24,'Return Data'!$A$7:$R$328,6,0)</f>
        <v>4.2305199564883802</v>
      </c>
      <c r="E24" s="70">
        <f t="shared" si="0"/>
        <v>29</v>
      </c>
      <c r="F24" s="69">
        <f>VLOOKUP($A24,'Return Data'!$A$7:$R$328,7,0)</f>
        <v>4.9802084058404201</v>
      </c>
      <c r="G24" s="70">
        <f t="shared" si="1"/>
        <v>21</v>
      </c>
      <c r="H24" s="69">
        <f>VLOOKUP($A24,'Return Data'!$A$7:$R$328,8,0)</f>
        <v>3.9775188334634501</v>
      </c>
      <c r="I24" s="70">
        <f t="shared" si="2"/>
        <v>31</v>
      </c>
      <c r="J24" s="69">
        <f>VLOOKUP($A24,'Return Data'!$A$7:$R$328,9,0)</f>
        <v>5.5560504062408702</v>
      </c>
      <c r="K24" s="70">
        <f t="shared" si="3"/>
        <v>17</v>
      </c>
      <c r="L24" s="69">
        <f>VLOOKUP($A24,'Return Data'!$A$7:$R$328,10,0)</f>
        <v>5.0952125509511301</v>
      </c>
      <c r="M24" s="70">
        <f t="shared" si="4"/>
        <v>29</v>
      </c>
      <c r="N24" s="69">
        <f>VLOOKUP($A24,'Return Data'!$A$7:$R$328,11,0)</f>
        <v>5.0537037332908703</v>
      </c>
      <c r="O24" s="70">
        <f t="shared" si="5"/>
        <v>27</v>
      </c>
      <c r="P24" s="69">
        <f>VLOOKUP($A24,'Return Data'!$A$7:$R$328,12,0)</f>
        <v>5.1903157694146396</v>
      </c>
      <c r="Q24" s="70">
        <f t="shared" si="6"/>
        <v>28</v>
      </c>
      <c r="R24" s="69">
        <f>VLOOKUP($A24,'Return Data'!$A$7:$R$328,13,0)</f>
        <v>5.5361357317246096</v>
      </c>
      <c r="S24" s="70">
        <f t="shared" si="7"/>
        <v>28</v>
      </c>
      <c r="T24" s="69">
        <f>VLOOKUP($A24,'Return Data'!$A$7:$R$328,14,0)</f>
        <v>6.01800742276638</v>
      </c>
      <c r="U24" s="70">
        <f t="shared" si="8"/>
        <v>27</v>
      </c>
      <c r="V24" s="69">
        <f>VLOOKUP($A24,'Return Data'!$A$7:$R$328,18,0)</f>
        <v>6.9756946556242001</v>
      </c>
      <c r="W24" s="70">
        <f t="shared" si="9"/>
        <v>23</v>
      </c>
      <c r="X24" s="69">
        <f>VLOOKUP($A24,'Return Data'!$A$7:$R$328,15,0)</f>
        <v>7.2057326082950901</v>
      </c>
      <c r="Y24" s="70">
        <f t="shared" si="10"/>
        <v>21</v>
      </c>
      <c r="Z24" s="69">
        <f>VLOOKUP($A24,'Return Data'!$A$7:$R$328,17,0)</f>
        <v>12.8043282148726</v>
      </c>
      <c r="AA24" s="71">
        <f t="shared" si="11"/>
        <v>14</v>
      </c>
    </row>
    <row r="25" spans="1:27" x14ac:dyDescent="0.25">
      <c r="A25" s="67" t="s">
        <v>244</v>
      </c>
      <c r="B25" s="68">
        <f>VLOOKUP($A25,'Return Data'!$A$7:$R$328,2,0)</f>
        <v>43906</v>
      </c>
      <c r="C25" s="69">
        <f>VLOOKUP($A25,'Return Data'!$A$7:$R$328,3,0)</f>
        <v>1047.0463</v>
      </c>
      <c r="D25" s="69">
        <f>VLOOKUP($A25,'Return Data'!$A$7:$R$328,6,0)</f>
        <v>4.6404515675217999</v>
      </c>
      <c r="E25" s="70">
        <f t="shared" si="0"/>
        <v>26</v>
      </c>
      <c r="F25" s="69">
        <f>VLOOKUP($A25,'Return Data'!$A$7:$R$328,7,0)</f>
        <v>4.7625731159523701</v>
      </c>
      <c r="G25" s="70">
        <f t="shared" si="1"/>
        <v>29</v>
      </c>
      <c r="H25" s="69">
        <f>VLOOKUP($A25,'Return Data'!$A$7:$R$328,8,0)</f>
        <v>4.5771440697779502</v>
      </c>
      <c r="I25" s="70">
        <f t="shared" si="2"/>
        <v>16</v>
      </c>
      <c r="J25" s="69">
        <f>VLOOKUP($A25,'Return Data'!$A$7:$R$328,9,0)</f>
        <v>5.3085059563556598</v>
      </c>
      <c r="K25" s="70">
        <f t="shared" si="3"/>
        <v>30</v>
      </c>
      <c r="L25" s="69">
        <f>VLOOKUP($A25,'Return Data'!$A$7:$R$328,10,0)</f>
        <v>5.0497513742334696</v>
      </c>
      <c r="M25" s="70">
        <f t="shared" si="4"/>
        <v>30</v>
      </c>
      <c r="N25" s="69">
        <f>VLOOKUP($A25,'Return Data'!$A$7:$R$328,11,0)</f>
        <v>4.7107102708556399</v>
      </c>
      <c r="O25" s="70">
        <f t="shared" si="5"/>
        <v>37</v>
      </c>
      <c r="P25" s="69">
        <f>VLOOKUP($A25,'Return Data'!$A$7:$R$328,12,0)</f>
        <v>4.7753053453043401</v>
      </c>
      <c r="Q25" s="70">
        <f t="shared" si="6"/>
        <v>38</v>
      </c>
      <c r="R25" s="69">
        <f>VLOOKUP($A25,'Return Data'!$A$7:$R$328,13,0)</f>
        <v>4.9784521771388102</v>
      </c>
      <c r="S25" s="70">
        <f t="shared" si="7"/>
        <v>38</v>
      </c>
      <c r="T25" s="69"/>
      <c r="U25" s="70"/>
      <c r="V25" s="69"/>
      <c r="W25" s="70"/>
      <c r="X25" s="69"/>
      <c r="Y25" s="70"/>
      <c r="Z25" s="69">
        <f>VLOOKUP($A25,'Return Data'!$A$7:$R$328,17,0)</f>
        <v>5.2415056071238899</v>
      </c>
      <c r="AA25" s="71">
        <f t="shared" si="11"/>
        <v>41</v>
      </c>
    </row>
    <row r="26" spans="1:27" x14ac:dyDescent="0.25">
      <c r="A26" s="67" t="s">
        <v>245</v>
      </c>
      <c r="B26" s="68">
        <f>VLOOKUP($A26,'Return Data'!$A$7:$R$328,2,0)</f>
        <v>43906</v>
      </c>
      <c r="C26" s="69">
        <f>VLOOKUP($A26,'Return Data'!$A$7:$R$328,3,0)</f>
        <v>53.896099999999997</v>
      </c>
      <c r="D26" s="69">
        <f>VLOOKUP($A26,'Return Data'!$A$7:$R$328,6,0)</f>
        <v>5.4186360253870598</v>
      </c>
      <c r="E26" s="70">
        <f t="shared" si="0"/>
        <v>6</v>
      </c>
      <c r="F26" s="69">
        <f>VLOOKUP($A26,'Return Data'!$A$7:$R$328,7,0)</f>
        <v>5.3524624854268996</v>
      </c>
      <c r="G26" s="70">
        <f t="shared" si="1"/>
        <v>5</v>
      </c>
      <c r="H26" s="69">
        <f>VLOOKUP($A26,'Return Data'!$A$7:$R$328,8,0)</f>
        <v>5.0357022801545197</v>
      </c>
      <c r="I26" s="70">
        <f t="shared" si="2"/>
        <v>8</v>
      </c>
      <c r="J26" s="69">
        <f>VLOOKUP($A26,'Return Data'!$A$7:$R$328,9,0)</f>
        <v>5.3902542482048004</v>
      </c>
      <c r="K26" s="70">
        <f t="shared" si="3"/>
        <v>26</v>
      </c>
      <c r="L26" s="69">
        <f>VLOOKUP($A26,'Return Data'!$A$7:$R$328,10,0)</f>
        <v>5.2316486103265403</v>
      </c>
      <c r="M26" s="70">
        <f t="shared" si="4"/>
        <v>18</v>
      </c>
      <c r="N26" s="69">
        <f>VLOOKUP($A26,'Return Data'!$A$7:$R$328,11,0)</f>
        <v>5.0848235591590001</v>
      </c>
      <c r="O26" s="70">
        <f t="shared" si="5"/>
        <v>23</v>
      </c>
      <c r="P26" s="69">
        <f>VLOOKUP($A26,'Return Data'!$A$7:$R$328,12,0)</f>
        <v>5.24214710183956</v>
      </c>
      <c r="Q26" s="70">
        <f t="shared" si="6"/>
        <v>23</v>
      </c>
      <c r="R26" s="69">
        <f>VLOOKUP($A26,'Return Data'!$A$7:$R$328,13,0)</f>
        <v>5.6279186938378301</v>
      </c>
      <c r="S26" s="70">
        <f t="shared" si="7"/>
        <v>23</v>
      </c>
      <c r="T26" s="69">
        <f>VLOOKUP($A26,'Return Data'!$A$7:$R$328,14,0)</f>
        <v>6.1645385943327096</v>
      </c>
      <c r="U26" s="70">
        <f t="shared" ref="U26:U46" si="12">RANK(T26,T$8:T$50,0)</f>
        <v>17</v>
      </c>
      <c r="V26" s="69">
        <f>VLOOKUP($A26,'Return Data'!$A$7:$R$328,18,0)</f>
        <v>7.0649056054811501</v>
      </c>
      <c r="W26" s="70">
        <f t="shared" ref="W26:W31" si="13">RANK(V26,V$8:V$50,0)</f>
        <v>14</v>
      </c>
      <c r="X26" s="69">
        <f>VLOOKUP($A26,'Return Data'!$A$7:$R$328,15,0)</f>
        <v>7.2721142769359801</v>
      </c>
      <c r="Y26" s="70">
        <f t="shared" ref="Y26:Y31" si="14">RANK(X26,X$8:X$50,0)</f>
        <v>12</v>
      </c>
      <c r="Z26" s="69">
        <f>VLOOKUP($A26,'Return Data'!$A$7:$R$328,17,0)</f>
        <v>19.753515596104101</v>
      </c>
      <c r="AA26" s="71">
        <f t="shared" si="11"/>
        <v>1</v>
      </c>
    </row>
    <row r="27" spans="1:27" x14ac:dyDescent="0.25">
      <c r="A27" s="67" t="s">
        <v>246</v>
      </c>
      <c r="B27" s="68">
        <f>VLOOKUP($A27,'Return Data'!$A$7:$R$328,2,0)</f>
        <v>43906</v>
      </c>
      <c r="C27" s="69">
        <f>VLOOKUP($A27,'Return Data'!$A$7:$R$328,3,0)</f>
        <v>3989.1131</v>
      </c>
      <c r="D27" s="69">
        <f>VLOOKUP($A27,'Return Data'!$A$7:$R$328,6,0)</f>
        <v>2.6591556781483399</v>
      </c>
      <c r="E27" s="70">
        <f t="shared" si="0"/>
        <v>41</v>
      </c>
      <c r="F27" s="69">
        <f>VLOOKUP($A27,'Return Data'!$A$7:$R$328,7,0)</f>
        <v>4.2317767678856599</v>
      </c>
      <c r="G27" s="70">
        <f t="shared" si="1"/>
        <v>39</v>
      </c>
      <c r="H27" s="69">
        <f>VLOOKUP($A27,'Return Data'!$A$7:$R$328,8,0)</f>
        <v>3.8694879078775699</v>
      </c>
      <c r="I27" s="70">
        <f t="shared" si="2"/>
        <v>33</v>
      </c>
      <c r="J27" s="69">
        <f>VLOOKUP($A27,'Return Data'!$A$7:$R$328,9,0)</f>
        <v>5.6096938059655397</v>
      </c>
      <c r="K27" s="70">
        <f t="shared" si="3"/>
        <v>13</v>
      </c>
      <c r="L27" s="69">
        <f>VLOOKUP($A27,'Return Data'!$A$7:$R$328,10,0)</f>
        <v>5.2034241005409596</v>
      </c>
      <c r="M27" s="70">
        <f t="shared" si="4"/>
        <v>22</v>
      </c>
      <c r="N27" s="69">
        <f>VLOOKUP($A27,'Return Data'!$A$7:$R$328,11,0)</f>
        <v>5.1069595967430601</v>
      </c>
      <c r="O27" s="70">
        <f t="shared" si="5"/>
        <v>21</v>
      </c>
      <c r="P27" s="69">
        <f>VLOOKUP($A27,'Return Data'!$A$7:$R$328,12,0)</f>
        <v>5.2412724962237798</v>
      </c>
      <c r="Q27" s="70">
        <f t="shared" si="6"/>
        <v>24</v>
      </c>
      <c r="R27" s="69">
        <f>VLOOKUP($A27,'Return Data'!$A$7:$R$328,13,0)</f>
        <v>5.5911673876143899</v>
      </c>
      <c r="S27" s="70">
        <f t="shared" si="7"/>
        <v>26</v>
      </c>
      <c r="T27" s="69">
        <f>VLOOKUP($A27,'Return Data'!$A$7:$R$328,14,0)</f>
        <v>6.0564132229213099</v>
      </c>
      <c r="U27" s="70">
        <f t="shared" si="12"/>
        <v>26</v>
      </c>
      <c r="V27" s="69">
        <f>VLOOKUP($A27,'Return Data'!$A$7:$R$328,18,0)</f>
        <v>6.9680545736385202</v>
      </c>
      <c r="W27" s="70">
        <f t="shared" si="13"/>
        <v>25</v>
      </c>
      <c r="X27" s="69">
        <f>VLOOKUP($A27,'Return Data'!$A$7:$R$328,15,0)</f>
        <v>7.1830323729679497</v>
      </c>
      <c r="Y27" s="70">
        <f t="shared" si="14"/>
        <v>23</v>
      </c>
      <c r="Z27" s="69">
        <f>VLOOKUP($A27,'Return Data'!$A$7:$R$328,17,0)</f>
        <v>13.4150680721963</v>
      </c>
      <c r="AA27" s="71">
        <f t="shared" si="11"/>
        <v>8</v>
      </c>
    </row>
    <row r="28" spans="1:27" x14ac:dyDescent="0.25">
      <c r="A28" s="67" t="s">
        <v>247</v>
      </c>
      <c r="B28" s="68">
        <f>VLOOKUP($A28,'Return Data'!$A$7:$R$328,2,0)</f>
        <v>43906</v>
      </c>
      <c r="C28" s="69">
        <f>VLOOKUP($A28,'Return Data'!$A$7:$R$328,3,0)</f>
        <v>2701.4594000000002</v>
      </c>
      <c r="D28" s="69">
        <f>VLOOKUP($A28,'Return Data'!$A$7:$R$328,6,0)</f>
        <v>4.8349532649973899</v>
      </c>
      <c r="E28" s="70">
        <f t="shared" si="0"/>
        <v>19</v>
      </c>
      <c r="F28" s="69">
        <f>VLOOKUP($A28,'Return Data'!$A$7:$R$328,7,0)</f>
        <v>5.0174314711836097</v>
      </c>
      <c r="G28" s="70">
        <f t="shared" si="1"/>
        <v>19</v>
      </c>
      <c r="H28" s="69">
        <f>VLOOKUP($A28,'Return Data'!$A$7:$R$328,8,0)</f>
        <v>4.3395506129275203</v>
      </c>
      <c r="I28" s="70">
        <f t="shared" si="2"/>
        <v>25</v>
      </c>
      <c r="J28" s="69">
        <f>VLOOKUP($A28,'Return Data'!$A$7:$R$328,9,0)</f>
        <v>5.9861528469844298</v>
      </c>
      <c r="K28" s="70">
        <f t="shared" si="3"/>
        <v>3</v>
      </c>
      <c r="L28" s="69">
        <f>VLOOKUP($A28,'Return Data'!$A$7:$R$328,10,0)</f>
        <v>5.4007725332872303</v>
      </c>
      <c r="M28" s="70">
        <f t="shared" si="4"/>
        <v>5</v>
      </c>
      <c r="N28" s="69">
        <f>VLOOKUP($A28,'Return Data'!$A$7:$R$328,11,0)</f>
        <v>5.2114237215132704</v>
      </c>
      <c r="O28" s="70">
        <f t="shared" si="5"/>
        <v>10</v>
      </c>
      <c r="P28" s="69">
        <f>VLOOKUP($A28,'Return Data'!$A$7:$R$328,12,0)</f>
        <v>5.3419230140865501</v>
      </c>
      <c r="Q28" s="70">
        <f t="shared" si="6"/>
        <v>13</v>
      </c>
      <c r="R28" s="69">
        <f>VLOOKUP($A28,'Return Data'!$A$7:$R$328,13,0)</f>
        <v>5.6504713960677604</v>
      </c>
      <c r="S28" s="70">
        <f t="shared" si="7"/>
        <v>21</v>
      </c>
      <c r="T28" s="69">
        <f>VLOOKUP($A28,'Return Data'!$A$7:$R$328,14,0)</f>
        <v>6.13583889521927</v>
      </c>
      <c r="U28" s="70">
        <f t="shared" si="12"/>
        <v>21</v>
      </c>
      <c r="V28" s="69">
        <f>VLOOKUP($A28,'Return Data'!$A$7:$R$328,18,0)</f>
        <v>7.0333028564350997</v>
      </c>
      <c r="W28" s="70">
        <f t="shared" si="13"/>
        <v>18</v>
      </c>
      <c r="X28" s="69">
        <f>VLOOKUP($A28,'Return Data'!$A$7:$R$328,15,0)</f>
        <v>7.2512738426513499</v>
      </c>
      <c r="Y28" s="70">
        <f t="shared" si="14"/>
        <v>16</v>
      </c>
      <c r="Z28" s="69">
        <f>VLOOKUP($A28,'Return Data'!$A$7:$R$328,17,0)</f>
        <v>12.6406000610625</v>
      </c>
      <c r="AA28" s="71">
        <f t="shared" si="11"/>
        <v>16</v>
      </c>
    </row>
    <row r="29" spans="1:27" x14ac:dyDescent="0.25">
      <c r="A29" s="67" t="s">
        <v>248</v>
      </c>
      <c r="B29" s="68">
        <f>VLOOKUP($A29,'Return Data'!$A$7:$R$328,2,0)</f>
        <v>43906</v>
      </c>
      <c r="C29" s="69">
        <f>VLOOKUP($A29,'Return Data'!$A$7:$R$328,3,0)</f>
        <v>3561.9828000000002</v>
      </c>
      <c r="D29" s="69">
        <f>VLOOKUP($A29,'Return Data'!$A$7:$R$328,6,0)</f>
        <v>4.7696243179955502</v>
      </c>
      <c r="E29" s="70">
        <f t="shared" si="0"/>
        <v>22</v>
      </c>
      <c r="F29" s="69">
        <f>VLOOKUP($A29,'Return Data'!$A$7:$R$328,7,0)</f>
        <v>5.0091369224129298</v>
      </c>
      <c r="G29" s="70">
        <f t="shared" si="1"/>
        <v>20</v>
      </c>
      <c r="H29" s="69">
        <f>VLOOKUP($A29,'Return Data'!$A$7:$R$328,8,0)</f>
        <v>4.7557682884209198</v>
      </c>
      <c r="I29" s="70">
        <f t="shared" si="2"/>
        <v>9</v>
      </c>
      <c r="J29" s="69">
        <f>VLOOKUP($A29,'Return Data'!$A$7:$R$328,9,0)</f>
        <v>5.5983495236535603</v>
      </c>
      <c r="K29" s="70">
        <f t="shared" si="3"/>
        <v>14</v>
      </c>
      <c r="L29" s="69">
        <f>VLOOKUP($A29,'Return Data'!$A$7:$R$328,10,0)</f>
        <v>5.2758888804658897</v>
      </c>
      <c r="M29" s="70">
        <f t="shared" si="4"/>
        <v>15</v>
      </c>
      <c r="N29" s="69">
        <f>VLOOKUP($A29,'Return Data'!$A$7:$R$328,11,0)</f>
        <v>5.2123875971822304</v>
      </c>
      <c r="O29" s="70">
        <f t="shared" si="5"/>
        <v>9</v>
      </c>
      <c r="P29" s="69">
        <f>VLOOKUP($A29,'Return Data'!$A$7:$R$328,12,0)</f>
        <v>5.3409333274438699</v>
      </c>
      <c r="Q29" s="70">
        <f t="shared" si="6"/>
        <v>14</v>
      </c>
      <c r="R29" s="69">
        <f>VLOOKUP($A29,'Return Data'!$A$7:$R$328,13,0)</f>
        <v>5.6694985883242897</v>
      </c>
      <c r="S29" s="70">
        <f t="shared" si="7"/>
        <v>17</v>
      </c>
      <c r="T29" s="69">
        <f>VLOOKUP($A29,'Return Data'!$A$7:$R$328,14,0)</f>
        <v>6.1217912513355399</v>
      </c>
      <c r="U29" s="70">
        <f t="shared" si="12"/>
        <v>22</v>
      </c>
      <c r="V29" s="69">
        <f>VLOOKUP($A29,'Return Data'!$A$7:$R$328,18,0)</f>
        <v>6.9866626592831098</v>
      </c>
      <c r="W29" s="70">
        <f t="shared" si="13"/>
        <v>22</v>
      </c>
      <c r="X29" s="69">
        <f>VLOOKUP($A29,'Return Data'!$A$7:$R$328,15,0)</f>
        <v>7.1819769174580896</v>
      </c>
      <c r="Y29" s="70">
        <f t="shared" si="14"/>
        <v>24</v>
      </c>
      <c r="Z29" s="69">
        <f>VLOOKUP($A29,'Return Data'!$A$7:$R$328,17,0)</f>
        <v>14.2159276679842</v>
      </c>
      <c r="AA29" s="71">
        <f t="shared" si="11"/>
        <v>5</v>
      </c>
    </row>
    <row r="30" spans="1:27" x14ac:dyDescent="0.25">
      <c r="A30" s="67" t="s">
        <v>249</v>
      </c>
      <c r="B30" s="68">
        <f>VLOOKUP($A30,'Return Data'!$A$7:$R$328,2,0)</f>
        <v>43906</v>
      </c>
      <c r="C30" s="69">
        <f>VLOOKUP($A30,'Return Data'!$A$7:$R$328,3,0)</f>
        <v>1278.5805</v>
      </c>
      <c r="D30" s="69">
        <f>VLOOKUP($A30,'Return Data'!$A$7:$R$328,6,0)</f>
        <v>5.1392345356618998</v>
      </c>
      <c r="E30" s="70">
        <f t="shared" si="0"/>
        <v>12</v>
      </c>
      <c r="F30" s="69">
        <f>VLOOKUP($A30,'Return Data'!$A$7:$R$328,7,0)</f>
        <v>5.2292541840942199</v>
      </c>
      <c r="G30" s="70">
        <f t="shared" si="1"/>
        <v>13</v>
      </c>
      <c r="H30" s="69">
        <f>VLOOKUP($A30,'Return Data'!$A$7:$R$328,8,0)</f>
        <v>4.6969927986881697</v>
      </c>
      <c r="I30" s="70">
        <f t="shared" si="2"/>
        <v>10</v>
      </c>
      <c r="J30" s="69">
        <f>VLOOKUP($A30,'Return Data'!$A$7:$R$328,9,0)</f>
        <v>5.4133824546565696</v>
      </c>
      <c r="K30" s="70">
        <f t="shared" si="3"/>
        <v>24</v>
      </c>
      <c r="L30" s="69">
        <f>VLOOKUP($A30,'Return Data'!$A$7:$R$328,10,0)</f>
        <v>5.2218071194666997</v>
      </c>
      <c r="M30" s="70">
        <f t="shared" si="4"/>
        <v>20</v>
      </c>
      <c r="N30" s="69">
        <f>VLOOKUP($A30,'Return Data'!$A$7:$R$328,11,0)</f>
        <v>5.2392230392250898</v>
      </c>
      <c r="O30" s="70">
        <f t="shared" si="5"/>
        <v>8</v>
      </c>
      <c r="P30" s="69">
        <f>VLOOKUP($A30,'Return Data'!$A$7:$R$328,12,0)</f>
        <v>5.4671278875481004</v>
      </c>
      <c r="Q30" s="70">
        <f t="shared" si="6"/>
        <v>4</v>
      </c>
      <c r="R30" s="69">
        <f>VLOOKUP($A30,'Return Data'!$A$7:$R$328,13,0)</f>
        <v>5.8324383171598697</v>
      </c>
      <c r="S30" s="70">
        <f t="shared" si="7"/>
        <v>3</v>
      </c>
      <c r="T30" s="69">
        <f>VLOOKUP($A30,'Return Data'!$A$7:$R$328,14,0)</f>
        <v>6.3051830241870004</v>
      </c>
      <c r="U30" s="70">
        <f t="shared" si="12"/>
        <v>4</v>
      </c>
      <c r="V30" s="69">
        <f>VLOOKUP($A30,'Return Data'!$A$7:$R$328,18,0)</f>
        <v>7.1334090522844198</v>
      </c>
      <c r="W30" s="70">
        <f t="shared" si="13"/>
        <v>5</v>
      </c>
      <c r="X30" s="69">
        <f>VLOOKUP($A30,'Return Data'!$A$7:$R$328,15,0)</f>
        <v>7.3051995497485098</v>
      </c>
      <c r="Y30" s="70">
        <f t="shared" si="14"/>
        <v>6</v>
      </c>
      <c r="Z30" s="69">
        <f>VLOOKUP($A30,'Return Data'!$A$7:$R$328,17,0)</f>
        <v>7.5209108263257596</v>
      </c>
      <c r="AA30" s="71">
        <f t="shared" si="11"/>
        <v>36</v>
      </c>
    </row>
    <row r="31" spans="1:27" x14ac:dyDescent="0.25">
      <c r="A31" s="67" t="s">
        <v>250</v>
      </c>
      <c r="B31" s="68">
        <f>VLOOKUP($A31,'Return Data'!$A$7:$R$328,2,0)</f>
        <v>43906</v>
      </c>
      <c r="C31" s="69">
        <f>VLOOKUP($A31,'Return Data'!$A$7:$R$328,3,0)</f>
        <v>2063.5814999999998</v>
      </c>
      <c r="D31" s="69">
        <f>VLOOKUP($A31,'Return Data'!$A$7:$R$328,6,0)</f>
        <v>5.2256931309696597</v>
      </c>
      <c r="E31" s="70">
        <f t="shared" si="0"/>
        <v>11</v>
      </c>
      <c r="F31" s="69">
        <f>VLOOKUP($A31,'Return Data'!$A$7:$R$328,7,0)</f>
        <v>5.3027227085770896</v>
      </c>
      <c r="G31" s="70">
        <f t="shared" si="1"/>
        <v>7</v>
      </c>
      <c r="H31" s="69">
        <f>VLOOKUP($A31,'Return Data'!$A$7:$R$328,8,0)</f>
        <v>4.4345357614698599</v>
      </c>
      <c r="I31" s="70">
        <f t="shared" si="2"/>
        <v>20</v>
      </c>
      <c r="J31" s="69">
        <f>VLOOKUP($A31,'Return Data'!$A$7:$R$328,9,0)</f>
        <v>5.4682252802190003</v>
      </c>
      <c r="K31" s="70">
        <f t="shared" si="3"/>
        <v>21</v>
      </c>
      <c r="L31" s="69">
        <f>VLOOKUP($A31,'Return Data'!$A$7:$R$328,10,0)</f>
        <v>5.2219412822617199</v>
      </c>
      <c r="M31" s="70">
        <f t="shared" si="4"/>
        <v>19</v>
      </c>
      <c r="N31" s="69">
        <f>VLOOKUP($A31,'Return Data'!$A$7:$R$328,11,0)</f>
        <v>5.2068082715215498</v>
      </c>
      <c r="O31" s="70">
        <f t="shared" si="5"/>
        <v>11</v>
      </c>
      <c r="P31" s="69">
        <f>VLOOKUP($A31,'Return Data'!$A$7:$R$328,12,0)</f>
        <v>5.3178097017064303</v>
      </c>
      <c r="Q31" s="70">
        <f t="shared" si="6"/>
        <v>16</v>
      </c>
      <c r="R31" s="69">
        <f>VLOOKUP($A31,'Return Data'!$A$7:$R$328,13,0)</f>
        <v>5.6639011214382</v>
      </c>
      <c r="S31" s="70">
        <f t="shared" si="7"/>
        <v>19</v>
      </c>
      <c r="T31" s="69">
        <f>VLOOKUP($A31,'Return Data'!$A$7:$R$328,14,0)</f>
        <v>6.1568888250154901</v>
      </c>
      <c r="U31" s="70">
        <f t="shared" si="12"/>
        <v>20</v>
      </c>
      <c r="V31" s="69">
        <f>VLOOKUP($A31,'Return Data'!$A$7:$R$328,18,0)</f>
        <v>7.0250579326615803</v>
      </c>
      <c r="W31" s="70">
        <f t="shared" si="13"/>
        <v>19</v>
      </c>
      <c r="X31" s="69">
        <f>VLOOKUP($A31,'Return Data'!$A$7:$R$328,15,0)</f>
        <v>7.2270067220416498</v>
      </c>
      <c r="Y31" s="70">
        <f t="shared" si="14"/>
        <v>19</v>
      </c>
      <c r="Z31" s="69">
        <f>VLOOKUP($A31,'Return Data'!$A$7:$R$328,17,0)</f>
        <v>9.51255200931144</v>
      </c>
      <c r="AA31" s="71">
        <f t="shared" si="11"/>
        <v>33</v>
      </c>
    </row>
    <row r="32" spans="1:27" x14ac:dyDescent="0.25">
      <c r="A32" s="67" t="s">
        <v>251</v>
      </c>
      <c r="B32" s="68">
        <f>VLOOKUP($A32,'Return Data'!$A$7:$R$328,2,0)</f>
        <v>43906</v>
      </c>
      <c r="C32" s="69">
        <f>VLOOKUP($A32,'Return Data'!$A$7:$R$328,3,0)</f>
        <v>10.667999999999999</v>
      </c>
      <c r="D32" s="69">
        <f>VLOOKUP($A32,'Return Data'!$A$7:$R$328,6,0)</f>
        <v>4.7906549415890298</v>
      </c>
      <c r="E32" s="70">
        <f t="shared" si="0"/>
        <v>21</v>
      </c>
      <c r="F32" s="69">
        <f>VLOOKUP($A32,'Return Data'!$A$7:$R$328,7,0)</f>
        <v>4.5636409102261704</v>
      </c>
      <c r="G32" s="70">
        <f t="shared" si="1"/>
        <v>38</v>
      </c>
      <c r="H32" s="69">
        <f>VLOOKUP($A32,'Return Data'!$A$7:$R$328,8,0)</f>
        <v>4.5496033421386404</v>
      </c>
      <c r="I32" s="70">
        <f t="shared" si="2"/>
        <v>17</v>
      </c>
      <c r="J32" s="69">
        <f>VLOOKUP($A32,'Return Data'!$A$7:$R$328,9,0)</f>
        <v>4.6026260859298702</v>
      </c>
      <c r="K32" s="70">
        <f t="shared" si="3"/>
        <v>38</v>
      </c>
      <c r="L32" s="69">
        <f>VLOOKUP($A32,'Return Data'!$A$7:$R$328,10,0)</f>
        <v>4.5587183359259003</v>
      </c>
      <c r="M32" s="70">
        <f t="shared" si="4"/>
        <v>39</v>
      </c>
      <c r="N32" s="69">
        <f>VLOOKUP($A32,'Return Data'!$A$7:$R$328,11,0)</f>
        <v>4.5208273066574201</v>
      </c>
      <c r="O32" s="70">
        <f t="shared" si="5"/>
        <v>39</v>
      </c>
      <c r="P32" s="69">
        <f>VLOOKUP($A32,'Return Data'!$A$7:$R$328,12,0)</f>
        <v>4.6530257802929</v>
      </c>
      <c r="Q32" s="70">
        <f t="shared" si="6"/>
        <v>39</v>
      </c>
      <c r="R32" s="69">
        <f>VLOOKUP($A32,'Return Data'!$A$7:$R$328,13,0)</f>
        <v>4.9002012185194603</v>
      </c>
      <c r="S32" s="70">
        <f t="shared" si="7"/>
        <v>39</v>
      </c>
      <c r="T32" s="69">
        <f>VLOOKUP($A32,'Return Data'!$A$7:$R$328,14,0)</f>
        <v>5.1663427928978001</v>
      </c>
      <c r="U32" s="70">
        <f t="shared" si="12"/>
        <v>38</v>
      </c>
      <c r="V32" s="69"/>
      <c r="W32" s="70"/>
      <c r="X32" s="69"/>
      <c r="Y32" s="70"/>
      <c r="Z32" s="69">
        <f>VLOOKUP($A32,'Return Data'!$A$7:$R$328,17,0)</f>
        <v>5.3823399558498899</v>
      </c>
      <c r="AA32" s="71">
        <f t="shared" si="11"/>
        <v>40</v>
      </c>
    </row>
    <row r="33" spans="1:27" x14ac:dyDescent="0.25">
      <c r="A33" s="67" t="s">
        <v>252</v>
      </c>
      <c r="B33" s="68">
        <f>VLOOKUP($A33,'Return Data'!$A$7:$R$328,2,0)</f>
        <v>43906</v>
      </c>
      <c r="C33" s="69">
        <f>VLOOKUP($A33,'Return Data'!$A$7:$R$328,3,0)</f>
        <v>4808.7993999999999</v>
      </c>
      <c r="D33" s="69">
        <f>VLOOKUP($A33,'Return Data'!$A$7:$R$328,6,0)</f>
        <v>5.0413826748967301</v>
      </c>
      <c r="E33" s="70">
        <f t="shared" si="0"/>
        <v>14</v>
      </c>
      <c r="F33" s="69">
        <f>VLOOKUP($A33,'Return Data'!$A$7:$R$328,7,0)</f>
        <v>5.2456068339227997</v>
      </c>
      <c r="G33" s="70">
        <f t="shared" si="1"/>
        <v>12</v>
      </c>
      <c r="H33" s="69">
        <f>VLOOKUP($A33,'Return Data'!$A$7:$R$328,8,0)</f>
        <v>4.4270291029620799</v>
      </c>
      <c r="I33" s="70">
        <f t="shared" si="2"/>
        <v>21</v>
      </c>
      <c r="J33" s="69">
        <f>VLOOKUP($A33,'Return Data'!$A$7:$R$328,9,0)</f>
        <v>5.7836707741340101</v>
      </c>
      <c r="K33" s="70">
        <f t="shared" si="3"/>
        <v>10</v>
      </c>
      <c r="L33" s="69">
        <f>VLOOKUP($A33,'Return Data'!$A$7:$R$328,10,0)</f>
        <v>5.2832547679225002</v>
      </c>
      <c r="M33" s="70">
        <f t="shared" si="4"/>
        <v>14</v>
      </c>
      <c r="N33" s="69">
        <f>VLOOKUP($A33,'Return Data'!$A$7:$R$328,11,0)</f>
        <v>5.1932538742291001</v>
      </c>
      <c r="O33" s="70">
        <f t="shared" si="5"/>
        <v>12</v>
      </c>
      <c r="P33" s="69">
        <f>VLOOKUP($A33,'Return Data'!$A$7:$R$328,12,0)</f>
        <v>5.3627705392734901</v>
      </c>
      <c r="Q33" s="70">
        <f t="shared" si="6"/>
        <v>10</v>
      </c>
      <c r="R33" s="69">
        <f>VLOOKUP($A33,'Return Data'!$A$7:$R$328,13,0)</f>
        <v>5.7691803450310903</v>
      </c>
      <c r="S33" s="70">
        <f t="shared" si="7"/>
        <v>8</v>
      </c>
      <c r="T33" s="69">
        <f>VLOOKUP($A33,'Return Data'!$A$7:$R$328,14,0)</f>
        <v>6.28318994714376</v>
      </c>
      <c r="U33" s="70">
        <f t="shared" si="12"/>
        <v>5</v>
      </c>
      <c r="V33" s="69">
        <f>VLOOKUP($A33,'Return Data'!$A$7:$R$328,18,0)</f>
        <v>7.1402023054916404</v>
      </c>
      <c r="W33" s="70">
        <f>RANK(V33,V$8:V$50,0)</f>
        <v>3</v>
      </c>
      <c r="X33" s="69">
        <f>VLOOKUP($A33,'Return Data'!$A$7:$R$328,15,0)</f>
        <v>7.3162964964463804</v>
      </c>
      <c r="Y33" s="70">
        <f>RANK(X33,X$8:X$50,0)</f>
        <v>4</v>
      </c>
      <c r="Z33" s="69">
        <f>VLOOKUP($A33,'Return Data'!$A$7:$R$328,17,0)</f>
        <v>13.2855201403609</v>
      </c>
      <c r="AA33" s="71">
        <f t="shared" si="11"/>
        <v>10</v>
      </c>
    </row>
    <row r="34" spans="1:27" x14ac:dyDescent="0.25">
      <c r="A34" s="67" t="s">
        <v>253</v>
      </c>
      <c r="B34" s="68">
        <f>VLOOKUP($A34,'Return Data'!$A$7:$R$328,2,0)</f>
        <v>43906</v>
      </c>
      <c r="C34" s="69">
        <f>VLOOKUP($A34,'Return Data'!$A$7:$R$328,3,0)</f>
        <v>1112.4149</v>
      </c>
      <c r="D34" s="69">
        <f>VLOOKUP($A34,'Return Data'!$A$7:$R$328,6,0)</f>
        <v>6.1958625139196801</v>
      </c>
      <c r="E34" s="70">
        <f t="shared" si="0"/>
        <v>3</v>
      </c>
      <c r="F34" s="69">
        <f>VLOOKUP($A34,'Return Data'!$A$7:$R$328,7,0)</f>
        <v>5.2849459575699003</v>
      </c>
      <c r="G34" s="70">
        <f t="shared" si="1"/>
        <v>9</v>
      </c>
      <c r="H34" s="69">
        <f>VLOOKUP($A34,'Return Data'!$A$7:$R$328,8,0)</f>
        <v>4.68030453419391</v>
      </c>
      <c r="I34" s="70">
        <f t="shared" si="2"/>
        <v>11</v>
      </c>
      <c r="J34" s="69">
        <f>VLOOKUP($A34,'Return Data'!$A$7:$R$328,9,0)</f>
        <v>5.1573686723680101</v>
      </c>
      <c r="K34" s="70">
        <f t="shared" si="3"/>
        <v>33</v>
      </c>
      <c r="L34" s="69">
        <f>VLOOKUP($A34,'Return Data'!$A$7:$R$328,10,0)</f>
        <v>4.9604322626522004</v>
      </c>
      <c r="M34" s="70">
        <f t="shared" si="4"/>
        <v>32</v>
      </c>
      <c r="N34" s="69">
        <f>VLOOKUP($A34,'Return Data'!$A$7:$R$328,11,0)</f>
        <v>4.8183232539310499</v>
      </c>
      <c r="O34" s="70">
        <f t="shared" si="5"/>
        <v>35</v>
      </c>
      <c r="P34" s="69">
        <f>VLOOKUP($A34,'Return Data'!$A$7:$R$328,12,0)</f>
        <v>4.9109247998775096</v>
      </c>
      <c r="Q34" s="70">
        <f t="shared" si="6"/>
        <v>35</v>
      </c>
      <c r="R34" s="69">
        <f>VLOOKUP($A34,'Return Data'!$A$7:$R$328,13,0)</f>
        <v>5.2885615901182899</v>
      </c>
      <c r="S34" s="70">
        <f t="shared" si="7"/>
        <v>34</v>
      </c>
      <c r="T34" s="69">
        <f>VLOOKUP($A34,'Return Data'!$A$7:$R$328,14,0)</f>
        <v>5.5284625633752098</v>
      </c>
      <c r="U34" s="70">
        <f t="shared" si="12"/>
        <v>37</v>
      </c>
      <c r="V34" s="69"/>
      <c r="W34" s="70"/>
      <c r="X34" s="69"/>
      <c r="Y34" s="70"/>
      <c r="Z34" s="69">
        <f>VLOOKUP($A34,'Return Data'!$A$7:$R$328,17,0)</f>
        <v>6.0787316296296297</v>
      </c>
      <c r="AA34" s="71">
        <f t="shared" si="11"/>
        <v>39</v>
      </c>
    </row>
    <row r="35" spans="1:27" x14ac:dyDescent="0.25">
      <c r="A35" s="67" t="s">
        <v>254</v>
      </c>
      <c r="B35" s="68">
        <f>VLOOKUP($A35,'Return Data'!$A$7:$R$328,2,0)</f>
        <v>43906</v>
      </c>
      <c r="C35" s="69">
        <f>VLOOKUP($A35,'Return Data'!$A$7:$R$328,3,0)</f>
        <v>256.3236</v>
      </c>
      <c r="D35" s="69">
        <f>VLOOKUP($A35,'Return Data'!$A$7:$R$328,6,0)</f>
        <v>3.6599987748585598</v>
      </c>
      <c r="E35" s="70">
        <f t="shared" si="0"/>
        <v>37</v>
      </c>
      <c r="F35" s="69">
        <f>VLOOKUP($A35,'Return Data'!$A$7:$R$328,7,0)</f>
        <v>4.7674579559265897</v>
      </c>
      <c r="G35" s="70">
        <f t="shared" si="1"/>
        <v>28</v>
      </c>
      <c r="H35" s="69">
        <f>VLOOKUP($A35,'Return Data'!$A$7:$R$328,8,0)</f>
        <v>3.7335021991863702</v>
      </c>
      <c r="I35" s="70">
        <f t="shared" si="2"/>
        <v>35</v>
      </c>
      <c r="J35" s="69">
        <f>VLOOKUP($A35,'Return Data'!$A$7:$R$328,9,0)</f>
        <v>5.2804209224809302</v>
      </c>
      <c r="K35" s="70">
        <f t="shared" si="3"/>
        <v>31</v>
      </c>
      <c r="L35" s="69">
        <f>VLOOKUP($A35,'Return Data'!$A$7:$R$328,10,0)</f>
        <v>4.9656391726248303</v>
      </c>
      <c r="M35" s="70">
        <f t="shared" si="4"/>
        <v>31</v>
      </c>
      <c r="N35" s="69">
        <f>VLOOKUP($A35,'Return Data'!$A$7:$R$328,11,0)</f>
        <v>5.13105348457752</v>
      </c>
      <c r="O35" s="70">
        <f t="shared" si="5"/>
        <v>20</v>
      </c>
      <c r="P35" s="69">
        <f>VLOOKUP($A35,'Return Data'!$A$7:$R$328,12,0)</f>
        <v>5.3424964725768502</v>
      </c>
      <c r="Q35" s="70">
        <f t="shared" si="6"/>
        <v>12</v>
      </c>
      <c r="R35" s="69">
        <f>VLOOKUP($A35,'Return Data'!$A$7:$R$328,13,0)</f>
        <v>5.7290566350486802</v>
      </c>
      <c r="S35" s="70">
        <f t="shared" si="7"/>
        <v>10</v>
      </c>
      <c r="T35" s="69">
        <f>VLOOKUP($A35,'Return Data'!$A$7:$R$328,14,0)</f>
        <v>6.2505571964627</v>
      </c>
      <c r="U35" s="70">
        <f t="shared" si="12"/>
        <v>8</v>
      </c>
      <c r="V35" s="69">
        <f>VLOOKUP($A35,'Return Data'!$A$7:$R$328,18,0)</f>
        <v>7.1346760333133403</v>
      </c>
      <c r="W35" s="70">
        <f t="shared" ref="W35:W45" si="15">RANK(V35,V$8:V$50,0)</f>
        <v>4</v>
      </c>
      <c r="X35" s="69">
        <f>VLOOKUP($A35,'Return Data'!$A$7:$R$328,15,0)</f>
        <v>7.3217912758024104</v>
      </c>
      <c r="Y35" s="70">
        <f t="shared" ref="Y35:Y45" si="16">RANK(X35,X$8:X$50,0)</f>
        <v>3</v>
      </c>
      <c r="Z35" s="69">
        <f>VLOOKUP($A35,'Return Data'!$A$7:$R$328,17,0)</f>
        <v>12.466269171946699</v>
      </c>
      <c r="AA35" s="71">
        <f t="shared" si="11"/>
        <v>18</v>
      </c>
    </row>
    <row r="36" spans="1:27" x14ac:dyDescent="0.25">
      <c r="A36" s="67" t="s">
        <v>255</v>
      </c>
      <c r="B36" s="68">
        <f>VLOOKUP($A36,'Return Data'!$A$7:$R$328,2,0)</f>
        <v>43906</v>
      </c>
      <c r="C36" s="69">
        <f>VLOOKUP($A36,'Return Data'!$A$7:$R$328,3,0)</f>
        <v>1746.1489999999999</v>
      </c>
      <c r="D36" s="69">
        <f>VLOOKUP($A36,'Return Data'!$A$7:$R$328,6,0)</f>
        <v>3.7504089418313198</v>
      </c>
      <c r="E36" s="70">
        <f t="shared" si="0"/>
        <v>36</v>
      </c>
      <c r="F36" s="69">
        <f>VLOOKUP($A36,'Return Data'!$A$7:$R$328,7,0)</f>
        <v>4.7796383535152804</v>
      </c>
      <c r="G36" s="70">
        <f t="shared" si="1"/>
        <v>27</v>
      </c>
      <c r="H36" s="69">
        <f>VLOOKUP($A36,'Return Data'!$A$7:$R$328,8,0)</f>
        <v>4.3395173242942304</v>
      </c>
      <c r="I36" s="70">
        <f t="shared" si="2"/>
        <v>26</v>
      </c>
      <c r="J36" s="69">
        <f>VLOOKUP($A36,'Return Data'!$A$7:$R$328,9,0)</f>
        <v>5.3110875752043301</v>
      </c>
      <c r="K36" s="70">
        <f t="shared" si="3"/>
        <v>29</v>
      </c>
      <c r="L36" s="69">
        <f>VLOOKUP($A36,'Return Data'!$A$7:$R$328,10,0)</f>
        <v>5.1576719617806503</v>
      </c>
      <c r="M36" s="70">
        <f t="shared" si="4"/>
        <v>25</v>
      </c>
      <c r="N36" s="69">
        <f>VLOOKUP($A36,'Return Data'!$A$7:$R$328,11,0)</f>
        <v>5.0489216897926301</v>
      </c>
      <c r="O36" s="70">
        <f t="shared" si="5"/>
        <v>28</v>
      </c>
      <c r="P36" s="69">
        <f>VLOOKUP($A36,'Return Data'!$A$7:$R$328,12,0)</f>
        <v>5.2195826009918003</v>
      </c>
      <c r="Q36" s="70">
        <f t="shared" si="6"/>
        <v>26</v>
      </c>
      <c r="R36" s="69">
        <f>VLOOKUP($A36,'Return Data'!$A$7:$R$328,13,0)</f>
        <v>5.4286391775141203</v>
      </c>
      <c r="S36" s="70">
        <f t="shared" si="7"/>
        <v>33</v>
      </c>
      <c r="T36" s="69">
        <f>VLOOKUP($A36,'Return Data'!$A$7:$R$328,14,0)</f>
        <v>5.8286210536186296</v>
      </c>
      <c r="U36" s="70">
        <f t="shared" si="12"/>
        <v>33</v>
      </c>
      <c r="V36" s="69">
        <f>VLOOKUP($A36,'Return Data'!$A$7:$R$328,18,0)</f>
        <v>1.9415725544642499</v>
      </c>
      <c r="W36" s="70">
        <f t="shared" si="15"/>
        <v>37</v>
      </c>
      <c r="X36" s="69">
        <f>VLOOKUP($A36,'Return Data'!$A$7:$R$328,15,0)</f>
        <v>3.6425412252255298</v>
      </c>
      <c r="Y36" s="70">
        <f t="shared" si="16"/>
        <v>37</v>
      </c>
      <c r="Z36" s="69">
        <f>VLOOKUP($A36,'Return Data'!$A$7:$R$328,17,0)</f>
        <v>11.5333982032764</v>
      </c>
      <c r="AA36" s="71">
        <f t="shared" si="11"/>
        <v>23</v>
      </c>
    </row>
    <row r="37" spans="1:27" x14ac:dyDescent="0.25">
      <c r="A37" s="67" t="s">
        <v>256</v>
      </c>
      <c r="B37" s="68">
        <f>VLOOKUP($A37,'Return Data'!$A$7:$R$328,2,0)</f>
        <v>43906</v>
      </c>
      <c r="C37" s="69">
        <f>VLOOKUP($A37,'Return Data'!$A$7:$R$328,3,0)</f>
        <v>30.980799999999999</v>
      </c>
      <c r="D37" s="69">
        <f>VLOOKUP($A37,'Return Data'!$A$7:$R$328,6,0)</f>
        <v>6.3631139549415998</v>
      </c>
      <c r="E37" s="70">
        <f t="shared" si="0"/>
        <v>1</v>
      </c>
      <c r="F37" s="69">
        <f>VLOOKUP($A37,'Return Data'!$A$7:$R$328,7,0)</f>
        <v>6.2473962454267298</v>
      </c>
      <c r="G37" s="70">
        <f t="shared" si="1"/>
        <v>1</v>
      </c>
      <c r="H37" s="69">
        <f>VLOOKUP($A37,'Return Data'!$A$7:$R$328,8,0)</f>
        <v>5.6612552993488903</v>
      </c>
      <c r="I37" s="70">
        <f t="shared" si="2"/>
        <v>1</v>
      </c>
      <c r="J37" s="69">
        <f>VLOOKUP($A37,'Return Data'!$A$7:$R$328,9,0)</f>
        <v>6.3183728673164303</v>
      </c>
      <c r="K37" s="70">
        <f t="shared" si="3"/>
        <v>1</v>
      </c>
      <c r="L37" s="69">
        <f>VLOOKUP($A37,'Return Data'!$A$7:$R$328,10,0)</f>
        <v>6.0989099111452703</v>
      </c>
      <c r="M37" s="70">
        <f t="shared" si="4"/>
        <v>1</v>
      </c>
      <c r="N37" s="69">
        <f>VLOOKUP($A37,'Return Data'!$A$7:$R$328,11,0)</f>
        <v>5.9225478092165904</v>
      </c>
      <c r="O37" s="70">
        <f t="shared" si="5"/>
        <v>1</v>
      </c>
      <c r="P37" s="69">
        <f>VLOOKUP($A37,'Return Data'!$A$7:$R$328,12,0)</f>
        <v>6.1487455962358801</v>
      </c>
      <c r="Q37" s="70">
        <f t="shared" si="6"/>
        <v>1</v>
      </c>
      <c r="R37" s="69">
        <f>VLOOKUP($A37,'Return Data'!$A$7:$R$328,13,0)</f>
        <v>6.4911906950212801</v>
      </c>
      <c r="S37" s="70">
        <f t="shared" si="7"/>
        <v>1</v>
      </c>
      <c r="T37" s="69">
        <f>VLOOKUP($A37,'Return Data'!$A$7:$R$328,14,0)</f>
        <v>6.7638204851128299</v>
      </c>
      <c r="U37" s="70">
        <f t="shared" si="12"/>
        <v>1</v>
      </c>
      <c r="V37" s="69">
        <f>VLOOKUP($A37,'Return Data'!$A$7:$R$328,18,0)</f>
        <v>7.3312270644691901</v>
      </c>
      <c r="W37" s="70">
        <f t="shared" si="15"/>
        <v>1</v>
      </c>
      <c r="X37" s="69">
        <f>VLOOKUP($A37,'Return Data'!$A$7:$R$328,15,0)</f>
        <v>7.4011743636190399</v>
      </c>
      <c r="Y37" s="70">
        <f t="shared" si="16"/>
        <v>1</v>
      </c>
      <c r="Z37" s="69">
        <f>VLOOKUP($A37,'Return Data'!$A$7:$R$328,17,0)</f>
        <v>14.498280954184001</v>
      </c>
      <c r="AA37" s="71">
        <f t="shared" si="11"/>
        <v>4</v>
      </c>
    </row>
    <row r="38" spans="1:27" x14ac:dyDescent="0.25">
      <c r="A38" s="67" t="s">
        <v>257</v>
      </c>
      <c r="B38" s="68">
        <f>VLOOKUP($A38,'Return Data'!$A$7:$R$328,2,0)</f>
        <v>43906</v>
      </c>
      <c r="C38" s="69">
        <f>VLOOKUP($A38,'Return Data'!$A$7:$R$328,3,0)</f>
        <v>26.827400000000001</v>
      </c>
      <c r="D38" s="69">
        <f>VLOOKUP($A38,'Return Data'!$A$7:$R$328,6,0)</f>
        <v>5.0347267528386697</v>
      </c>
      <c r="E38" s="70">
        <f t="shared" si="0"/>
        <v>15</v>
      </c>
      <c r="F38" s="69">
        <f>VLOOKUP($A38,'Return Data'!$A$7:$R$328,7,0)</f>
        <v>4.62762704532856</v>
      </c>
      <c r="G38" s="70">
        <f t="shared" si="1"/>
        <v>37</v>
      </c>
      <c r="H38" s="69">
        <f>VLOOKUP($A38,'Return Data'!$A$7:$R$328,8,0)</f>
        <v>4.1627141045184404</v>
      </c>
      <c r="I38" s="70">
        <f t="shared" si="2"/>
        <v>28</v>
      </c>
      <c r="J38" s="69">
        <f>VLOOKUP($A38,'Return Data'!$A$7:$R$328,9,0)</f>
        <v>5.2291454460375197</v>
      </c>
      <c r="K38" s="70">
        <f t="shared" si="3"/>
        <v>32</v>
      </c>
      <c r="L38" s="69">
        <f>VLOOKUP($A38,'Return Data'!$A$7:$R$328,10,0)</f>
        <v>4.9123843390562598</v>
      </c>
      <c r="M38" s="70">
        <f t="shared" si="4"/>
        <v>34</v>
      </c>
      <c r="N38" s="69">
        <f>VLOOKUP($A38,'Return Data'!$A$7:$R$328,11,0)</f>
        <v>4.8390434657014501</v>
      </c>
      <c r="O38" s="70">
        <f t="shared" si="5"/>
        <v>34</v>
      </c>
      <c r="P38" s="69">
        <f>VLOOKUP($A38,'Return Data'!$A$7:$R$328,12,0)</f>
        <v>4.9303070734342702</v>
      </c>
      <c r="Q38" s="70">
        <f t="shared" si="6"/>
        <v>34</v>
      </c>
      <c r="R38" s="69">
        <f>VLOOKUP($A38,'Return Data'!$A$7:$R$328,13,0)</f>
        <v>5.2467568886175497</v>
      </c>
      <c r="S38" s="70">
        <f t="shared" si="7"/>
        <v>35</v>
      </c>
      <c r="T38" s="69">
        <f>VLOOKUP($A38,'Return Data'!$A$7:$R$328,14,0)</f>
        <v>5.6657405214122099</v>
      </c>
      <c r="U38" s="70">
        <f t="shared" si="12"/>
        <v>35</v>
      </c>
      <c r="V38" s="69">
        <f>VLOOKUP($A38,'Return Data'!$A$7:$R$328,18,0)</f>
        <v>6.3227835902738097</v>
      </c>
      <c r="W38" s="70">
        <f t="shared" si="15"/>
        <v>33</v>
      </c>
      <c r="X38" s="69">
        <f>VLOOKUP($A38,'Return Data'!$A$7:$R$328,15,0)</f>
        <v>6.4800824015097804</v>
      </c>
      <c r="Y38" s="70">
        <f t="shared" si="16"/>
        <v>33</v>
      </c>
      <c r="Z38" s="69">
        <f>VLOOKUP($A38,'Return Data'!$A$7:$R$328,17,0)</f>
        <v>11.956682505006199</v>
      </c>
      <c r="AA38" s="71">
        <f t="shared" si="11"/>
        <v>19</v>
      </c>
    </row>
    <row r="39" spans="1:27" x14ac:dyDescent="0.25">
      <c r="A39" s="67" t="s">
        <v>258</v>
      </c>
      <c r="B39" s="68">
        <f>VLOOKUP($A39,'Return Data'!$A$7:$R$328,2,0)</f>
        <v>43906</v>
      </c>
      <c r="C39" s="69">
        <f>VLOOKUP($A39,'Return Data'!$A$7:$R$328,3,0)</f>
        <v>3264.7323000000001</v>
      </c>
      <c r="D39" s="69">
        <f>VLOOKUP($A39,'Return Data'!$A$7:$R$328,6,0)</f>
        <v>4.2030796637285697</v>
      </c>
      <c r="E39" s="70">
        <f t="shared" si="0"/>
        <v>31</v>
      </c>
      <c r="F39" s="69">
        <f>VLOOKUP($A39,'Return Data'!$A$7:$R$328,7,0)</f>
        <v>3.1610597634647801</v>
      </c>
      <c r="G39" s="70">
        <f t="shared" si="1"/>
        <v>41</v>
      </c>
      <c r="H39" s="69">
        <f>VLOOKUP($A39,'Return Data'!$A$7:$R$328,8,0)</f>
        <v>3.5332245550718899</v>
      </c>
      <c r="I39" s="70">
        <f t="shared" si="2"/>
        <v>39</v>
      </c>
      <c r="J39" s="69">
        <f>VLOOKUP($A39,'Return Data'!$A$7:$R$328,9,0)</f>
        <v>3.74543242499943</v>
      </c>
      <c r="K39" s="70">
        <f t="shared" si="3"/>
        <v>41</v>
      </c>
      <c r="L39" s="69">
        <f>VLOOKUP($A39,'Return Data'!$A$7:$R$328,10,0)</f>
        <v>3.9008346466217398</v>
      </c>
      <c r="M39" s="70">
        <f t="shared" si="4"/>
        <v>41</v>
      </c>
      <c r="N39" s="69">
        <f>VLOOKUP($A39,'Return Data'!$A$7:$R$328,11,0)</f>
        <v>4.0493451143801504</v>
      </c>
      <c r="O39" s="70">
        <f t="shared" si="5"/>
        <v>41</v>
      </c>
      <c r="P39" s="69">
        <f>VLOOKUP($A39,'Return Data'!$A$7:$R$328,12,0)</f>
        <v>4.1170490543686196</v>
      </c>
      <c r="Q39" s="70">
        <f t="shared" si="6"/>
        <v>41</v>
      </c>
      <c r="R39" s="69">
        <f>VLOOKUP($A39,'Return Data'!$A$7:$R$328,13,0)</f>
        <v>4.3788260161124004</v>
      </c>
      <c r="S39" s="70">
        <f t="shared" si="7"/>
        <v>41</v>
      </c>
      <c r="T39" s="69">
        <f>VLOOKUP($A39,'Return Data'!$A$7:$R$328,14,0)</f>
        <v>4.6719159576428302</v>
      </c>
      <c r="U39" s="70">
        <f t="shared" si="12"/>
        <v>40</v>
      </c>
      <c r="V39" s="69">
        <f>VLOOKUP($A39,'Return Data'!$A$7:$R$328,18,0)</f>
        <v>5.2531670386615597</v>
      </c>
      <c r="W39" s="70">
        <f t="shared" si="15"/>
        <v>35</v>
      </c>
      <c r="X39" s="69">
        <f>VLOOKUP($A39,'Return Data'!$A$7:$R$328,15,0)</f>
        <v>5.5200601057604999</v>
      </c>
      <c r="Y39" s="70">
        <f t="shared" si="16"/>
        <v>36</v>
      </c>
      <c r="Z39" s="69">
        <f>VLOOKUP($A39,'Return Data'!$A$7:$R$328,17,0)</f>
        <v>12.515174708554101</v>
      </c>
      <c r="AA39" s="71">
        <f t="shared" si="11"/>
        <v>17</v>
      </c>
    </row>
    <row r="40" spans="1:27" x14ac:dyDescent="0.25">
      <c r="A40" s="67" t="s">
        <v>259</v>
      </c>
      <c r="B40" s="68">
        <f>VLOOKUP($A40,'Return Data'!$A$7:$R$328,2,0)</f>
        <v>43906</v>
      </c>
      <c r="C40" s="69">
        <f>VLOOKUP($A40,'Return Data'!$A$7:$R$328,3,0)</f>
        <v>3341.2312999999999</v>
      </c>
      <c r="D40" s="69">
        <f>VLOOKUP($A40,'Return Data'!$A$7:$R$328,6,0)</f>
        <v>4.2139181768844303</v>
      </c>
      <c r="E40" s="70">
        <f t="shared" si="0"/>
        <v>30</v>
      </c>
      <c r="F40" s="69">
        <f>VLOOKUP($A40,'Return Data'!$A$7:$R$328,7,0)</f>
        <v>3.1717335100018502</v>
      </c>
      <c r="G40" s="70">
        <f t="shared" si="1"/>
        <v>40</v>
      </c>
      <c r="H40" s="69">
        <f>VLOOKUP($A40,'Return Data'!$A$7:$R$328,8,0)</f>
        <v>3.5425992595234002</v>
      </c>
      <c r="I40" s="70">
        <f t="shared" si="2"/>
        <v>38</v>
      </c>
      <c r="J40" s="69">
        <f>VLOOKUP($A40,'Return Data'!$A$7:$R$328,9,0)</f>
        <v>3.75392992549674</v>
      </c>
      <c r="K40" s="70">
        <f t="shared" si="3"/>
        <v>40</v>
      </c>
      <c r="L40" s="69">
        <f>VLOOKUP($A40,'Return Data'!$A$7:$R$328,10,0)</f>
        <v>3.9107046150919502</v>
      </c>
      <c r="M40" s="70">
        <f t="shared" si="4"/>
        <v>40</v>
      </c>
      <c r="N40" s="69">
        <f>VLOOKUP($A40,'Return Data'!$A$7:$R$328,11,0)</f>
        <v>4.0586188256051603</v>
      </c>
      <c r="O40" s="70">
        <f t="shared" si="5"/>
        <v>40</v>
      </c>
      <c r="P40" s="69">
        <f>VLOOKUP($A40,'Return Data'!$A$7:$R$328,12,0)</f>
        <v>4.1411412835298904</v>
      </c>
      <c r="Q40" s="70">
        <f t="shared" si="6"/>
        <v>40</v>
      </c>
      <c r="R40" s="69">
        <f>VLOOKUP($A40,'Return Data'!$A$7:$R$328,13,0)</f>
        <v>4.4118956489269401</v>
      </c>
      <c r="S40" s="70">
        <f t="shared" si="7"/>
        <v>40</v>
      </c>
      <c r="T40" s="69">
        <f>VLOOKUP($A40,'Return Data'!$A$7:$R$328,14,0)</f>
        <v>4.7093657234883004</v>
      </c>
      <c r="U40" s="70">
        <f t="shared" si="12"/>
        <v>39</v>
      </c>
      <c r="V40" s="69">
        <f>VLOOKUP($A40,'Return Data'!$A$7:$R$328,18,0)</f>
        <v>5.3858093251224304</v>
      </c>
      <c r="W40" s="70">
        <f t="shared" si="15"/>
        <v>34</v>
      </c>
      <c r="X40" s="69">
        <f>VLOOKUP($A40,'Return Data'!$A$7:$R$328,15,0)</f>
        <v>5.7333279928917298</v>
      </c>
      <c r="Y40" s="70">
        <f t="shared" si="16"/>
        <v>34</v>
      </c>
      <c r="Z40" s="69">
        <f>VLOOKUP($A40,'Return Data'!$A$7:$R$328,17,0)</f>
        <v>11.9535773453921</v>
      </c>
      <c r="AA40" s="71">
        <f t="shared" si="11"/>
        <v>20</v>
      </c>
    </row>
    <row r="41" spans="1:27" x14ac:dyDescent="0.25">
      <c r="A41" s="67" t="s">
        <v>260</v>
      </c>
      <c r="B41" s="68">
        <f>VLOOKUP($A41,'Return Data'!$A$7:$R$328,2,0)</f>
        <v>43906</v>
      </c>
      <c r="C41" s="69">
        <f>VLOOKUP($A41,'Return Data'!$A$7:$R$328,3,0)</f>
        <v>3083.9337</v>
      </c>
      <c r="D41" s="69">
        <f>VLOOKUP($A41,'Return Data'!$A$7:$R$328,6,0)</f>
        <v>4.4258424954208797</v>
      </c>
      <c r="E41" s="70">
        <f t="shared" si="0"/>
        <v>27</v>
      </c>
      <c r="F41" s="69">
        <f>VLOOKUP($A41,'Return Data'!$A$7:$R$328,7,0)</f>
        <v>4.8213389761554399</v>
      </c>
      <c r="G41" s="70">
        <f t="shared" si="1"/>
        <v>26</v>
      </c>
      <c r="H41" s="69">
        <f>VLOOKUP($A41,'Return Data'!$A$7:$R$328,8,0)</f>
        <v>4.6224884003301003</v>
      </c>
      <c r="I41" s="70">
        <f t="shared" si="2"/>
        <v>14</v>
      </c>
      <c r="J41" s="69">
        <f>VLOOKUP($A41,'Return Data'!$A$7:$R$328,9,0)</f>
        <v>5.9218878482188302</v>
      </c>
      <c r="K41" s="70">
        <f t="shared" si="3"/>
        <v>6</v>
      </c>
      <c r="L41" s="69">
        <f>VLOOKUP($A41,'Return Data'!$A$7:$R$328,10,0)</f>
        <v>5.37381355848696</v>
      </c>
      <c r="M41" s="70">
        <f t="shared" si="4"/>
        <v>7</v>
      </c>
      <c r="N41" s="69">
        <f>VLOOKUP($A41,'Return Data'!$A$7:$R$328,11,0)</f>
        <v>5.1544969041002098</v>
      </c>
      <c r="O41" s="70">
        <f t="shared" si="5"/>
        <v>18</v>
      </c>
      <c r="P41" s="69">
        <f>VLOOKUP($A41,'Return Data'!$A$7:$R$328,12,0)</f>
        <v>5.2934329632796597</v>
      </c>
      <c r="Q41" s="70">
        <f t="shared" si="6"/>
        <v>19</v>
      </c>
      <c r="R41" s="69">
        <f>VLOOKUP($A41,'Return Data'!$A$7:$R$328,13,0)</f>
        <v>5.6321330216759602</v>
      </c>
      <c r="S41" s="70">
        <f t="shared" si="7"/>
        <v>22</v>
      </c>
      <c r="T41" s="69">
        <f>VLOOKUP($A41,'Return Data'!$A$7:$R$328,14,0)</f>
        <v>6.1069281917550899</v>
      </c>
      <c r="U41" s="70">
        <f t="shared" si="12"/>
        <v>23</v>
      </c>
      <c r="V41" s="69">
        <f>VLOOKUP($A41,'Return Data'!$A$7:$R$328,18,0)</f>
        <v>6.9694343391519604</v>
      </c>
      <c r="W41" s="70">
        <f t="shared" si="15"/>
        <v>24</v>
      </c>
      <c r="X41" s="69">
        <f>VLOOKUP($A41,'Return Data'!$A$7:$R$328,15,0)</f>
        <v>7.1534069035462897</v>
      </c>
      <c r="Y41" s="70">
        <f t="shared" si="16"/>
        <v>26</v>
      </c>
      <c r="Z41" s="69">
        <f>VLOOKUP($A41,'Return Data'!$A$7:$R$328,17,0)</f>
        <v>11.4048280578546</v>
      </c>
      <c r="AA41" s="71">
        <f t="shared" si="11"/>
        <v>26</v>
      </c>
    </row>
    <row r="42" spans="1:27" x14ac:dyDescent="0.25">
      <c r="A42" s="67" t="s">
        <v>261</v>
      </c>
      <c r="B42" s="68">
        <f>VLOOKUP($A42,'Return Data'!$A$7:$R$328,2,0)</f>
        <v>43906</v>
      </c>
      <c r="C42" s="69">
        <f>VLOOKUP($A42,'Return Data'!$A$7:$R$328,3,0)</f>
        <v>41.524999999999999</v>
      </c>
      <c r="D42" s="69">
        <f>VLOOKUP($A42,'Return Data'!$A$7:$R$328,6,0)</f>
        <v>4.8350774937091501</v>
      </c>
      <c r="E42" s="70">
        <f t="shared" si="0"/>
        <v>18</v>
      </c>
      <c r="F42" s="69">
        <f>VLOOKUP($A42,'Return Data'!$A$7:$R$328,7,0)</f>
        <v>5.1295950531028804</v>
      </c>
      <c r="G42" s="70">
        <f t="shared" si="1"/>
        <v>14</v>
      </c>
      <c r="H42" s="69">
        <f>VLOOKUP($A42,'Return Data'!$A$7:$R$328,8,0)</f>
        <v>5.1157047020546598</v>
      </c>
      <c r="I42" s="70">
        <f t="shared" si="2"/>
        <v>5</v>
      </c>
      <c r="J42" s="69">
        <f>VLOOKUP($A42,'Return Data'!$A$7:$R$328,9,0)</f>
        <v>5.9845494609999204</v>
      </c>
      <c r="K42" s="70">
        <f t="shared" si="3"/>
        <v>4</v>
      </c>
      <c r="L42" s="69">
        <f>VLOOKUP($A42,'Return Data'!$A$7:$R$328,10,0)</f>
        <v>5.5192914769235504</v>
      </c>
      <c r="M42" s="70">
        <f t="shared" si="4"/>
        <v>3</v>
      </c>
      <c r="N42" s="69">
        <f>VLOOKUP($A42,'Return Data'!$A$7:$R$328,11,0)</f>
        <v>5.27478426029153</v>
      </c>
      <c r="O42" s="70">
        <f t="shared" si="5"/>
        <v>5</v>
      </c>
      <c r="P42" s="69">
        <f>VLOOKUP($A42,'Return Data'!$A$7:$R$328,12,0)</f>
        <v>5.3669678416542501</v>
      </c>
      <c r="Q42" s="70">
        <f t="shared" si="6"/>
        <v>9</v>
      </c>
      <c r="R42" s="69">
        <f>VLOOKUP($A42,'Return Data'!$A$7:$R$328,13,0)</f>
        <v>5.7250986125357004</v>
      </c>
      <c r="S42" s="70">
        <f t="shared" si="7"/>
        <v>11</v>
      </c>
      <c r="T42" s="69">
        <f>VLOOKUP($A42,'Return Data'!$A$7:$R$328,14,0)</f>
        <v>6.2200548800966304</v>
      </c>
      <c r="U42" s="70">
        <f t="shared" si="12"/>
        <v>12</v>
      </c>
      <c r="V42" s="69">
        <f>VLOOKUP($A42,'Return Data'!$A$7:$R$328,18,0)</f>
        <v>7.0829902338928603</v>
      </c>
      <c r="W42" s="70">
        <f t="shared" si="15"/>
        <v>13</v>
      </c>
      <c r="X42" s="69">
        <f>VLOOKUP($A42,'Return Data'!$A$7:$R$328,15,0)</f>
        <v>7.2553671899964902</v>
      </c>
      <c r="Y42" s="70">
        <f t="shared" si="16"/>
        <v>15</v>
      </c>
      <c r="Z42" s="69">
        <f>VLOOKUP($A42,'Return Data'!$A$7:$R$328,17,0)</f>
        <v>13.077477818057201</v>
      </c>
      <c r="AA42" s="71">
        <f t="shared" si="11"/>
        <v>12</v>
      </c>
    </row>
    <row r="43" spans="1:27" x14ac:dyDescent="0.25">
      <c r="A43" s="67" t="s">
        <v>262</v>
      </c>
      <c r="B43" s="68">
        <f>VLOOKUP($A43,'Return Data'!$A$7:$R$328,2,0)</f>
        <v>43906</v>
      </c>
      <c r="C43" s="69">
        <f>VLOOKUP($A43,'Return Data'!$A$7:$R$328,3,0)</f>
        <v>3101.8355999999999</v>
      </c>
      <c r="D43" s="69">
        <f>VLOOKUP($A43,'Return Data'!$A$7:$R$328,6,0)</f>
        <v>5.3466337725077704</v>
      </c>
      <c r="E43" s="70">
        <f t="shared" si="0"/>
        <v>9</v>
      </c>
      <c r="F43" s="69">
        <f>VLOOKUP($A43,'Return Data'!$A$7:$R$328,7,0)</f>
        <v>5.3187567525813799</v>
      </c>
      <c r="G43" s="70">
        <f t="shared" si="1"/>
        <v>6</v>
      </c>
      <c r="H43" s="69">
        <f>VLOOKUP($A43,'Return Data'!$A$7:$R$328,8,0)</f>
        <v>4.3556598078216302</v>
      </c>
      <c r="I43" s="70">
        <f t="shared" si="2"/>
        <v>24</v>
      </c>
      <c r="J43" s="69">
        <f>VLOOKUP($A43,'Return Data'!$A$7:$R$328,9,0)</f>
        <v>5.8769103701369998</v>
      </c>
      <c r="K43" s="70">
        <f t="shared" si="3"/>
        <v>7</v>
      </c>
      <c r="L43" s="69">
        <f>VLOOKUP($A43,'Return Data'!$A$7:$R$328,10,0)</f>
        <v>5.3808078589903596</v>
      </c>
      <c r="M43" s="70">
        <f t="shared" si="4"/>
        <v>6</v>
      </c>
      <c r="N43" s="69">
        <f>VLOOKUP($A43,'Return Data'!$A$7:$R$328,11,0)</f>
        <v>5.1785835437447201</v>
      </c>
      <c r="O43" s="70">
        <f t="shared" si="5"/>
        <v>14</v>
      </c>
      <c r="P43" s="69">
        <f>VLOOKUP($A43,'Return Data'!$A$7:$R$328,12,0)</f>
        <v>5.2991366987622603</v>
      </c>
      <c r="Q43" s="70">
        <f t="shared" si="6"/>
        <v>18</v>
      </c>
      <c r="R43" s="69">
        <f>VLOOKUP($A43,'Return Data'!$A$7:$R$328,13,0)</f>
        <v>5.6660458442960904</v>
      </c>
      <c r="S43" s="70">
        <f t="shared" si="7"/>
        <v>18</v>
      </c>
      <c r="T43" s="69">
        <f>VLOOKUP($A43,'Return Data'!$A$7:$R$328,14,0)</f>
        <v>6.1584463890565502</v>
      </c>
      <c r="U43" s="70">
        <f t="shared" si="12"/>
        <v>18</v>
      </c>
      <c r="V43" s="69">
        <f>VLOOKUP($A43,'Return Data'!$A$7:$R$328,18,0)</f>
        <v>7.0599729151065498</v>
      </c>
      <c r="W43" s="70">
        <f t="shared" si="15"/>
        <v>15</v>
      </c>
      <c r="X43" s="69">
        <f>VLOOKUP($A43,'Return Data'!$A$7:$R$328,15,0)</f>
        <v>7.2605183872888901</v>
      </c>
      <c r="Y43" s="70">
        <f t="shared" si="16"/>
        <v>13</v>
      </c>
      <c r="Z43" s="69">
        <f>VLOOKUP($A43,'Return Data'!$A$7:$R$328,17,0)</f>
        <v>13.5184139911894</v>
      </c>
      <c r="AA43" s="71">
        <f t="shared" si="11"/>
        <v>7</v>
      </c>
    </row>
    <row r="44" spans="1:27" x14ac:dyDescent="0.25">
      <c r="A44" s="67" t="s">
        <v>263</v>
      </c>
      <c r="B44" s="68">
        <f>VLOOKUP($A44,'Return Data'!$A$7:$R$328,2,0)</f>
        <v>43906</v>
      </c>
      <c r="C44" s="69">
        <f>VLOOKUP($A44,'Return Data'!$A$7:$R$328,3,0)</f>
        <v>1889.7766999999999</v>
      </c>
      <c r="D44" s="69">
        <f>VLOOKUP($A44,'Return Data'!$A$7:$R$328,6,0)</f>
        <v>3.5600005588499699</v>
      </c>
      <c r="E44" s="70">
        <f t="shared" si="0"/>
        <v>38</v>
      </c>
      <c r="F44" s="69">
        <f>VLOOKUP($A44,'Return Data'!$A$7:$R$328,7,0)</f>
        <v>4.6932899534586001</v>
      </c>
      <c r="G44" s="70">
        <f t="shared" si="1"/>
        <v>33</v>
      </c>
      <c r="H44" s="69">
        <f>VLOOKUP($A44,'Return Data'!$A$7:$R$328,8,0)</f>
        <v>3.3490681682740102</v>
      </c>
      <c r="I44" s="70">
        <f t="shared" si="2"/>
        <v>40</v>
      </c>
      <c r="J44" s="69">
        <f>VLOOKUP($A44,'Return Data'!$A$7:$R$328,9,0)</f>
        <v>4.69786074946692</v>
      </c>
      <c r="K44" s="70">
        <f t="shared" si="3"/>
        <v>36</v>
      </c>
      <c r="L44" s="69">
        <f>VLOOKUP($A44,'Return Data'!$A$7:$R$328,10,0)</f>
        <v>4.8651289096485701</v>
      </c>
      <c r="M44" s="70">
        <f t="shared" si="4"/>
        <v>35</v>
      </c>
      <c r="N44" s="69">
        <f>VLOOKUP($A44,'Return Data'!$A$7:$R$328,11,0)</f>
        <v>5.0393310999361196</v>
      </c>
      <c r="O44" s="70">
        <f t="shared" si="5"/>
        <v>32</v>
      </c>
      <c r="P44" s="69">
        <f>VLOOKUP($A44,'Return Data'!$A$7:$R$328,12,0)</f>
        <v>5.1556776000092803</v>
      </c>
      <c r="Q44" s="70">
        <f t="shared" si="6"/>
        <v>31</v>
      </c>
      <c r="R44" s="69">
        <f>VLOOKUP($A44,'Return Data'!$A$7:$R$328,13,0)</f>
        <v>5.5363632984325797</v>
      </c>
      <c r="S44" s="70">
        <f t="shared" si="7"/>
        <v>27</v>
      </c>
      <c r="T44" s="69">
        <f>VLOOKUP($A44,'Return Data'!$A$7:$R$328,14,0)</f>
        <v>5.9947021347728802</v>
      </c>
      <c r="U44" s="70">
        <f t="shared" si="12"/>
        <v>29</v>
      </c>
      <c r="V44" s="69">
        <f>VLOOKUP($A44,'Return Data'!$A$7:$R$328,18,0)</f>
        <v>4.9219523105080301</v>
      </c>
      <c r="W44" s="70">
        <f t="shared" si="15"/>
        <v>36</v>
      </c>
      <c r="X44" s="69">
        <f>VLOOKUP($A44,'Return Data'!$A$7:$R$328,15,0)</f>
        <v>5.6757553000513496</v>
      </c>
      <c r="Y44" s="70">
        <f t="shared" si="16"/>
        <v>35</v>
      </c>
      <c r="Z44" s="69">
        <f>VLOOKUP($A44,'Return Data'!$A$7:$R$328,17,0)</f>
        <v>10.1546562250637</v>
      </c>
      <c r="AA44" s="71">
        <f t="shared" si="11"/>
        <v>32</v>
      </c>
    </row>
    <row r="45" spans="1:27" x14ac:dyDescent="0.25">
      <c r="A45" s="67" t="s">
        <v>264</v>
      </c>
      <c r="B45" s="68">
        <f>VLOOKUP($A45,'Return Data'!$A$7:$R$328,2,0)</f>
        <v>43906</v>
      </c>
      <c r="C45" s="69">
        <f>VLOOKUP($A45,'Return Data'!$A$7:$R$328,3,0)</f>
        <v>3227.6124</v>
      </c>
      <c r="D45" s="69">
        <f>VLOOKUP($A45,'Return Data'!$A$7:$R$328,6,0)</f>
        <v>3.7661753116257102</v>
      </c>
      <c r="E45" s="70">
        <f t="shared" si="0"/>
        <v>34</v>
      </c>
      <c r="F45" s="69">
        <f>VLOOKUP($A45,'Return Data'!$A$7:$R$328,7,0)</f>
        <v>4.6677468884118296</v>
      </c>
      <c r="G45" s="70">
        <f t="shared" si="1"/>
        <v>36</v>
      </c>
      <c r="H45" s="69">
        <f>VLOOKUP($A45,'Return Data'!$A$7:$R$328,8,0)</f>
        <v>3.9705869422811602</v>
      </c>
      <c r="I45" s="70">
        <f t="shared" si="2"/>
        <v>32</v>
      </c>
      <c r="J45" s="69">
        <f>VLOOKUP($A45,'Return Data'!$A$7:$R$328,9,0)</f>
        <v>5.4476787751158096</v>
      </c>
      <c r="K45" s="70">
        <f t="shared" si="3"/>
        <v>23</v>
      </c>
      <c r="L45" s="69">
        <f>VLOOKUP($A45,'Return Data'!$A$7:$R$328,10,0)</f>
        <v>5.1202533052862202</v>
      </c>
      <c r="M45" s="70">
        <f t="shared" si="4"/>
        <v>26</v>
      </c>
      <c r="N45" s="69">
        <f>VLOOKUP($A45,'Return Data'!$A$7:$R$328,11,0)</f>
        <v>5.0756395440474202</v>
      </c>
      <c r="O45" s="70">
        <f t="shared" si="5"/>
        <v>26</v>
      </c>
      <c r="P45" s="69">
        <f>VLOOKUP($A45,'Return Data'!$A$7:$R$328,12,0)</f>
        <v>5.2694237513970403</v>
      </c>
      <c r="Q45" s="70">
        <f t="shared" si="6"/>
        <v>22</v>
      </c>
      <c r="R45" s="69">
        <f>VLOOKUP($A45,'Return Data'!$A$7:$R$328,13,0)</f>
        <v>5.6616838067406698</v>
      </c>
      <c r="S45" s="70">
        <f t="shared" si="7"/>
        <v>20</v>
      </c>
      <c r="T45" s="69">
        <f>VLOOKUP($A45,'Return Data'!$A$7:$R$328,14,0)</f>
        <v>6.1871462393210299</v>
      </c>
      <c r="U45" s="70">
        <f t="shared" si="12"/>
        <v>14</v>
      </c>
      <c r="V45" s="69">
        <f>VLOOKUP($A45,'Return Data'!$A$7:$R$328,18,0)</f>
        <v>7.08393389272526</v>
      </c>
      <c r="W45" s="70">
        <f t="shared" si="15"/>
        <v>12</v>
      </c>
      <c r="X45" s="69">
        <f>VLOOKUP($A45,'Return Data'!$A$7:$R$328,15,0)</f>
        <v>7.2736901890033296</v>
      </c>
      <c r="Y45" s="70">
        <f t="shared" si="16"/>
        <v>11</v>
      </c>
      <c r="Z45" s="69">
        <f>VLOOKUP($A45,'Return Data'!$A$7:$R$328,17,0)</f>
        <v>13.2514345880027</v>
      </c>
      <c r="AA45" s="71">
        <f t="shared" si="11"/>
        <v>11</v>
      </c>
    </row>
    <row r="46" spans="1:27" x14ac:dyDescent="0.25">
      <c r="A46" s="67" t="s">
        <v>265</v>
      </c>
      <c r="B46" s="68">
        <f>VLOOKUP($A46,'Return Data'!$A$7:$R$328,2,0)</f>
        <v>43906</v>
      </c>
      <c r="C46" s="69">
        <f>VLOOKUP($A46,'Return Data'!$A$7:$R$328,3,0)</f>
        <v>1075.2779</v>
      </c>
      <c r="D46" s="69">
        <f>VLOOKUP($A46,'Return Data'!$A$7:$R$328,6,0)</f>
        <v>5.3776347652518801</v>
      </c>
      <c r="E46" s="70">
        <f t="shared" si="0"/>
        <v>7</v>
      </c>
      <c r="F46" s="69">
        <f>VLOOKUP($A46,'Return Data'!$A$7:$R$328,7,0)</f>
        <v>5.1119577802189999</v>
      </c>
      <c r="G46" s="70">
        <f t="shared" si="1"/>
        <v>16</v>
      </c>
      <c r="H46" s="69">
        <f>VLOOKUP($A46,'Return Data'!$A$7:$R$328,8,0)</f>
        <v>5.0539273939483103</v>
      </c>
      <c r="I46" s="70">
        <f t="shared" si="2"/>
        <v>7</v>
      </c>
      <c r="J46" s="69">
        <f>VLOOKUP($A46,'Return Data'!$A$7:$R$328,9,0)</f>
        <v>5.5674007751557504</v>
      </c>
      <c r="K46" s="70">
        <f t="shared" si="3"/>
        <v>16</v>
      </c>
      <c r="L46" s="69">
        <f>VLOOKUP($A46,'Return Data'!$A$7:$R$328,10,0)</f>
        <v>5.2993342799184999</v>
      </c>
      <c r="M46" s="70">
        <f t="shared" si="4"/>
        <v>9</v>
      </c>
      <c r="N46" s="69">
        <f>VLOOKUP($A46,'Return Data'!$A$7:$R$328,11,0)</f>
        <v>5.1776099381802103</v>
      </c>
      <c r="O46" s="70">
        <f t="shared" si="5"/>
        <v>15</v>
      </c>
      <c r="P46" s="69">
        <f>VLOOKUP($A46,'Return Data'!$A$7:$R$328,12,0)</f>
        <v>5.3931525617788001</v>
      </c>
      <c r="Q46" s="70">
        <f t="shared" si="6"/>
        <v>7</v>
      </c>
      <c r="R46" s="69">
        <f>VLOOKUP($A46,'Return Data'!$A$7:$R$328,13,0)</f>
        <v>5.8143636552697604</v>
      </c>
      <c r="S46" s="70">
        <f t="shared" si="7"/>
        <v>5</v>
      </c>
      <c r="T46" s="69">
        <f>VLOOKUP($A46,'Return Data'!$A$7:$R$328,14,0)</f>
        <v>6.3076291890109397</v>
      </c>
      <c r="U46" s="70">
        <f t="shared" si="12"/>
        <v>3</v>
      </c>
      <c r="V46" s="69"/>
      <c r="W46" s="70"/>
      <c r="X46" s="69"/>
      <c r="Y46" s="70"/>
      <c r="Z46" s="69">
        <f>VLOOKUP($A46,'Return Data'!$A$7:$R$328,17,0)</f>
        <v>6.4468961925226003</v>
      </c>
      <c r="AA46" s="71">
        <f t="shared" si="11"/>
        <v>37</v>
      </c>
    </row>
    <row r="47" spans="1:27" x14ac:dyDescent="0.25">
      <c r="A47" s="73"/>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6"/>
    </row>
    <row r="48" spans="1:27" x14ac:dyDescent="0.25">
      <c r="A48" s="77" t="s">
        <v>27</v>
      </c>
      <c r="B48" s="78"/>
      <c r="C48" s="78"/>
      <c r="D48" s="79">
        <f>AVERAGE(D8:D46)</f>
        <v>4.656895976496064</v>
      </c>
      <c r="E48" s="69"/>
      <c r="F48" s="79">
        <f>AVERAGE(F8:F46)</f>
        <v>4.9113458519583864</v>
      </c>
      <c r="G48" s="69"/>
      <c r="H48" s="79">
        <f>AVERAGE(H8:H46)</f>
        <v>4.3741824206330895</v>
      </c>
      <c r="I48" s="69"/>
      <c r="J48" s="79">
        <f>AVERAGE(J8:J46)</f>
        <v>5.3634194881130686</v>
      </c>
      <c r="K48" s="69"/>
      <c r="L48" s="79">
        <f>AVERAGE(L8:L46)</f>
        <v>5.1107972880835923</v>
      </c>
      <c r="M48" s="69"/>
      <c r="N48" s="79">
        <f>AVERAGE(N8:N46)</f>
        <v>5.0447239353726623</v>
      </c>
      <c r="O48" s="69"/>
      <c r="P48" s="79">
        <f>AVERAGE(P8:P46)</f>
        <v>5.1856048307070193</v>
      </c>
      <c r="Q48" s="69"/>
      <c r="R48" s="79">
        <f>AVERAGE(R8:R46)</f>
        <v>5.5328563253438761</v>
      </c>
      <c r="S48" s="69"/>
      <c r="T48" s="79">
        <f>AVERAGE(T8:T46)</f>
        <v>6.0026167544823057</v>
      </c>
      <c r="U48" s="69"/>
      <c r="V48" s="79">
        <f>AVERAGE(V8:V46)</f>
        <v>6.6973923867646574</v>
      </c>
      <c r="W48" s="69"/>
      <c r="X48" s="79">
        <f>AVERAGE(X8:X46)</f>
        <v>6.9569550777387006</v>
      </c>
      <c r="Y48" s="69"/>
      <c r="Z48" s="79">
        <f>AVERAGE(Z8:Z46)</f>
        <v>11.383841280546182</v>
      </c>
      <c r="AA48" s="80"/>
    </row>
    <row r="49" spans="1:27" x14ac:dyDescent="0.25">
      <c r="A49" s="77" t="s">
        <v>28</v>
      </c>
      <c r="B49" s="78"/>
      <c r="C49" s="78"/>
      <c r="D49" s="79">
        <f>MIN(D8:D46)</f>
        <v>2.6591556781483399</v>
      </c>
      <c r="E49" s="69"/>
      <c r="F49" s="79">
        <f>MIN(F8:F46)</f>
        <v>3.1610597634647801</v>
      </c>
      <c r="G49" s="69"/>
      <c r="H49" s="79">
        <f>MIN(H8:H46)</f>
        <v>3.26045217977628</v>
      </c>
      <c r="I49" s="69"/>
      <c r="J49" s="79">
        <f>MIN(J8:J46)</f>
        <v>3.74543242499943</v>
      </c>
      <c r="K49" s="69"/>
      <c r="L49" s="79">
        <f>MIN(L8:L46)</f>
        <v>3.9008346466217398</v>
      </c>
      <c r="M49" s="69"/>
      <c r="N49" s="79">
        <f>MIN(N8:N46)</f>
        <v>4.0493451143801504</v>
      </c>
      <c r="O49" s="69"/>
      <c r="P49" s="79">
        <f>MIN(P8:P46)</f>
        <v>4.1170490543686196</v>
      </c>
      <c r="Q49" s="69"/>
      <c r="R49" s="79">
        <f>MIN(R8:R46)</f>
        <v>4.3788260161124004</v>
      </c>
      <c r="S49" s="69"/>
      <c r="T49" s="79">
        <f>MIN(T8:T46)</f>
        <v>4.6719159576428302</v>
      </c>
      <c r="U49" s="69"/>
      <c r="V49" s="79">
        <f>MIN(V8:V46)</f>
        <v>1.9415725544642499</v>
      </c>
      <c r="W49" s="69"/>
      <c r="X49" s="79">
        <f>MIN(X8:X46)</f>
        <v>3.6425412252255298</v>
      </c>
      <c r="Y49" s="69"/>
      <c r="Z49" s="79">
        <f>MIN(Z8:Z46)</f>
        <v>5.2415056071238899</v>
      </c>
      <c r="AA49" s="80"/>
    </row>
    <row r="50" spans="1:27" ht="15.75" thickBot="1" x14ac:dyDescent="0.3">
      <c r="A50" s="81" t="s">
        <v>29</v>
      </c>
      <c r="B50" s="82"/>
      <c r="C50" s="82"/>
      <c r="D50" s="83">
        <f>MAX(D8:D46)</f>
        <v>6.3631139549415998</v>
      </c>
      <c r="E50" s="100"/>
      <c r="F50" s="83">
        <f>MAX(F8:F46)</f>
        <v>6.2473962454267298</v>
      </c>
      <c r="G50" s="100"/>
      <c r="H50" s="83">
        <f>MAX(H8:H46)</f>
        <v>5.6612552993488903</v>
      </c>
      <c r="I50" s="100"/>
      <c r="J50" s="83">
        <f>MAX(J8:J46)</f>
        <v>6.3183728673164303</v>
      </c>
      <c r="K50" s="100"/>
      <c r="L50" s="83">
        <f>MAX(L8:L46)</f>
        <v>6.0989099111452703</v>
      </c>
      <c r="M50" s="100"/>
      <c r="N50" s="83">
        <f>MAX(N8:N46)</f>
        <v>5.9225478092165904</v>
      </c>
      <c r="O50" s="100"/>
      <c r="P50" s="83">
        <f>MAX(P8:P46)</f>
        <v>6.1487455962358801</v>
      </c>
      <c r="Q50" s="100"/>
      <c r="R50" s="83">
        <f>MAX(R8:R46)</f>
        <v>6.4911906950212801</v>
      </c>
      <c r="S50" s="100"/>
      <c r="T50" s="83">
        <f>MAX(T8:T46)</f>
        <v>6.7638204851128299</v>
      </c>
      <c r="U50" s="100"/>
      <c r="V50" s="83">
        <f>MAX(V8:V46)</f>
        <v>7.3312270644691901</v>
      </c>
      <c r="W50" s="100"/>
      <c r="X50" s="83">
        <f>MAX(X8:X46)</f>
        <v>7.4011743636190399</v>
      </c>
      <c r="Y50" s="100"/>
      <c r="Z50" s="83">
        <f>MAX(Z8:Z46)</f>
        <v>19.753515596104101</v>
      </c>
      <c r="AA50" s="84"/>
    </row>
    <row r="52" spans="1:27" x14ac:dyDescent="0.25">
      <c r="A52" s="15" t="s">
        <v>342</v>
      </c>
    </row>
  </sheetData>
  <sheetProtection password="F4C3" sheet="1" objects="1" scenarios="1"/>
  <mergeCells count="15">
    <mergeCell ref="Z5:AA5"/>
    <mergeCell ref="X5:Y5"/>
    <mergeCell ref="V5:W5"/>
    <mergeCell ref="C5:C6"/>
    <mergeCell ref="B5:B6"/>
    <mergeCell ref="A2:A3"/>
    <mergeCell ref="R5:S5"/>
    <mergeCell ref="T5:U5"/>
    <mergeCell ref="L5:M5"/>
    <mergeCell ref="N5:O5"/>
    <mergeCell ref="P5:Q5"/>
    <mergeCell ref="D5:E5"/>
    <mergeCell ref="F5:G5"/>
    <mergeCell ref="H5:I5"/>
    <mergeCell ref="J5:K5"/>
  </mergeCells>
  <hyperlinks>
    <hyperlink ref="A2" location="Index!A1" display="Back To 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8"/>
  <sheetViews>
    <sheetView workbookViewId="0">
      <pane xSplit="1" ySplit="5" topLeftCell="B6" activePane="bottomRight" state="frozen"/>
      <selection pane="topRight" activeCell="B1" sqref="B1"/>
      <selection pane="bottomLeft" activeCell="A6" sqref="A6"/>
      <selection pane="bottomRight" activeCell="A5" sqref="A5"/>
    </sheetView>
  </sheetViews>
  <sheetFormatPr defaultRowHeight="15" x14ac:dyDescent="0.25"/>
  <cols>
    <col min="1" max="1" width="40.42578125" customWidth="1"/>
    <col min="2" max="2" width="11.85546875" bestFit="1" customWidth="1"/>
    <col min="3" max="3" width="14.28515625" bestFit="1" customWidth="1"/>
    <col min="4" max="4" width="18.5703125" bestFit="1" customWidth="1"/>
    <col min="5" max="5" width="10.5703125" bestFit="1" customWidth="1"/>
    <col min="6" max="6" width="10.28515625" bestFit="1" customWidth="1"/>
    <col min="7" max="10" width="9.28515625" bestFit="1" customWidth="1"/>
    <col min="14" max="14" width="8.28515625" bestFit="1" customWidth="1"/>
    <col min="15" max="16" width="7.5703125" bestFit="1" customWidth="1"/>
    <col min="17" max="17" width="16.42578125" bestFit="1" customWidth="1"/>
    <col min="18" max="18" width="8.28515625" bestFit="1" customWidth="1"/>
  </cols>
  <sheetData>
    <row r="1" spans="1:18" s="64" customFormat="1" x14ac:dyDescent="0.25">
      <c r="A1" s="64" t="b">
        <f>EXACT(A2,A5)</f>
        <v>1</v>
      </c>
      <c r="B1" s="104" t="b">
        <f t="shared" ref="B1:R1" si="0">EXACT(B2,B5)</f>
        <v>1</v>
      </c>
      <c r="C1" s="104" t="b">
        <f t="shared" si="0"/>
        <v>1</v>
      </c>
      <c r="D1" s="104" t="b">
        <f t="shared" si="0"/>
        <v>1</v>
      </c>
      <c r="E1" s="104" t="b">
        <f t="shared" si="0"/>
        <v>1</v>
      </c>
      <c r="F1" s="104" t="b">
        <f t="shared" si="0"/>
        <v>1</v>
      </c>
      <c r="G1" s="104" t="b">
        <f t="shared" si="0"/>
        <v>1</v>
      </c>
      <c r="H1" s="104" t="b">
        <f t="shared" si="0"/>
        <v>1</v>
      </c>
      <c r="I1" s="104" t="b">
        <f t="shared" si="0"/>
        <v>1</v>
      </c>
      <c r="J1" s="104" t="b">
        <f t="shared" si="0"/>
        <v>1</v>
      </c>
      <c r="K1" s="104" t="b">
        <f t="shared" si="0"/>
        <v>1</v>
      </c>
      <c r="L1" s="104" t="b">
        <f t="shared" si="0"/>
        <v>1</v>
      </c>
      <c r="M1" s="104" t="b">
        <f t="shared" si="0"/>
        <v>1</v>
      </c>
      <c r="N1" s="104" t="b">
        <f t="shared" si="0"/>
        <v>1</v>
      </c>
      <c r="O1" s="104" t="b">
        <f t="shared" si="0"/>
        <v>1</v>
      </c>
      <c r="P1" s="104" t="b">
        <f t="shared" si="0"/>
        <v>1</v>
      </c>
      <c r="Q1" s="104" t="b">
        <f t="shared" si="0"/>
        <v>1</v>
      </c>
      <c r="R1" s="104" t="b">
        <f t="shared" si="0"/>
        <v>1</v>
      </c>
    </row>
    <row r="2" spans="1:18" s="64" customFormat="1" x14ac:dyDescent="0.25">
      <c r="A2" s="132" t="s">
        <v>7</v>
      </c>
      <c r="B2" s="132" t="s">
        <v>8</v>
      </c>
      <c r="C2" s="132" t="s">
        <v>9</v>
      </c>
      <c r="D2" s="132" t="s">
        <v>383</v>
      </c>
      <c r="E2" s="132" t="s">
        <v>384</v>
      </c>
      <c r="F2" s="132" t="s">
        <v>115</v>
      </c>
      <c r="G2" s="132" t="s">
        <v>116</v>
      </c>
      <c r="H2" s="132" t="s">
        <v>117</v>
      </c>
      <c r="I2" s="132" t="s">
        <v>47</v>
      </c>
      <c r="J2" s="132" t="s">
        <v>48</v>
      </c>
      <c r="K2" s="132" t="s">
        <v>1</v>
      </c>
      <c r="L2" s="132" t="s">
        <v>2</v>
      </c>
      <c r="M2" s="132" t="s">
        <v>3</v>
      </c>
      <c r="N2" s="132" t="s">
        <v>4</v>
      </c>
      <c r="O2" s="132" t="s">
        <v>5</v>
      </c>
      <c r="P2" s="132" t="s">
        <v>6</v>
      </c>
      <c r="Q2" s="132" t="s">
        <v>46</v>
      </c>
      <c r="R2" s="132" t="s">
        <v>385</v>
      </c>
    </row>
    <row r="3" spans="1:18" s="64" customFormat="1" x14ac:dyDescent="0.25"/>
    <row r="4" spans="1:18" x14ac:dyDescent="0.25">
      <c r="A4" s="122"/>
      <c r="B4" s="122"/>
      <c r="C4" s="122"/>
      <c r="D4" s="122"/>
      <c r="E4" s="122"/>
      <c r="F4" s="122" t="s">
        <v>0</v>
      </c>
      <c r="G4" s="122"/>
      <c r="H4" s="122"/>
      <c r="I4" s="122"/>
      <c r="J4" s="122"/>
      <c r="K4" s="122"/>
      <c r="L4" s="122"/>
      <c r="M4" s="122"/>
      <c r="N4" s="122"/>
      <c r="O4" s="122"/>
      <c r="P4" s="122"/>
      <c r="Q4" s="122"/>
      <c r="R4" s="122"/>
    </row>
    <row r="5" spans="1:18" x14ac:dyDescent="0.25">
      <c r="A5" s="134" t="s">
        <v>7</v>
      </c>
      <c r="B5" s="134" t="s">
        <v>8</v>
      </c>
      <c r="C5" s="134" t="s">
        <v>9</v>
      </c>
      <c r="D5" s="134" t="s">
        <v>383</v>
      </c>
      <c r="E5" s="134" t="s">
        <v>384</v>
      </c>
      <c r="F5" s="134" t="s">
        <v>115</v>
      </c>
      <c r="G5" s="134" t="s">
        <v>116</v>
      </c>
      <c r="H5" s="134" t="s">
        <v>117</v>
      </c>
      <c r="I5" s="134" t="s">
        <v>47</v>
      </c>
      <c r="J5" s="134" t="s">
        <v>48</v>
      </c>
      <c r="K5" s="134" t="s">
        <v>1</v>
      </c>
      <c r="L5" s="134" t="s">
        <v>2</v>
      </c>
      <c r="M5" s="134" t="s">
        <v>3</v>
      </c>
      <c r="N5" s="134" t="s">
        <v>4</v>
      </c>
      <c r="O5" s="134" t="s">
        <v>5</v>
      </c>
      <c r="P5" s="134" t="s">
        <v>6</v>
      </c>
      <c r="Q5" s="134" t="s">
        <v>46</v>
      </c>
      <c r="R5" s="134" t="s">
        <v>385</v>
      </c>
    </row>
    <row r="6" spans="1:18" x14ac:dyDescent="0.25">
      <c r="A6" s="135" t="s">
        <v>386</v>
      </c>
      <c r="B6" s="135"/>
      <c r="C6" s="135"/>
      <c r="D6" s="135"/>
      <c r="E6" s="135"/>
      <c r="F6" s="135"/>
      <c r="G6" s="135"/>
      <c r="H6" s="135"/>
      <c r="I6" s="135"/>
      <c r="J6" s="135"/>
      <c r="K6" s="135"/>
      <c r="L6" s="135"/>
      <c r="M6" s="135"/>
      <c r="N6" s="135"/>
      <c r="O6" s="135"/>
      <c r="P6" s="135"/>
      <c r="Q6" s="135"/>
      <c r="R6" s="135"/>
    </row>
    <row r="7" spans="1:18" x14ac:dyDescent="0.25">
      <c r="A7" s="133" t="s">
        <v>53</v>
      </c>
      <c r="B7" s="136">
        <v>43906</v>
      </c>
      <c r="C7" s="137">
        <v>32.864899999999999</v>
      </c>
      <c r="D7" s="137">
        <v>32.864899999999999</v>
      </c>
      <c r="E7" s="133">
        <v>119505</v>
      </c>
      <c r="F7" s="137">
        <v>-0.99946451825092897</v>
      </c>
      <c r="G7" s="137">
        <v>-0.99946451825092897</v>
      </c>
      <c r="H7" s="137">
        <v>-60.283116594076198</v>
      </c>
      <c r="I7" s="137">
        <v>-24.128640721299</v>
      </c>
      <c r="J7" s="137">
        <v>-12.1508815121607</v>
      </c>
      <c r="K7" s="137">
        <v>8.6144154317424899</v>
      </c>
      <c r="L7" s="137">
        <v>-9.4849441846520008</v>
      </c>
      <c r="M7" s="137">
        <v>-1.82859266076278</v>
      </c>
      <c r="N7" s="137">
        <v>1.3126049116212199</v>
      </c>
      <c r="O7" s="137">
        <v>4.09277271756903</v>
      </c>
      <c r="P7" s="137">
        <v>6.7736259287018203</v>
      </c>
      <c r="Q7" s="137">
        <v>9.5898841387101399</v>
      </c>
      <c r="R7" s="137">
        <v>3.8460153017787801</v>
      </c>
    </row>
    <row r="8" spans="1:18" x14ac:dyDescent="0.25">
      <c r="A8" s="133" t="s">
        <v>82</v>
      </c>
      <c r="B8" s="136">
        <v>43906</v>
      </c>
      <c r="C8" s="137">
        <v>21.852699999999999</v>
      </c>
      <c r="D8" s="137">
        <v>21.852699999999999</v>
      </c>
      <c r="E8" s="133">
        <v>111848</v>
      </c>
      <c r="F8" s="137">
        <v>-1.61438410903107</v>
      </c>
      <c r="G8" s="137">
        <v>-1.61438410903107</v>
      </c>
      <c r="H8" s="137">
        <v>-60.843198735713202</v>
      </c>
      <c r="I8" s="137">
        <v>-24.651765761763901</v>
      </c>
      <c r="J8" s="137">
        <v>-12.679966343880601</v>
      </c>
      <c r="K8" s="137">
        <v>8.0471041592084998</v>
      </c>
      <c r="L8" s="137">
        <v>-10.033749614728199</v>
      </c>
      <c r="M8" s="137">
        <v>-2.39701423006714</v>
      </c>
      <c r="N8" s="137">
        <v>0.73032295587131701</v>
      </c>
      <c r="O8" s="137">
        <v>3.4780203112593799</v>
      </c>
      <c r="P8" s="137">
        <v>5.96529534988015</v>
      </c>
      <c r="Q8" s="137">
        <v>10.829125156445601</v>
      </c>
      <c r="R8" s="137">
        <v>3.2467646977151499</v>
      </c>
    </row>
    <row r="9" spans="1:18" x14ac:dyDescent="0.25">
      <c r="A9" s="133" t="s">
        <v>83</v>
      </c>
      <c r="B9" s="136">
        <v>43906</v>
      </c>
      <c r="C9" s="137">
        <v>31.591000000000001</v>
      </c>
      <c r="D9" s="137">
        <v>31.591000000000001</v>
      </c>
      <c r="E9" s="133">
        <v>102767</v>
      </c>
      <c r="F9" s="137">
        <v>-1.57883131667008</v>
      </c>
      <c r="G9" s="137">
        <v>-1.57883131667008</v>
      </c>
      <c r="H9" s="137">
        <v>-60.8313485794013</v>
      </c>
      <c r="I9" s="137">
        <v>-24.6469725304873</v>
      </c>
      <c r="J9" s="137">
        <v>-12.679373228944799</v>
      </c>
      <c r="K9" s="137">
        <v>8.0493055113245795</v>
      </c>
      <c r="L9" s="137">
        <v>-10.0327192609163</v>
      </c>
      <c r="M9" s="137">
        <v>-2.39673719913971</v>
      </c>
      <c r="N9" s="137">
        <v>0.73099558109663998</v>
      </c>
      <c r="O9" s="137">
        <v>3.4784607046612699</v>
      </c>
      <c r="P9" s="137">
        <v>5.9654278508595304</v>
      </c>
      <c r="Q9" s="137">
        <v>13.9506372809347</v>
      </c>
      <c r="R9" s="137">
        <v>3.2471868874499501</v>
      </c>
    </row>
    <row r="10" spans="1:18" x14ac:dyDescent="0.25">
      <c r="A10" s="133" t="s">
        <v>54</v>
      </c>
      <c r="B10" s="136">
        <v>43906</v>
      </c>
      <c r="C10" s="137">
        <v>1.9641999999999999</v>
      </c>
      <c r="D10" s="137">
        <v>1.9641999999999999</v>
      </c>
      <c r="E10" s="133">
        <v>147808</v>
      </c>
      <c r="F10" s="137">
        <v>9.2984154481080203</v>
      </c>
      <c r="G10" s="137">
        <v>9.2984154481080203</v>
      </c>
      <c r="H10" s="137">
        <v>9.3079002397099107</v>
      </c>
      <c r="I10" s="137">
        <v>9.1908678865199906</v>
      </c>
      <c r="J10" s="137">
        <v>9.1825419156225507</v>
      </c>
      <c r="K10" s="137">
        <v>9.2977554299635798</v>
      </c>
      <c r="L10" s="137"/>
      <c r="M10" s="137"/>
      <c r="N10" s="137"/>
      <c r="O10" s="137"/>
      <c r="P10" s="137"/>
      <c r="Q10" s="137">
        <v>9.3531625491926995</v>
      </c>
      <c r="R10" s="137"/>
    </row>
    <row r="11" spans="1:18" x14ac:dyDescent="0.25">
      <c r="A11" s="133" t="s">
        <v>84</v>
      </c>
      <c r="B11" s="136">
        <v>43906</v>
      </c>
      <c r="C11" s="137">
        <v>1.3083</v>
      </c>
      <c r="D11" s="137">
        <v>1.3083</v>
      </c>
      <c r="E11" s="133">
        <v>147807</v>
      </c>
      <c r="F11" s="137">
        <v>9.3067135827038499</v>
      </c>
      <c r="G11" s="137">
        <v>9.3067135827038499</v>
      </c>
      <c r="H11" s="137">
        <v>9.1828921461385402</v>
      </c>
      <c r="I11" s="137">
        <v>8.9984221944642098</v>
      </c>
      <c r="J11" s="137">
        <v>9.1603262084972208</v>
      </c>
      <c r="K11" s="137">
        <v>9.2848420055739993</v>
      </c>
      <c r="L11" s="137"/>
      <c r="M11" s="137"/>
      <c r="N11" s="137"/>
      <c r="O11" s="137"/>
      <c r="P11" s="137"/>
      <c r="Q11" s="137">
        <v>9.3529558780581201</v>
      </c>
      <c r="R11" s="137"/>
    </row>
    <row r="12" spans="1:18" x14ac:dyDescent="0.25">
      <c r="A12" s="133" t="s">
        <v>85</v>
      </c>
      <c r="B12" s="136">
        <v>43906</v>
      </c>
      <c r="C12" s="137">
        <v>1.8913</v>
      </c>
      <c r="D12" s="137">
        <v>1.8913</v>
      </c>
      <c r="E12" s="133">
        <v>147804</v>
      </c>
      <c r="F12" s="137">
        <v>9.0128225479313393</v>
      </c>
      <c r="G12" s="137">
        <v>9.0128225479313393</v>
      </c>
      <c r="H12" s="137">
        <v>9.1139527845035104</v>
      </c>
      <c r="I12" s="137">
        <v>9.1299107853464907</v>
      </c>
      <c r="J12" s="137">
        <v>9.1598670968428806</v>
      </c>
      <c r="K12" s="137">
        <v>9.2870072853843197</v>
      </c>
      <c r="L12" s="137"/>
      <c r="M12" s="137"/>
      <c r="N12" s="137"/>
      <c r="O12" s="137"/>
      <c r="P12" s="137"/>
      <c r="Q12" s="137">
        <v>9.3411038678497498</v>
      </c>
      <c r="R12" s="137"/>
    </row>
    <row r="13" spans="1:18" x14ac:dyDescent="0.25">
      <c r="A13" s="133" t="s">
        <v>55</v>
      </c>
      <c r="B13" s="136">
        <v>43906</v>
      </c>
      <c r="C13" s="137">
        <v>22.619399999999999</v>
      </c>
      <c r="D13" s="137">
        <v>22.619399999999999</v>
      </c>
      <c r="E13" s="133">
        <v>120451</v>
      </c>
      <c r="F13" s="137">
        <v>25.6033681996925</v>
      </c>
      <c r="G13" s="137">
        <v>25.6033681996925</v>
      </c>
      <c r="H13" s="137">
        <v>-112.702422301412</v>
      </c>
      <c r="I13" s="137">
        <v>-27.236865294980301</v>
      </c>
      <c r="J13" s="137">
        <v>-6.8826486082149998</v>
      </c>
      <c r="K13" s="137">
        <v>16.334210780316699</v>
      </c>
      <c r="L13" s="137">
        <v>10.3798232799967</v>
      </c>
      <c r="M13" s="137">
        <v>10.700440845322699</v>
      </c>
      <c r="N13" s="137">
        <v>12.759118075497099</v>
      </c>
      <c r="O13" s="137">
        <v>9.5776794793083209</v>
      </c>
      <c r="P13" s="137">
        <v>10.963493097492</v>
      </c>
      <c r="Q13" s="137">
        <v>13.0533349222877</v>
      </c>
      <c r="R13" s="137">
        <v>10.9714572387494</v>
      </c>
    </row>
    <row r="14" spans="1:18" x14ac:dyDescent="0.25">
      <c r="A14" s="133" t="s">
        <v>86</v>
      </c>
      <c r="B14" s="136">
        <v>43906</v>
      </c>
      <c r="C14" s="137">
        <v>20.999700000000001</v>
      </c>
      <c r="D14" s="137">
        <v>20.999700000000001</v>
      </c>
      <c r="E14" s="133">
        <v>115068</v>
      </c>
      <c r="F14" s="137">
        <v>25.196877947603198</v>
      </c>
      <c r="G14" s="137">
        <v>25.196877947603198</v>
      </c>
      <c r="H14" s="137">
        <v>-113.102142927023</v>
      </c>
      <c r="I14" s="137">
        <v>-27.662253835286599</v>
      </c>
      <c r="J14" s="137">
        <v>-7.2994238470032897</v>
      </c>
      <c r="K14" s="137">
        <v>15.9225017898444</v>
      </c>
      <c r="L14" s="137">
        <v>9.7951886290097896</v>
      </c>
      <c r="M14" s="137">
        <v>10.017556344004101</v>
      </c>
      <c r="N14" s="137">
        <v>12.004942466559299</v>
      </c>
      <c r="O14" s="137">
        <v>8.5638756483901908</v>
      </c>
      <c r="P14" s="137">
        <v>9.5861290448819805</v>
      </c>
      <c r="Q14" s="137">
        <v>12.368732285890299</v>
      </c>
      <c r="R14" s="137">
        <v>10.0571077965374</v>
      </c>
    </row>
    <row r="15" spans="1:18" x14ac:dyDescent="0.25">
      <c r="A15" s="133" t="s">
        <v>87</v>
      </c>
      <c r="B15" s="136">
        <v>43906</v>
      </c>
      <c r="C15" s="137">
        <v>17.0137</v>
      </c>
      <c r="D15" s="137">
        <v>17.0137</v>
      </c>
      <c r="E15" s="133">
        <v>117631</v>
      </c>
      <c r="F15" s="137">
        <v>48.1017936628756</v>
      </c>
      <c r="G15" s="137">
        <v>48.1017936628756</v>
      </c>
      <c r="H15" s="137">
        <v>-48.819886625936</v>
      </c>
      <c r="I15" s="137">
        <v>-0.27579895641351798</v>
      </c>
      <c r="J15" s="137">
        <v>4.3969844464610599</v>
      </c>
      <c r="K15" s="137">
        <v>14.1662235946403</v>
      </c>
      <c r="L15" s="137">
        <v>7.3386502245158001</v>
      </c>
      <c r="M15" s="137">
        <v>7.9388035076180197</v>
      </c>
      <c r="N15" s="137">
        <v>-1.8765859542063601</v>
      </c>
      <c r="O15" s="137">
        <v>3.4779672199285501</v>
      </c>
      <c r="P15" s="137">
        <v>6.1993750580009204</v>
      </c>
      <c r="Q15" s="137">
        <v>9.0909108664772695</v>
      </c>
      <c r="R15" s="137">
        <v>2.3884876605904402</v>
      </c>
    </row>
    <row r="16" spans="1:18" x14ac:dyDescent="0.25">
      <c r="A16" s="133" t="s">
        <v>56</v>
      </c>
      <c r="B16" s="136">
        <v>43906</v>
      </c>
      <c r="C16" s="137">
        <v>17.912500000000001</v>
      </c>
      <c r="D16" s="137">
        <v>17.912500000000001</v>
      </c>
      <c r="E16" s="133">
        <v>119337</v>
      </c>
      <c r="F16" s="137">
        <v>48.4170800287731</v>
      </c>
      <c r="G16" s="137">
        <v>48.4170800287731</v>
      </c>
      <c r="H16" s="137">
        <v>-48.507129543814798</v>
      </c>
      <c r="I16" s="137">
        <v>5.82208196057699E-2</v>
      </c>
      <c r="J16" s="137">
        <v>4.7385309812631498</v>
      </c>
      <c r="K16" s="137">
        <v>14.5154696635877</v>
      </c>
      <c r="L16" s="137">
        <v>7.7614338737788504</v>
      </c>
      <c r="M16" s="137">
        <v>8.3798720463930891</v>
      </c>
      <c r="N16" s="137">
        <v>-1.4639176317693301</v>
      </c>
      <c r="O16" s="137">
        <v>4.0175936282699602</v>
      </c>
      <c r="P16" s="137">
        <v>6.92971123825407</v>
      </c>
      <c r="Q16" s="137">
        <v>9.7253910294664294</v>
      </c>
      <c r="R16" s="137">
        <v>2.8746031677571899</v>
      </c>
    </row>
    <row r="17" spans="1:18" x14ac:dyDescent="0.25">
      <c r="A17" s="133" t="s">
        <v>88</v>
      </c>
      <c r="B17" s="136">
        <v>43906</v>
      </c>
      <c r="C17" s="137">
        <v>34.022399999999998</v>
      </c>
      <c r="D17" s="137">
        <v>34.022399999999998</v>
      </c>
      <c r="E17" s="133">
        <v>117957</v>
      </c>
      <c r="F17" s="137">
        <v>36.909447368033099</v>
      </c>
      <c r="G17" s="137">
        <v>36.909447368033099</v>
      </c>
      <c r="H17" s="137">
        <v>-71.453419678240707</v>
      </c>
      <c r="I17" s="137">
        <v>-15.509095007137701</v>
      </c>
      <c r="J17" s="137">
        <v>-1.8520271575113301</v>
      </c>
      <c r="K17" s="137">
        <v>14.8582317396385</v>
      </c>
      <c r="L17" s="137">
        <v>8.2609944926478995</v>
      </c>
      <c r="M17" s="137">
        <v>7.6588819247445903</v>
      </c>
      <c r="N17" s="137">
        <v>9.0225846726275094</v>
      </c>
      <c r="O17" s="137">
        <v>6.9189218843957896</v>
      </c>
      <c r="P17" s="137">
        <v>8.3312974696981392</v>
      </c>
      <c r="Q17" s="137">
        <v>15.510659826640699</v>
      </c>
      <c r="R17" s="137">
        <v>7.80471341000524</v>
      </c>
    </row>
    <row r="18" spans="1:18" x14ac:dyDescent="0.25">
      <c r="A18" s="133" t="s">
        <v>57</v>
      </c>
      <c r="B18" s="136">
        <v>43906</v>
      </c>
      <c r="C18" s="137">
        <v>35.844999999999999</v>
      </c>
      <c r="D18" s="137">
        <v>35.844999999999999</v>
      </c>
      <c r="E18" s="133">
        <v>119992</v>
      </c>
      <c r="F18" s="137">
        <v>37.417459771109797</v>
      </c>
      <c r="G18" s="137">
        <v>37.417459771109797</v>
      </c>
      <c r="H18" s="137">
        <v>-70.912403134906697</v>
      </c>
      <c r="I18" s="137">
        <v>-14.969448891283999</v>
      </c>
      <c r="J18" s="137">
        <v>-1.3058813292140501</v>
      </c>
      <c r="K18" s="137">
        <v>15.3919784673284</v>
      </c>
      <c r="L18" s="137">
        <v>8.9962295175070697</v>
      </c>
      <c r="M18" s="137">
        <v>8.5775083995387504</v>
      </c>
      <c r="N18" s="137">
        <v>10.054937688310099</v>
      </c>
      <c r="O18" s="137">
        <v>8.0495755525339394</v>
      </c>
      <c r="P18" s="137">
        <v>9.5830154791289193</v>
      </c>
      <c r="Q18" s="137">
        <v>12.042432864926401</v>
      </c>
      <c r="R18" s="137">
        <v>8.9179814294600597</v>
      </c>
    </row>
    <row r="19" spans="1:18" x14ac:dyDescent="0.25">
      <c r="A19" s="133" t="s">
        <v>58</v>
      </c>
      <c r="B19" s="136">
        <v>43906</v>
      </c>
      <c r="C19" s="137">
        <v>23.3978</v>
      </c>
      <c r="D19" s="137">
        <v>23.3978</v>
      </c>
      <c r="E19" s="133">
        <v>118284</v>
      </c>
      <c r="F19" s="137">
        <v>48.971564252203898</v>
      </c>
      <c r="G19" s="137">
        <v>48.971564252203898</v>
      </c>
      <c r="H19" s="137">
        <v>-71.305118653172698</v>
      </c>
      <c r="I19" s="137">
        <v>-1.45887477322863</v>
      </c>
      <c r="J19" s="137">
        <v>3.2395482300478902</v>
      </c>
      <c r="K19" s="137">
        <v>12.375352370946599</v>
      </c>
      <c r="L19" s="137">
        <v>7.3721353132205598</v>
      </c>
      <c r="M19" s="137">
        <v>8.5656678475479495</v>
      </c>
      <c r="N19" s="137">
        <v>10.8254745213336</v>
      </c>
      <c r="O19" s="137">
        <v>7.5557166898799597</v>
      </c>
      <c r="P19" s="137">
        <v>9.3524328023573897</v>
      </c>
      <c r="Q19" s="137">
        <v>11.9611419608337</v>
      </c>
      <c r="R19" s="137">
        <v>9.2232019704716599</v>
      </c>
    </row>
    <row r="20" spans="1:18" x14ac:dyDescent="0.25">
      <c r="A20" s="133" t="s">
        <v>89</v>
      </c>
      <c r="B20" s="136">
        <v>43906</v>
      </c>
      <c r="C20" s="137">
        <v>22.418299999999999</v>
      </c>
      <c r="D20" s="137">
        <v>22.418299999999999</v>
      </c>
      <c r="E20" s="133">
        <v>111962</v>
      </c>
      <c r="F20" s="137">
        <v>48.220315452893097</v>
      </c>
      <c r="G20" s="137">
        <v>48.220315452893097</v>
      </c>
      <c r="H20" s="137">
        <v>-72.069881070211693</v>
      </c>
      <c r="I20" s="137">
        <v>-2.25417807656651</v>
      </c>
      <c r="J20" s="137">
        <v>2.4367296678449901</v>
      </c>
      <c r="K20" s="137">
        <v>11.5142902222979</v>
      </c>
      <c r="L20" s="137">
        <v>6.4953455478438196</v>
      </c>
      <c r="M20" s="137">
        <v>7.6856073898199702</v>
      </c>
      <c r="N20" s="137">
        <v>9.9260364871228592</v>
      </c>
      <c r="O20" s="137">
        <v>6.6599778570600696</v>
      </c>
      <c r="P20" s="137">
        <v>8.3526449085177603</v>
      </c>
      <c r="Q20" s="137">
        <v>11.492595081135899</v>
      </c>
      <c r="R20" s="137">
        <v>8.2761495488584007</v>
      </c>
    </row>
    <row r="21" spans="1:18" x14ac:dyDescent="0.25">
      <c r="A21" s="133" t="s">
        <v>59</v>
      </c>
      <c r="B21" s="136">
        <v>43906</v>
      </c>
      <c r="C21" s="137">
        <v>2497.7862</v>
      </c>
      <c r="D21" s="137">
        <v>2497.7862</v>
      </c>
      <c r="E21" s="133">
        <v>119239</v>
      </c>
      <c r="F21" s="137">
        <v>61.790818325877403</v>
      </c>
      <c r="G21" s="137">
        <v>61.790818325877403</v>
      </c>
      <c r="H21" s="137">
        <v>-77.737352980500802</v>
      </c>
      <c r="I21" s="137">
        <v>4.0498905408820498</v>
      </c>
      <c r="J21" s="137">
        <v>5.5982170925881301</v>
      </c>
      <c r="K21" s="137">
        <v>23.655127752222601</v>
      </c>
      <c r="L21" s="137">
        <v>11.651599421383599</v>
      </c>
      <c r="M21" s="137">
        <v>19.818417396520001</v>
      </c>
      <c r="N21" s="137">
        <v>12.912825263338499</v>
      </c>
      <c r="O21" s="137">
        <v>8.9464187288791504</v>
      </c>
      <c r="P21" s="137">
        <v>9.8126209551251407</v>
      </c>
      <c r="Q21" s="137">
        <v>12.100090987304201</v>
      </c>
      <c r="R21" s="137">
        <v>11.2428049622463</v>
      </c>
    </row>
    <row r="22" spans="1:18" x14ac:dyDescent="0.25">
      <c r="A22" s="133" t="s">
        <v>90</v>
      </c>
      <c r="B22" s="136">
        <v>43906</v>
      </c>
      <c r="C22" s="137">
        <v>2425.3364999999999</v>
      </c>
      <c r="D22" s="137">
        <v>2425.3364999999999</v>
      </c>
      <c r="E22" s="133">
        <v>105669</v>
      </c>
      <c r="F22" s="137">
        <v>61.099087744962098</v>
      </c>
      <c r="G22" s="137">
        <v>61.099087744962098</v>
      </c>
      <c r="H22" s="137">
        <v>-78.415446252674002</v>
      </c>
      <c r="I22" s="137">
        <v>3.3607858434737898</v>
      </c>
      <c r="J22" s="137">
        <v>4.9069728465364904</v>
      </c>
      <c r="K22" s="137">
        <v>22.927002907270499</v>
      </c>
      <c r="L22" s="137">
        <v>10.958001925188199</v>
      </c>
      <c r="M22" s="137">
        <v>19.0841001331139</v>
      </c>
      <c r="N22" s="137">
        <v>12.2006433457301</v>
      </c>
      <c r="O22" s="137">
        <v>8.3434464947205491</v>
      </c>
      <c r="P22" s="137">
        <v>9.1826014693971398</v>
      </c>
      <c r="Q22" s="137">
        <v>11.0808907880724</v>
      </c>
      <c r="R22" s="137">
        <v>10.581205962939601</v>
      </c>
    </row>
    <row r="23" spans="1:18" x14ac:dyDescent="0.25">
      <c r="A23" s="133" t="s">
        <v>60</v>
      </c>
      <c r="B23" s="136">
        <v>43906</v>
      </c>
      <c r="C23" s="137">
        <v>23.072500000000002</v>
      </c>
      <c r="D23" s="137">
        <v>23.072500000000002</v>
      </c>
      <c r="E23" s="133">
        <v>140237</v>
      </c>
      <c r="F23" s="137">
        <v>4.4311288972909502</v>
      </c>
      <c r="G23" s="137">
        <v>4.4311288972909502</v>
      </c>
      <c r="H23" s="137">
        <v>2.8038535330352801</v>
      </c>
      <c r="I23" s="137">
        <v>5.4352041148717998</v>
      </c>
      <c r="J23" s="137">
        <v>5.4857882897278696</v>
      </c>
      <c r="K23" s="137">
        <v>15.981843596723399</v>
      </c>
      <c r="L23" s="137">
        <v>8.4836310594235602</v>
      </c>
      <c r="M23" s="137">
        <v>10.061634353149699</v>
      </c>
      <c r="N23" s="137">
        <v>12.5055176201032</v>
      </c>
      <c r="O23" s="137">
        <v>9.4700184113139194</v>
      </c>
      <c r="P23" s="137">
        <v>9.9056415266705393</v>
      </c>
      <c r="Q23" s="137">
        <v>11.337942115998899</v>
      </c>
      <c r="R23" s="137">
        <v>11.868514981338601</v>
      </c>
    </row>
    <row r="24" spans="1:18" x14ac:dyDescent="0.25">
      <c r="A24" s="133" t="s">
        <v>91</v>
      </c>
      <c r="B24" s="136">
        <v>43906</v>
      </c>
      <c r="C24" s="137">
        <v>21.747299999999999</v>
      </c>
      <c r="D24" s="137">
        <v>21.747299999999999</v>
      </c>
      <c r="E24" s="133">
        <v>140229</v>
      </c>
      <c r="F24" s="137">
        <v>3.6935333268935202</v>
      </c>
      <c r="G24" s="137">
        <v>3.6935333268935202</v>
      </c>
      <c r="H24" s="137">
        <v>2.06281227225361</v>
      </c>
      <c r="I24" s="137">
        <v>4.7079200851293397</v>
      </c>
      <c r="J24" s="137">
        <v>4.7510123136717697</v>
      </c>
      <c r="K24" s="137">
        <v>15.211079565554099</v>
      </c>
      <c r="L24" s="137">
        <v>7.6770929054235904</v>
      </c>
      <c r="M24" s="137">
        <v>9.1854291198233309</v>
      </c>
      <c r="N24" s="137">
        <v>11.5682794585476</v>
      </c>
      <c r="O24" s="137">
        <v>8.62150248150507</v>
      </c>
      <c r="P24" s="137">
        <v>8.7901603578719101</v>
      </c>
      <c r="Q24" s="137">
        <v>10.0181413551402</v>
      </c>
      <c r="R24" s="137">
        <v>11.0645289960136</v>
      </c>
    </row>
    <row r="25" spans="1:18" x14ac:dyDescent="0.25">
      <c r="A25" s="133" t="s">
        <v>92</v>
      </c>
      <c r="B25" s="136">
        <v>43906</v>
      </c>
      <c r="C25" s="137">
        <v>66.328599999999994</v>
      </c>
      <c r="D25" s="137">
        <v>66.328599999999994</v>
      </c>
      <c r="E25" s="133">
        <v>100499</v>
      </c>
      <c r="F25" s="137">
        <v>5.4135978718654201</v>
      </c>
      <c r="G25" s="137">
        <v>5.4135978718654201</v>
      </c>
      <c r="H25" s="137">
        <v>-35.067630575562099</v>
      </c>
      <c r="I25" s="137">
        <v>-63.659370706350501</v>
      </c>
      <c r="J25" s="137">
        <v>-25.419900338710601</v>
      </c>
      <c r="K25" s="137">
        <v>-15.1888735466729</v>
      </c>
      <c r="L25" s="137">
        <v>-6.0935492509846796</v>
      </c>
      <c r="M25" s="137">
        <v>-2.3004037706906</v>
      </c>
      <c r="N25" s="137">
        <v>-6.4433684851565406E-2</v>
      </c>
      <c r="O25" s="137">
        <v>5.8119162075834598</v>
      </c>
      <c r="P25" s="137">
        <v>8.3684004272130199</v>
      </c>
      <c r="Q25" s="137">
        <v>24.441201854493599</v>
      </c>
      <c r="R25" s="137">
        <v>4.2789921392897501</v>
      </c>
    </row>
    <row r="26" spans="1:18" x14ac:dyDescent="0.25">
      <c r="A26" s="133" t="s">
        <v>61</v>
      </c>
      <c r="B26" s="136">
        <v>43906</v>
      </c>
      <c r="C26" s="137">
        <v>70.340699999999998</v>
      </c>
      <c r="D26" s="137">
        <v>70.340699999999998</v>
      </c>
      <c r="E26" s="133">
        <v>118495</v>
      </c>
      <c r="F26" s="137">
        <v>6.2300244507119302</v>
      </c>
      <c r="G26" s="137">
        <v>6.2300244507119302</v>
      </c>
      <c r="H26" s="137">
        <v>-34.250926982172501</v>
      </c>
      <c r="I26" s="137">
        <v>-62.861287142488401</v>
      </c>
      <c r="J26" s="137">
        <v>-24.6240782794357</v>
      </c>
      <c r="K26" s="137">
        <v>-14.363604051924799</v>
      </c>
      <c r="L26" s="137">
        <v>-5.2449049641340197</v>
      </c>
      <c r="M26" s="137">
        <v>-1.44670362590178</v>
      </c>
      <c r="N26" s="137">
        <v>0.81193490256929701</v>
      </c>
      <c r="O26" s="137">
        <v>6.8864627065853403</v>
      </c>
      <c r="P26" s="137">
        <v>9.6923097052618203</v>
      </c>
      <c r="Q26" s="137">
        <v>11.1633848305641</v>
      </c>
      <c r="R26" s="137">
        <v>5.26782823499149</v>
      </c>
    </row>
    <row r="27" spans="1:18" x14ac:dyDescent="0.25">
      <c r="A27" s="133" t="s">
        <v>93</v>
      </c>
      <c r="B27" s="136">
        <v>43906</v>
      </c>
      <c r="C27" s="137">
        <v>63.216799999999999</v>
      </c>
      <c r="D27" s="137">
        <v>63.216799999999999</v>
      </c>
      <c r="E27" s="133">
        <v>101872</v>
      </c>
      <c r="F27" s="137">
        <v>1.0586187385280099</v>
      </c>
      <c r="G27" s="137">
        <v>1.0586187385280099</v>
      </c>
      <c r="H27" s="137">
        <v>-51.5402341233737</v>
      </c>
      <c r="I27" s="137">
        <v>-25.487075795342001</v>
      </c>
      <c r="J27" s="137">
        <v>-8.9552281887396195</v>
      </c>
      <c r="K27" s="137">
        <v>7.0687208544971796</v>
      </c>
      <c r="L27" s="137">
        <v>6.5666532772924304</v>
      </c>
      <c r="M27" s="137">
        <v>7.1368624672840202</v>
      </c>
      <c r="N27" s="137">
        <v>5.4370083071263897</v>
      </c>
      <c r="O27" s="137">
        <v>4.2679105248680997</v>
      </c>
      <c r="P27" s="137">
        <v>6.3449089482030603</v>
      </c>
      <c r="Q27" s="137">
        <v>23.2401675041876</v>
      </c>
      <c r="R27" s="137">
        <v>4.2845071368351704</v>
      </c>
    </row>
    <row r="28" spans="1:18" x14ac:dyDescent="0.25">
      <c r="A28" s="133" t="s">
        <v>94</v>
      </c>
      <c r="B28" s="136">
        <v>43906</v>
      </c>
      <c r="C28" s="137">
        <v>63.216799999999999</v>
      </c>
      <c r="D28" s="137">
        <v>63.216799999999999</v>
      </c>
      <c r="E28" s="133"/>
      <c r="F28" s="137">
        <v>1.0586187385280099</v>
      </c>
      <c r="G28" s="137">
        <v>1.0586187385280099</v>
      </c>
      <c r="H28" s="137">
        <v>-51.5402341233737</v>
      </c>
      <c r="I28" s="137">
        <v>-25.487075795342001</v>
      </c>
      <c r="J28" s="137">
        <v>-8.9552281887396195</v>
      </c>
      <c r="K28" s="137">
        <v>7.0687208544971796</v>
      </c>
      <c r="L28" s="137">
        <v>6.5666532772924304</v>
      </c>
      <c r="M28" s="137">
        <v>7.1368624672840202</v>
      </c>
      <c r="N28" s="137">
        <v>5.4370083071263897</v>
      </c>
      <c r="O28" s="137">
        <v>4.2679105248680997</v>
      </c>
      <c r="P28" s="137">
        <v>6.3449089482030603</v>
      </c>
      <c r="Q28" s="137">
        <v>23.2401675041876</v>
      </c>
      <c r="R28" s="137">
        <v>4.2845071368351704</v>
      </c>
    </row>
    <row r="29" spans="1:18" x14ac:dyDescent="0.25">
      <c r="A29" s="133" t="s">
        <v>95</v>
      </c>
      <c r="B29" s="136">
        <v>43906</v>
      </c>
      <c r="C29" s="137">
        <v>63.216799999999999</v>
      </c>
      <c r="D29" s="137">
        <v>63.216799999999999</v>
      </c>
      <c r="E29" s="133"/>
      <c r="F29" s="137">
        <v>1.0586187385280099</v>
      </c>
      <c r="G29" s="137">
        <v>1.0586187385280099</v>
      </c>
      <c r="H29" s="137">
        <v>-51.5402341233737</v>
      </c>
      <c r="I29" s="137">
        <v>-25.487075795342001</v>
      </c>
      <c r="J29" s="137">
        <v>-8.9552281887396195</v>
      </c>
      <c r="K29" s="137">
        <v>7.0687208544971796</v>
      </c>
      <c r="L29" s="137">
        <v>6.5666532772924304</v>
      </c>
      <c r="M29" s="137">
        <v>7.1368624672840202</v>
      </c>
      <c r="N29" s="137">
        <v>5.4370083071263897</v>
      </c>
      <c r="O29" s="137">
        <v>4.2679105248680997</v>
      </c>
      <c r="P29" s="137">
        <v>6.3449089482030603</v>
      </c>
      <c r="Q29" s="137">
        <v>23.2401675041876</v>
      </c>
      <c r="R29" s="137">
        <v>4.2845071368351704</v>
      </c>
    </row>
    <row r="30" spans="1:18" x14ac:dyDescent="0.25">
      <c r="A30" s="133" t="s">
        <v>62</v>
      </c>
      <c r="B30" s="136">
        <v>43906</v>
      </c>
      <c r="C30" s="137">
        <v>66.684200000000004</v>
      </c>
      <c r="D30" s="137">
        <v>66.684200000000004</v>
      </c>
      <c r="E30" s="133">
        <v>119075</v>
      </c>
      <c r="F30" s="137">
        <v>2.08030861160861</v>
      </c>
      <c r="G30" s="137">
        <v>2.08030861160861</v>
      </c>
      <c r="H30" s="137">
        <v>-50.542336901672897</v>
      </c>
      <c r="I30" s="137">
        <v>-24.496415557251499</v>
      </c>
      <c r="J30" s="137">
        <v>-7.9619112084739303</v>
      </c>
      <c r="K30" s="137">
        <v>8.0774722937989907</v>
      </c>
      <c r="L30" s="137">
        <v>7.4433527864283198</v>
      </c>
      <c r="M30" s="137">
        <v>7.9421868232040698</v>
      </c>
      <c r="N30" s="137">
        <v>6.1789118882171197</v>
      </c>
      <c r="O30" s="137">
        <v>5.0103446003941903</v>
      </c>
      <c r="P30" s="137">
        <v>7.2941824690528199</v>
      </c>
      <c r="Q30" s="137">
        <v>10.173667680655999</v>
      </c>
      <c r="R30" s="137">
        <v>5.0007716796528499</v>
      </c>
    </row>
    <row r="31" spans="1:18" x14ac:dyDescent="0.25">
      <c r="A31" s="133" t="s">
        <v>96</v>
      </c>
      <c r="B31" s="136">
        <v>43906</v>
      </c>
      <c r="C31" s="137">
        <v>26.632400000000001</v>
      </c>
      <c r="D31" s="137">
        <v>26.632400000000001</v>
      </c>
      <c r="E31" s="133">
        <v>106737</v>
      </c>
      <c r="F31" s="137">
        <v>49.815637276709602</v>
      </c>
      <c r="G31" s="137">
        <v>49.815637276709602</v>
      </c>
      <c r="H31" s="137">
        <v>-77.612135892574301</v>
      </c>
      <c r="I31" s="137">
        <v>-10.1899034133135</v>
      </c>
      <c r="J31" s="137">
        <v>-1.3071642376124399</v>
      </c>
      <c r="K31" s="137">
        <v>12.6281801236777</v>
      </c>
      <c r="L31" s="137">
        <v>6.8853099332662904</v>
      </c>
      <c r="M31" s="137">
        <v>8.8671500584642509</v>
      </c>
      <c r="N31" s="137">
        <v>10.777659068457501</v>
      </c>
      <c r="O31" s="137">
        <v>6.9768644292368904</v>
      </c>
      <c r="P31" s="137">
        <v>7.7157225485998797</v>
      </c>
      <c r="Q31" s="137">
        <v>13.354214694236701</v>
      </c>
      <c r="R31" s="137">
        <v>9.1319605223781508</v>
      </c>
    </row>
    <row r="32" spans="1:18" x14ac:dyDescent="0.25">
      <c r="A32" s="133" t="s">
        <v>63</v>
      </c>
      <c r="B32" s="136">
        <v>43906</v>
      </c>
      <c r="C32" s="137">
        <v>28.1373</v>
      </c>
      <c r="D32" s="137">
        <v>28.1373</v>
      </c>
      <c r="E32" s="133">
        <v>120048</v>
      </c>
      <c r="F32" s="137">
        <v>50.628047598144803</v>
      </c>
      <c r="G32" s="137">
        <v>50.628047598144803</v>
      </c>
      <c r="H32" s="137">
        <v>-76.813852510679794</v>
      </c>
      <c r="I32" s="137">
        <v>-9.3893703237165607</v>
      </c>
      <c r="J32" s="137">
        <v>-0.51029382863039796</v>
      </c>
      <c r="K32" s="137">
        <v>13.4376352677779</v>
      </c>
      <c r="L32" s="137">
        <v>7.6917500906356198</v>
      </c>
      <c r="M32" s="137">
        <v>9.6963120964007707</v>
      </c>
      <c r="N32" s="137">
        <v>11.632106185581399</v>
      </c>
      <c r="O32" s="137">
        <v>7.8984117918292203</v>
      </c>
      <c r="P32" s="137">
        <v>8.7760802217737801</v>
      </c>
      <c r="Q32" s="137">
        <v>10.4036970403483</v>
      </c>
      <c r="R32" s="137">
        <v>10.035551599830701</v>
      </c>
    </row>
    <row r="33" spans="1:18" x14ac:dyDescent="0.25">
      <c r="A33" s="133" t="s">
        <v>97</v>
      </c>
      <c r="B33" s="136">
        <v>43906</v>
      </c>
      <c r="C33" s="137">
        <v>25.483499999999999</v>
      </c>
      <c r="D33" s="137">
        <v>25.483499999999999</v>
      </c>
      <c r="E33" s="133">
        <v>112096</v>
      </c>
      <c r="F33" s="137">
        <v>36.105284010479402</v>
      </c>
      <c r="G33" s="137">
        <v>36.105284010479402</v>
      </c>
      <c r="H33" s="137">
        <v>-63.965946843853899</v>
      </c>
      <c r="I33" s="137">
        <v>-9.0939612499716507</v>
      </c>
      <c r="J33" s="137">
        <v>-2.5863061992534599</v>
      </c>
      <c r="K33" s="137">
        <v>15.5536553841638</v>
      </c>
      <c r="L33" s="137">
        <v>10.0795439723481</v>
      </c>
      <c r="M33" s="137">
        <v>10.331564605353901</v>
      </c>
      <c r="N33" s="137">
        <v>11.2685298602605</v>
      </c>
      <c r="O33" s="137">
        <v>8.9664003559002197</v>
      </c>
      <c r="P33" s="137">
        <v>10.403040702392</v>
      </c>
      <c r="Q33" s="137">
        <v>15.241309331175801</v>
      </c>
      <c r="R33" s="137">
        <v>9.2570617195587896</v>
      </c>
    </row>
    <row r="34" spans="1:18" x14ac:dyDescent="0.25">
      <c r="A34" s="133" t="s">
        <v>64</v>
      </c>
      <c r="B34" s="136">
        <v>43906</v>
      </c>
      <c r="C34" s="137">
        <v>26.485499999999998</v>
      </c>
      <c r="D34" s="137">
        <v>26.485499999999998</v>
      </c>
      <c r="E34" s="133">
        <v>120603</v>
      </c>
      <c r="F34" s="137">
        <v>36.722361501387603</v>
      </c>
      <c r="G34" s="137">
        <v>36.722361501387603</v>
      </c>
      <c r="H34" s="137">
        <v>-63.323452919553603</v>
      </c>
      <c r="I34" s="137">
        <v>-8.4381493598138295</v>
      </c>
      <c r="J34" s="137">
        <v>-1.9262012371413999</v>
      </c>
      <c r="K34" s="137">
        <v>16.247606579729801</v>
      </c>
      <c r="L34" s="137">
        <v>10.782219944437101</v>
      </c>
      <c r="M34" s="137">
        <v>11.053084499537899</v>
      </c>
      <c r="N34" s="137">
        <v>12.0183609483626</v>
      </c>
      <c r="O34" s="137">
        <v>9.8647247850460893</v>
      </c>
      <c r="P34" s="137">
        <v>11.4757964307293</v>
      </c>
      <c r="Q34" s="137">
        <v>15.463544728578899</v>
      </c>
      <c r="R34" s="137">
        <v>10.090067138819901</v>
      </c>
    </row>
    <row r="35" spans="1:18" x14ac:dyDescent="0.25">
      <c r="A35" s="133" t="s">
        <v>98</v>
      </c>
      <c r="B35" s="136">
        <v>43906</v>
      </c>
      <c r="C35" s="137">
        <v>15.8719</v>
      </c>
      <c r="D35" s="137">
        <v>15.8719</v>
      </c>
      <c r="E35" s="133">
        <v>116583</v>
      </c>
      <c r="F35" s="137">
        <v>16.810725552051601</v>
      </c>
      <c r="G35" s="137">
        <v>16.810725552051601</v>
      </c>
      <c r="H35" s="137">
        <v>-60.172828566446803</v>
      </c>
      <c r="I35" s="137">
        <v>-34.8282442748093</v>
      </c>
      <c r="J35" s="137">
        <v>-8.6304762861635194</v>
      </c>
      <c r="K35" s="137">
        <v>9.7669262442796896</v>
      </c>
      <c r="L35" s="137">
        <v>7.8395839502367997</v>
      </c>
      <c r="M35" s="137">
        <v>6.1982993122172099</v>
      </c>
      <c r="N35" s="137">
        <v>5.4432176167490898</v>
      </c>
      <c r="O35" s="137">
        <v>4.1489431273826503</v>
      </c>
      <c r="P35" s="137">
        <v>5.3901488298174502</v>
      </c>
      <c r="Q35" s="137">
        <v>7.2750967413441998</v>
      </c>
      <c r="R35" s="137">
        <v>6.2647739059179601</v>
      </c>
    </row>
    <row r="36" spans="1:18" x14ac:dyDescent="0.25">
      <c r="A36" s="133" t="s">
        <v>65</v>
      </c>
      <c r="B36" s="136">
        <v>43906</v>
      </c>
      <c r="C36" s="137">
        <v>16.835899999999999</v>
      </c>
      <c r="D36" s="137">
        <v>16.835899999999999</v>
      </c>
      <c r="E36" s="133">
        <v>116811</v>
      </c>
      <c r="F36" s="137">
        <v>17.586071522045099</v>
      </c>
      <c r="G36" s="137">
        <v>17.586071522045099</v>
      </c>
      <c r="H36" s="137">
        <v>-59.3997280413532</v>
      </c>
      <c r="I36" s="137">
        <v>-34.066413983231598</v>
      </c>
      <c r="J36" s="137">
        <v>-7.8568723247543</v>
      </c>
      <c r="K36" s="137">
        <v>10.563020091242</v>
      </c>
      <c r="L36" s="137">
        <v>8.6521712073150301</v>
      </c>
      <c r="M36" s="137">
        <v>7.02394466376788</v>
      </c>
      <c r="N36" s="137">
        <v>6.2923727869284702</v>
      </c>
      <c r="O36" s="137">
        <v>5.5092597668746697</v>
      </c>
      <c r="P36" s="137">
        <v>6.7059133566110498</v>
      </c>
      <c r="Q36" s="137">
        <v>7.67217262527247</v>
      </c>
      <c r="R36" s="137">
        <v>7.4564714369480898</v>
      </c>
    </row>
    <row r="37" spans="1:18" x14ac:dyDescent="0.25">
      <c r="A37" s="133" t="s">
        <v>66</v>
      </c>
      <c r="B37" s="136">
        <v>43906</v>
      </c>
      <c r="C37" s="137">
        <v>26.5184</v>
      </c>
      <c r="D37" s="137">
        <v>26.5184</v>
      </c>
      <c r="E37" s="133">
        <v>118416</v>
      </c>
      <c r="F37" s="137">
        <v>51.649921925196097</v>
      </c>
      <c r="G37" s="137">
        <v>51.649921925196097</v>
      </c>
      <c r="H37" s="137">
        <v>-64.761312447696199</v>
      </c>
      <c r="I37" s="137">
        <v>-5.5821167991115104</v>
      </c>
      <c r="J37" s="137">
        <v>1.9256681963246201</v>
      </c>
      <c r="K37" s="137">
        <v>22.3050930614999</v>
      </c>
      <c r="L37" s="137">
        <v>10.674124888547601</v>
      </c>
      <c r="M37" s="137">
        <v>12.2002683343607</v>
      </c>
      <c r="N37" s="137">
        <v>13.8338722756462</v>
      </c>
      <c r="O37" s="137">
        <v>9.5110144758912902</v>
      </c>
      <c r="P37" s="137">
        <v>10.834773594008</v>
      </c>
      <c r="Q37" s="137">
        <v>13.069797835292301</v>
      </c>
      <c r="R37" s="137">
        <v>11.7830413338665</v>
      </c>
    </row>
    <row r="38" spans="1:18" x14ac:dyDescent="0.25">
      <c r="A38" s="133" t="s">
        <v>99</v>
      </c>
      <c r="B38" s="136">
        <v>43906</v>
      </c>
      <c r="C38" s="137">
        <v>24.969799999999999</v>
      </c>
      <c r="D38" s="137">
        <v>24.969799999999999</v>
      </c>
      <c r="E38" s="133">
        <v>111524</v>
      </c>
      <c r="F38" s="137">
        <v>50.788224885386903</v>
      </c>
      <c r="G38" s="137">
        <v>50.788224885386903</v>
      </c>
      <c r="H38" s="137">
        <v>-65.570862516425507</v>
      </c>
      <c r="I38" s="137">
        <v>-6.3951616953470598</v>
      </c>
      <c r="J38" s="137">
        <v>1.1186052613303401</v>
      </c>
      <c r="K38" s="137">
        <v>21.468704788536598</v>
      </c>
      <c r="L38" s="137">
        <v>9.8616786898053395</v>
      </c>
      <c r="M38" s="137">
        <v>11.372872061305401</v>
      </c>
      <c r="N38" s="137">
        <v>13.0027871818828</v>
      </c>
      <c r="O38" s="137">
        <v>8.5710729061039608</v>
      </c>
      <c r="P38" s="137">
        <v>9.61946571422129</v>
      </c>
      <c r="Q38" s="137">
        <v>13.252430269221399</v>
      </c>
      <c r="R38" s="137">
        <v>10.8879275114279</v>
      </c>
    </row>
    <row r="39" spans="1:18" x14ac:dyDescent="0.25">
      <c r="A39" s="133" t="s">
        <v>67</v>
      </c>
      <c r="B39" s="136">
        <v>43906</v>
      </c>
      <c r="C39" s="137">
        <v>16.386099999999999</v>
      </c>
      <c r="D39" s="137">
        <v>16.386099999999999</v>
      </c>
      <c r="E39" s="133">
        <v>122715</v>
      </c>
      <c r="F39" s="137">
        <v>6.9834989141065797</v>
      </c>
      <c r="G39" s="137">
        <v>6.9834989141065797</v>
      </c>
      <c r="H39" s="137">
        <v>-14.5652211712335</v>
      </c>
      <c r="I39" s="137">
        <v>-3.6701972064449899</v>
      </c>
      <c r="J39" s="137">
        <v>4.2981774139213904</v>
      </c>
      <c r="K39" s="137">
        <v>8.2718060513139609</v>
      </c>
      <c r="L39" s="137">
        <v>8.1857958473704393</v>
      </c>
      <c r="M39" s="137">
        <v>8.0689830786182792</v>
      </c>
      <c r="N39" s="137">
        <v>8.2190881662481594</v>
      </c>
      <c r="O39" s="137">
        <v>8.2242947618881708</v>
      </c>
      <c r="P39" s="137">
        <v>8.5921095345756697</v>
      </c>
      <c r="Q39" s="137">
        <v>9.4868803418803402</v>
      </c>
      <c r="R39" s="137">
        <v>7.7280164850880499</v>
      </c>
    </row>
    <row r="40" spans="1:18" x14ac:dyDescent="0.25">
      <c r="A40" s="133" t="s">
        <v>100</v>
      </c>
      <c r="B40" s="136">
        <v>43906</v>
      </c>
      <c r="C40" s="137">
        <v>15.786899999999999</v>
      </c>
      <c r="D40" s="137">
        <v>15.786899999999999</v>
      </c>
      <c r="E40" s="133">
        <v>122612</v>
      </c>
      <c r="F40" s="137">
        <v>6.2457221081430001</v>
      </c>
      <c r="G40" s="137">
        <v>6.2457221081430001</v>
      </c>
      <c r="H40" s="137">
        <v>-15.2149610625842</v>
      </c>
      <c r="I40" s="137">
        <v>-4.3361152165822201</v>
      </c>
      <c r="J40" s="137">
        <v>3.6433850491570201</v>
      </c>
      <c r="K40" s="137">
        <v>7.6087889390670904</v>
      </c>
      <c r="L40" s="137">
        <v>7.51088465979704</v>
      </c>
      <c r="M40" s="137">
        <v>7.3816620912472599</v>
      </c>
      <c r="N40" s="137">
        <v>7.5187747986004601</v>
      </c>
      <c r="O40" s="137">
        <v>7.4607835785523999</v>
      </c>
      <c r="P40" s="137">
        <v>7.7865282207386901</v>
      </c>
      <c r="Q40" s="137">
        <v>8.5967378917378898</v>
      </c>
      <c r="R40" s="137">
        <v>6.9828532202067297</v>
      </c>
    </row>
    <row r="41" spans="1:18" x14ac:dyDescent="0.25">
      <c r="A41" s="133" t="s">
        <v>68</v>
      </c>
      <c r="B41" s="136">
        <v>43906</v>
      </c>
      <c r="C41" s="137">
        <v>1122.2716</v>
      </c>
      <c r="D41" s="137">
        <v>1122.2716</v>
      </c>
      <c r="E41" s="133">
        <v>145589</v>
      </c>
      <c r="F41" s="137">
        <v>49.915848465862098</v>
      </c>
      <c r="G41" s="137">
        <v>49.915848465862098</v>
      </c>
      <c r="H41" s="137">
        <v>-45.662165821498697</v>
      </c>
      <c r="I41" s="137">
        <v>-9.0409197702418993</v>
      </c>
      <c r="J41" s="137">
        <v>-1.0570024191824401</v>
      </c>
      <c r="K41" s="137">
        <v>6.2405489313777602</v>
      </c>
      <c r="L41" s="137">
        <v>7.3078036881179704</v>
      </c>
      <c r="M41" s="137">
        <v>7.7702128530659804</v>
      </c>
      <c r="N41" s="137">
        <v>9.8504751308260996</v>
      </c>
      <c r="O41" s="137"/>
      <c r="P41" s="137"/>
      <c r="Q41" s="137">
        <v>9.5361397435897395</v>
      </c>
      <c r="R41" s="137"/>
    </row>
    <row r="42" spans="1:18" x14ac:dyDescent="0.25">
      <c r="A42" s="133" t="s">
        <v>101</v>
      </c>
      <c r="B42" s="136">
        <v>43906</v>
      </c>
      <c r="C42" s="137">
        <v>1114.8855000000001</v>
      </c>
      <c r="D42" s="137">
        <v>1114.8855000000001</v>
      </c>
      <c r="E42" s="133">
        <v>145590</v>
      </c>
      <c r="F42" s="137">
        <v>49.429318615417998</v>
      </c>
      <c r="G42" s="137">
        <v>49.429318615417998</v>
      </c>
      <c r="H42" s="137">
        <v>-46.225743215344401</v>
      </c>
      <c r="I42" s="137">
        <v>-9.6311181968503607</v>
      </c>
      <c r="J42" s="137">
        <v>-1.5997008223820599</v>
      </c>
      <c r="K42" s="137">
        <v>5.70522013095853</v>
      </c>
      <c r="L42" s="137">
        <v>6.7644068527789596</v>
      </c>
      <c r="M42" s="137">
        <v>7.2278065632336403</v>
      </c>
      <c r="N42" s="137">
        <v>9.2891513443012794</v>
      </c>
      <c r="O42" s="137"/>
      <c r="P42" s="137"/>
      <c r="Q42" s="137">
        <v>8.9600870726495891</v>
      </c>
      <c r="R42" s="137"/>
    </row>
    <row r="43" spans="1:18" x14ac:dyDescent="0.25">
      <c r="A43" s="133" t="s">
        <v>69</v>
      </c>
      <c r="B43" s="136">
        <v>43906</v>
      </c>
      <c r="C43" s="137">
        <v>31.3476</v>
      </c>
      <c r="D43" s="137">
        <v>31.3476</v>
      </c>
      <c r="E43" s="133">
        <v>120435</v>
      </c>
      <c r="F43" s="137">
        <v>3.0280984562753499</v>
      </c>
      <c r="G43" s="137">
        <v>3.0280984562753499</v>
      </c>
      <c r="H43" s="137">
        <v>-46.309273507844303</v>
      </c>
      <c r="I43" s="137">
        <v>-23.563062666386902</v>
      </c>
      <c r="J43" s="137">
        <v>-9.0014205594190795</v>
      </c>
      <c r="K43" s="137">
        <v>3.0412748505941698</v>
      </c>
      <c r="L43" s="137">
        <v>4.1424720129641699</v>
      </c>
      <c r="M43" s="137">
        <v>5.0171810471801299</v>
      </c>
      <c r="N43" s="137">
        <v>5.6545581745320597</v>
      </c>
      <c r="O43" s="137">
        <v>7.6798585672400499</v>
      </c>
      <c r="P43" s="137">
        <v>9.3767674900178495</v>
      </c>
      <c r="Q43" s="137">
        <v>10.7813779294607</v>
      </c>
      <c r="R43" s="137">
        <v>7.00117947489277</v>
      </c>
    </row>
    <row r="44" spans="1:18" x14ac:dyDescent="0.25">
      <c r="A44" s="133" t="s">
        <v>102</v>
      </c>
      <c r="B44" s="136">
        <v>43906</v>
      </c>
      <c r="C44" s="137">
        <v>30.182500000000001</v>
      </c>
      <c r="D44" s="137">
        <v>30.182500000000001</v>
      </c>
      <c r="E44" s="133">
        <v>101806</v>
      </c>
      <c r="F44" s="137">
        <v>2.29812306142433</v>
      </c>
      <c r="G44" s="137">
        <v>2.29812306142433</v>
      </c>
      <c r="H44" s="137">
        <v>-47.028757919778897</v>
      </c>
      <c r="I44" s="137">
        <v>-24.286084718431201</v>
      </c>
      <c r="J44" s="137">
        <v>-9.7222655031894796</v>
      </c>
      <c r="K44" s="137">
        <v>2.4548152846190598</v>
      </c>
      <c r="L44" s="137">
        <v>3.5914459046510099</v>
      </c>
      <c r="M44" s="137">
        <v>4.4722025478875498</v>
      </c>
      <c r="N44" s="137">
        <v>5.1074803281812597</v>
      </c>
      <c r="O44" s="137">
        <v>7.0588458824040803</v>
      </c>
      <c r="P44" s="137">
        <v>8.5650852153828296</v>
      </c>
      <c r="Q44" s="137">
        <v>12.058622524144701</v>
      </c>
      <c r="R44" s="137">
        <v>6.4229113165318399</v>
      </c>
    </row>
    <row r="45" spans="1:18" x14ac:dyDescent="0.25">
      <c r="A45" s="133" t="s">
        <v>70</v>
      </c>
      <c r="B45" s="136">
        <v>43906</v>
      </c>
      <c r="C45" s="137">
        <v>27.757999999999999</v>
      </c>
      <c r="D45" s="137">
        <v>27.757999999999999</v>
      </c>
      <c r="E45" s="133">
        <v>119755</v>
      </c>
      <c r="F45" s="137">
        <v>26.135590976646402</v>
      </c>
      <c r="G45" s="137">
        <v>26.135590976646402</v>
      </c>
      <c r="H45" s="137">
        <v>-69.9611827457434</v>
      </c>
      <c r="I45" s="137">
        <v>-28.7213748228742</v>
      </c>
      <c r="J45" s="137">
        <v>-10.709620302608201</v>
      </c>
      <c r="K45" s="137">
        <v>10.229113350176499</v>
      </c>
      <c r="L45" s="137">
        <v>8.1164557621078295</v>
      </c>
      <c r="M45" s="137">
        <v>9.2231964373751794</v>
      </c>
      <c r="N45" s="137">
        <v>10.914487954002301</v>
      </c>
      <c r="O45" s="137">
        <v>9.9720430876169406</v>
      </c>
      <c r="P45" s="137">
        <v>11.622834715314401</v>
      </c>
      <c r="Q45" s="137">
        <v>13.2565327929604</v>
      </c>
      <c r="R45" s="137">
        <v>10.7034202108313</v>
      </c>
    </row>
    <row r="46" spans="1:18" x14ac:dyDescent="0.25">
      <c r="A46" s="133" t="s">
        <v>103</v>
      </c>
      <c r="B46" s="136">
        <v>43906</v>
      </c>
      <c r="C46" s="137">
        <v>26.557700000000001</v>
      </c>
      <c r="D46" s="137">
        <v>26.557700000000001</v>
      </c>
      <c r="E46" s="133">
        <v>108511</v>
      </c>
      <c r="F46" s="137">
        <v>25.479016836338801</v>
      </c>
      <c r="G46" s="137">
        <v>25.479016836338801</v>
      </c>
      <c r="H46" s="137">
        <v>-70.596279013495902</v>
      </c>
      <c r="I46" s="137">
        <v>-29.361684361460799</v>
      </c>
      <c r="J46" s="137">
        <v>-11.349963948128501</v>
      </c>
      <c r="K46" s="137">
        <v>9.5654737527431504</v>
      </c>
      <c r="L46" s="137">
        <v>7.4375903306315498</v>
      </c>
      <c r="M46" s="137">
        <v>8.5204146950580704</v>
      </c>
      <c r="N46" s="137">
        <v>10.1846598824884</v>
      </c>
      <c r="O46" s="137">
        <v>9.1996609040013393</v>
      </c>
      <c r="P46" s="137">
        <v>10.655766644328301</v>
      </c>
      <c r="Q46" s="137">
        <v>14.0167856234225</v>
      </c>
      <c r="R46" s="137">
        <v>9.9498379714816902</v>
      </c>
    </row>
    <row r="47" spans="1:18" x14ac:dyDescent="0.25">
      <c r="A47" s="133" t="s">
        <v>71</v>
      </c>
      <c r="B47" s="136">
        <v>43906</v>
      </c>
      <c r="C47" s="137">
        <v>22.8428</v>
      </c>
      <c r="D47" s="137">
        <v>22.8428</v>
      </c>
      <c r="E47" s="133">
        <v>119428</v>
      </c>
      <c r="F47" s="137">
        <v>35.630185442927903</v>
      </c>
      <c r="G47" s="137">
        <v>35.630185442927903</v>
      </c>
      <c r="H47" s="137">
        <v>-61.380630799057698</v>
      </c>
      <c r="I47" s="137">
        <v>-13.8503896646793</v>
      </c>
      <c r="J47" s="137">
        <v>-2.0170806183758998</v>
      </c>
      <c r="K47" s="137">
        <v>12.724786730676399</v>
      </c>
      <c r="L47" s="137">
        <v>8.5649496938936007</v>
      </c>
      <c r="M47" s="137">
        <v>9.5801913360824908</v>
      </c>
      <c r="N47" s="137">
        <v>10.760633406391699</v>
      </c>
      <c r="O47" s="137">
        <v>8.7569100199269094</v>
      </c>
      <c r="P47" s="137">
        <v>10.4567788703696</v>
      </c>
      <c r="Q47" s="137">
        <v>12.3877293609861</v>
      </c>
      <c r="R47" s="137">
        <v>9.8245483368460498</v>
      </c>
    </row>
    <row r="48" spans="1:18" x14ac:dyDescent="0.25">
      <c r="A48" s="133" t="s">
        <v>104</v>
      </c>
      <c r="B48" s="136">
        <v>43906</v>
      </c>
      <c r="C48" s="137">
        <v>21.795100000000001</v>
      </c>
      <c r="D48" s="137">
        <v>21.795100000000001</v>
      </c>
      <c r="E48" s="133">
        <v>118053</v>
      </c>
      <c r="F48" s="137">
        <v>34.933533339162601</v>
      </c>
      <c r="G48" s="137">
        <v>34.933533339162601</v>
      </c>
      <c r="H48" s="137">
        <v>-62.030083709784201</v>
      </c>
      <c r="I48" s="137">
        <v>-14.5124778630123</v>
      </c>
      <c r="J48" s="137">
        <v>-2.6787950420915401</v>
      </c>
      <c r="K48" s="137">
        <v>12.046463621635199</v>
      </c>
      <c r="L48" s="137">
        <v>7.8849924169085099</v>
      </c>
      <c r="M48" s="137">
        <v>8.8427072521373091</v>
      </c>
      <c r="N48" s="137">
        <v>9.9970284312455995</v>
      </c>
      <c r="O48" s="137">
        <v>7.7551209137729504</v>
      </c>
      <c r="P48" s="137">
        <v>9.3185728693183894</v>
      </c>
      <c r="Q48" s="137">
        <v>8.7026713159490594</v>
      </c>
      <c r="R48" s="137">
        <v>8.9154411649123304</v>
      </c>
    </row>
    <row r="49" spans="1:18" x14ac:dyDescent="0.25">
      <c r="A49" s="133" t="s">
        <v>72</v>
      </c>
      <c r="B49" s="136">
        <v>43906</v>
      </c>
      <c r="C49" s="137">
        <v>12.9359</v>
      </c>
      <c r="D49" s="137">
        <v>12.9359</v>
      </c>
      <c r="E49" s="133">
        <v>140769</v>
      </c>
      <c r="F49" s="137">
        <v>110.47232731386001</v>
      </c>
      <c r="G49" s="137">
        <v>110.47232731386001</v>
      </c>
      <c r="H49" s="137">
        <v>-31.4912487719739</v>
      </c>
      <c r="I49" s="137">
        <v>32.072343598554802</v>
      </c>
      <c r="J49" s="137">
        <v>20.8796131214859</v>
      </c>
      <c r="K49" s="137">
        <v>17.868434274015598</v>
      </c>
      <c r="L49" s="137">
        <v>12.7457041720909</v>
      </c>
      <c r="M49" s="137">
        <v>13.322539610895699</v>
      </c>
      <c r="N49" s="137">
        <v>14.607043053066</v>
      </c>
      <c r="O49" s="137"/>
      <c r="P49" s="137"/>
      <c r="Q49" s="137">
        <v>9.8492968750000003</v>
      </c>
      <c r="R49" s="137">
        <v>11.896328457434301</v>
      </c>
    </row>
    <row r="50" spans="1:18" x14ac:dyDescent="0.25">
      <c r="A50" s="133" t="s">
        <v>105</v>
      </c>
      <c r="B50" s="136">
        <v>43906</v>
      </c>
      <c r="C50" s="137">
        <v>12.4247</v>
      </c>
      <c r="D50" s="137">
        <v>12.4247</v>
      </c>
      <c r="E50" s="133">
        <v>140771</v>
      </c>
      <c r="F50" s="137">
        <v>109.67459009071</v>
      </c>
      <c r="G50" s="137">
        <v>109.67459009071</v>
      </c>
      <c r="H50" s="137">
        <v>-32.239984459630001</v>
      </c>
      <c r="I50" s="137">
        <v>31.258108619134699</v>
      </c>
      <c r="J50" s="137">
        <v>20.056396030150399</v>
      </c>
      <c r="K50" s="137">
        <v>16.902115188519701</v>
      </c>
      <c r="L50" s="137">
        <v>11.6512527285361</v>
      </c>
      <c r="M50" s="137">
        <v>12.108690877491201</v>
      </c>
      <c r="N50" s="137">
        <v>13.304597253164699</v>
      </c>
      <c r="O50" s="137"/>
      <c r="P50" s="137"/>
      <c r="Q50" s="137">
        <v>8.1343336397058792</v>
      </c>
      <c r="R50" s="137">
        <v>10.298798602213299</v>
      </c>
    </row>
    <row r="51" spans="1:18" x14ac:dyDescent="0.25">
      <c r="A51" s="133" t="s">
        <v>106</v>
      </c>
      <c r="B51" s="136">
        <v>43906</v>
      </c>
      <c r="C51" s="137">
        <v>26.6906</v>
      </c>
      <c r="D51" s="137">
        <v>26.6906</v>
      </c>
      <c r="E51" s="133">
        <v>102849</v>
      </c>
      <c r="F51" s="137">
        <v>49.706568354524499</v>
      </c>
      <c r="G51" s="137">
        <v>49.706568354524499</v>
      </c>
      <c r="H51" s="137">
        <v>-70.553689104731802</v>
      </c>
      <c r="I51" s="137">
        <v>-5.6726176234339398</v>
      </c>
      <c r="J51" s="137">
        <v>0.34418692819874402</v>
      </c>
      <c r="K51" s="137">
        <v>12.5294493699685</v>
      </c>
      <c r="L51" s="137">
        <v>6.29509352165012</v>
      </c>
      <c r="M51" s="137">
        <v>7.1916869052239996</v>
      </c>
      <c r="N51" s="137">
        <v>9.7869450987666493</v>
      </c>
      <c r="O51" s="137">
        <v>6.9958915028337003</v>
      </c>
      <c r="P51" s="137">
        <v>8.2115796813111697</v>
      </c>
      <c r="Q51" s="137">
        <v>10.8786946428571</v>
      </c>
      <c r="R51" s="137">
        <v>8.2287786729847596</v>
      </c>
    </row>
    <row r="52" spans="1:18" x14ac:dyDescent="0.25">
      <c r="A52" s="133" t="s">
        <v>73</v>
      </c>
      <c r="B52" s="136">
        <v>43906</v>
      </c>
      <c r="C52" s="137">
        <v>28.0154</v>
      </c>
      <c r="D52" s="137">
        <v>28.0154</v>
      </c>
      <c r="E52" s="133">
        <v>118747</v>
      </c>
      <c r="F52" s="137">
        <v>50.411353008504499</v>
      </c>
      <c r="G52" s="137">
        <v>50.411353008504499</v>
      </c>
      <c r="H52" s="137">
        <v>-69.852382595816593</v>
      </c>
      <c r="I52" s="137">
        <v>-4.9785477624016901</v>
      </c>
      <c r="J52" s="137">
        <v>1.04320736247173</v>
      </c>
      <c r="K52" s="137">
        <v>13.2504104240309</v>
      </c>
      <c r="L52" s="137">
        <v>7.0170784502678298</v>
      </c>
      <c r="M52" s="137">
        <v>7.9301293054878101</v>
      </c>
      <c r="N52" s="137">
        <v>10.560387895254999</v>
      </c>
      <c r="O52" s="137">
        <v>7.8335021869167303</v>
      </c>
      <c r="P52" s="137">
        <v>9.1744781439827108</v>
      </c>
      <c r="Q52" s="137">
        <v>11.378817686307499</v>
      </c>
      <c r="R52" s="137">
        <v>9.0526909546324692</v>
      </c>
    </row>
    <row r="53" spans="1:18" x14ac:dyDescent="0.25">
      <c r="A53" s="133" t="s">
        <v>107</v>
      </c>
      <c r="B53" s="136">
        <v>43906</v>
      </c>
      <c r="C53" s="137">
        <v>1959.4914000000001</v>
      </c>
      <c r="D53" s="137">
        <v>1959.4914000000001</v>
      </c>
      <c r="E53" s="133">
        <v>116485</v>
      </c>
      <c r="F53" s="137">
        <v>47.377234459559098</v>
      </c>
      <c r="G53" s="137">
        <v>47.377234459559098</v>
      </c>
      <c r="H53" s="137">
        <v>-88.152353221741194</v>
      </c>
      <c r="I53" s="137">
        <v>-19.069017028619498</v>
      </c>
      <c r="J53" s="137">
        <v>-7.9966306389998199</v>
      </c>
      <c r="K53" s="137">
        <v>12.590027006664</v>
      </c>
      <c r="L53" s="137">
        <v>7.5544985657142298</v>
      </c>
      <c r="M53" s="137">
        <v>9.2766030064207303</v>
      </c>
      <c r="N53" s="137">
        <v>11.5232186130782</v>
      </c>
      <c r="O53" s="137">
        <v>8.9619193834805095</v>
      </c>
      <c r="P53" s="137">
        <v>9.85864937737826</v>
      </c>
      <c r="Q53" s="137">
        <v>11.7285452444742</v>
      </c>
      <c r="R53" s="137">
        <v>10.237981450234701</v>
      </c>
    </row>
    <row r="54" spans="1:18" x14ac:dyDescent="0.25">
      <c r="A54" s="133" t="s">
        <v>74</v>
      </c>
      <c r="B54" s="136">
        <v>43906</v>
      </c>
      <c r="C54" s="137">
        <v>2088.9942999999998</v>
      </c>
      <c r="D54" s="137">
        <v>2088.9942999999998</v>
      </c>
      <c r="E54" s="133">
        <v>120084</v>
      </c>
      <c r="F54" s="137">
        <v>48.3121564910807</v>
      </c>
      <c r="G54" s="137">
        <v>48.3121564910807</v>
      </c>
      <c r="H54" s="137">
        <v>-87.235681285937204</v>
      </c>
      <c r="I54" s="137">
        <v>-18.143740444257201</v>
      </c>
      <c r="J54" s="137">
        <v>-7.03838445925195</v>
      </c>
      <c r="K54" s="137">
        <v>13.5793092763563</v>
      </c>
      <c r="L54" s="137">
        <v>8.6078840823547402</v>
      </c>
      <c r="M54" s="137">
        <v>10.036771969400901</v>
      </c>
      <c r="N54" s="137">
        <v>12.3354899457968</v>
      </c>
      <c r="O54" s="137">
        <v>10.17058429758</v>
      </c>
      <c r="P54" s="137">
        <v>11.455793079455001</v>
      </c>
      <c r="Q54" s="137">
        <v>12.6081824063879</v>
      </c>
      <c r="R54" s="137">
        <v>11.1741304219256</v>
      </c>
    </row>
    <row r="55" spans="1:18" x14ac:dyDescent="0.25">
      <c r="A55" s="133" t="s">
        <v>108</v>
      </c>
      <c r="B55" s="136">
        <v>43906</v>
      </c>
      <c r="C55" s="137">
        <v>30.4847</v>
      </c>
      <c r="D55" s="137">
        <v>30.4847</v>
      </c>
      <c r="E55" s="133">
        <v>100963</v>
      </c>
      <c r="F55" s="137">
        <v>26.8792635818204</v>
      </c>
      <c r="G55" s="137">
        <v>26.8792635818204</v>
      </c>
      <c r="H55" s="137">
        <v>-38.894336003453098</v>
      </c>
      <c r="I55" s="137">
        <v>-7.5383729020424104</v>
      </c>
      <c r="J55" s="137">
        <v>-0.13902741961404899</v>
      </c>
      <c r="K55" s="137">
        <v>10.9442217428738</v>
      </c>
      <c r="L55" s="137">
        <v>6.2218528172585801</v>
      </c>
      <c r="M55" s="137">
        <v>6.7298240670588001</v>
      </c>
      <c r="N55" s="137">
        <v>-1.9137291346179801</v>
      </c>
      <c r="O55" s="137">
        <v>2.88200283893313</v>
      </c>
      <c r="P55" s="137">
        <v>5.5831068333532299</v>
      </c>
      <c r="Q55" s="137">
        <v>12.1089389276804</v>
      </c>
      <c r="R55" s="137">
        <v>2.1946772496447302</v>
      </c>
    </row>
    <row r="56" spans="1:18" x14ac:dyDescent="0.25">
      <c r="A56" s="133" t="s">
        <v>75</v>
      </c>
      <c r="B56" s="136">
        <v>43906</v>
      </c>
      <c r="C56" s="137">
        <v>32.076799999999999</v>
      </c>
      <c r="D56" s="137">
        <v>32.076799999999999</v>
      </c>
      <c r="E56" s="133">
        <v>119461</v>
      </c>
      <c r="F56" s="137">
        <v>27.332793832611301</v>
      </c>
      <c r="G56" s="137">
        <v>27.332793832611301</v>
      </c>
      <c r="H56" s="137">
        <v>-38.419473016207498</v>
      </c>
      <c r="I56" s="137">
        <v>-7.0924907428421902</v>
      </c>
      <c r="J56" s="137">
        <v>0.20926286664883201</v>
      </c>
      <c r="K56" s="137">
        <v>11.2230104298353</v>
      </c>
      <c r="L56" s="137">
        <v>6.4753331210279796</v>
      </c>
      <c r="M56" s="137">
        <v>7.0675882686253404</v>
      </c>
      <c r="N56" s="137">
        <v>-1.54300105151455</v>
      </c>
      <c r="O56" s="137">
        <v>3.6008971044968701</v>
      </c>
      <c r="P56" s="137">
        <v>6.4743152513565203</v>
      </c>
      <c r="Q56" s="137">
        <v>8.5804199520002093</v>
      </c>
      <c r="R56" s="137">
        <v>2.8110284878252001</v>
      </c>
    </row>
    <row r="57" spans="1:18" x14ac:dyDescent="0.25">
      <c r="A57" s="133" t="s">
        <v>109</v>
      </c>
      <c r="B57" s="136">
        <v>43906</v>
      </c>
      <c r="C57" s="137">
        <v>62.193199999999997</v>
      </c>
      <c r="D57" s="137">
        <v>62.193199999999997</v>
      </c>
      <c r="E57" s="133">
        <v>100172</v>
      </c>
      <c r="F57" s="137">
        <v>8.1435286192685492</v>
      </c>
      <c r="G57" s="137">
        <v>8.1435286192685492</v>
      </c>
      <c r="H57" s="137">
        <v>1.8031860614574</v>
      </c>
      <c r="I57" s="137">
        <v>5.9957500054676602</v>
      </c>
      <c r="J57" s="137">
        <v>6.1755391764359402</v>
      </c>
      <c r="K57" s="137">
        <v>6.7932620052232604</v>
      </c>
      <c r="L57" s="137">
        <v>6.1111091790863403</v>
      </c>
      <c r="M57" s="137">
        <v>6.0638543659400197</v>
      </c>
      <c r="N57" s="137">
        <v>6.1953215419607899</v>
      </c>
      <c r="O57" s="137">
        <v>4.9056717383672099</v>
      </c>
      <c r="P57" s="137">
        <v>6.8935492698813503</v>
      </c>
      <c r="Q57" s="137">
        <v>23.9057824068265</v>
      </c>
      <c r="R57" s="137">
        <v>6.39177157831827</v>
      </c>
    </row>
    <row r="58" spans="1:18" x14ac:dyDescent="0.25">
      <c r="A58" s="133" t="s">
        <v>76</v>
      </c>
      <c r="B58" s="136">
        <v>43906</v>
      </c>
      <c r="C58" s="137">
        <v>63.056600000000003</v>
      </c>
      <c r="D58" s="137">
        <v>63.056600000000003</v>
      </c>
      <c r="E58" s="133">
        <v>120830</v>
      </c>
      <c r="F58" s="137">
        <v>8.2444772767070393</v>
      </c>
      <c r="G58" s="137">
        <v>8.2444772767070393</v>
      </c>
      <c r="H58" s="137">
        <v>1.9026133907719001</v>
      </c>
      <c r="I58" s="137">
        <v>6.09622893657908</v>
      </c>
      <c r="J58" s="137">
        <v>6.2773472910399404</v>
      </c>
      <c r="K58" s="137">
        <v>6.8881450850091896</v>
      </c>
      <c r="L58" s="137">
        <v>6.2275838864973503</v>
      </c>
      <c r="M58" s="137">
        <v>6.1769183217324404</v>
      </c>
      <c r="N58" s="137">
        <v>6.3059134148026699</v>
      </c>
      <c r="O58" s="137">
        <v>5.1062036339307202</v>
      </c>
      <c r="P58" s="137">
        <v>7.0368096440415302</v>
      </c>
      <c r="Q58" s="137">
        <v>9.1723456634152605</v>
      </c>
      <c r="R58" s="137">
        <v>6.6168683879405004</v>
      </c>
    </row>
    <row r="59" spans="1:18" x14ac:dyDescent="0.25">
      <c r="A59" s="133" t="s">
        <v>77</v>
      </c>
      <c r="B59" s="136">
        <v>43906</v>
      </c>
      <c r="C59" s="137">
        <v>15.293900000000001</v>
      </c>
      <c r="D59" s="137">
        <v>15.293900000000001</v>
      </c>
      <c r="E59" s="133">
        <v>134494</v>
      </c>
      <c r="F59" s="137">
        <v>33.504022449663402</v>
      </c>
      <c r="G59" s="137">
        <v>33.504022449663402</v>
      </c>
      <c r="H59" s="137">
        <v>-70.162876955329395</v>
      </c>
      <c r="I59" s="137">
        <v>-11.422331216683199</v>
      </c>
      <c r="J59" s="137">
        <v>0.25410931362864903</v>
      </c>
      <c r="K59" s="137">
        <v>20.817317943039299</v>
      </c>
      <c r="L59" s="137">
        <v>10.069682012385</v>
      </c>
      <c r="M59" s="137">
        <v>10.278964239279301</v>
      </c>
      <c r="N59" s="137">
        <v>11.7446030675973</v>
      </c>
      <c r="O59" s="137">
        <v>8.6325568203125709</v>
      </c>
      <c r="P59" s="137"/>
      <c r="Q59" s="137">
        <v>10.9601446398185</v>
      </c>
      <c r="R59" s="137">
        <v>9.4491948999012401</v>
      </c>
    </row>
    <row r="60" spans="1:18" x14ac:dyDescent="0.25">
      <c r="A60" s="133" t="s">
        <v>110</v>
      </c>
      <c r="B60" s="136">
        <v>43906</v>
      </c>
      <c r="C60" s="137">
        <v>15.246499999999999</v>
      </c>
      <c r="D60" s="137">
        <v>15.246499999999999</v>
      </c>
      <c r="E60" s="133">
        <v>141061</v>
      </c>
      <c r="F60" s="137">
        <v>33.367752288749898</v>
      </c>
      <c r="G60" s="137">
        <v>33.367752288749898</v>
      </c>
      <c r="H60" s="137">
        <v>-70.278212224403902</v>
      </c>
      <c r="I60" s="137">
        <v>-11.542433262655599</v>
      </c>
      <c r="J60" s="137">
        <v>0.139022403767182</v>
      </c>
      <c r="K60" s="137">
        <v>20.690402392773599</v>
      </c>
      <c r="L60" s="137">
        <v>9.9473963321546996</v>
      </c>
      <c r="M60" s="137">
        <v>10.1523225816027</v>
      </c>
      <c r="N60" s="137">
        <v>11.6127040413371</v>
      </c>
      <c r="O60" s="137">
        <v>8.5008663079320694</v>
      </c>
      <c r="P60" s="137"/>
      <c r="Q60" s="137">
        <v>10.803093733719599</v>
      </c>
      <c r="R60" s="137">
        <v>9.3172182421807399</v>
      </c>
    </row>
    <row r="61" spans="1:18" x14ac:dyDescent="0.25">
      <c r="A61" s="133" t="s">
        <v>78</v>
      </c>
      <c r="B61" s="136">
        <v>43906</v>
      </c>
      <c r="C61" s="137">
        <v>27.110800000000001</v>
      </c>
      <c r="D61" s="137">
        <v>27.110800000000001</v>
      </c>
      <c r="E61" s="133">
        <v>119671</v>
      </c>
      <c r="F61" s="137">
        <v>61.930536761389803</v>
      </c>
      <c r="G61" s="137">
        <v>61.930536761389803</v>
      </c>
      <c r="H61" s="137">
        <v>-77.588180361405406</v>
      </c>
      <c r="I61" s="137">
        <v>-1.67221878761878</v>
      </c>
      <c r="J61" s="137">
        <v>2.0665410114374798</v>
      </c>
      <c r="K61" s="137">
        <v>16.302980833399001</v>
      </c>
      <c r="L61" s="137">
        <v>10.6024570198632</v>
      </c>
      <c r="M61" s="137">
        <v>12.365526436301099</v>
      </c>
      <c r="N61" s="137">
        <v>14.9100512786931</v>
      </c>
      <c r="O61" s="137">
        <v>9.8628790049572306</v>
      </c>
      <c r="P61" s="137">
        <v>11.2874402848022</v>
      </c>
      <c r="Q61" s="137">
        <v>12.308392368266</v>
      </c>
      <c r="R61" s="137">
        <v>12.020274280722701</v>
      </c>
    </row>
    <row r="62" spans="1:18" x14ac:dyDescent="0.25">
      <c r="A62" s="133" t="s">
        <v>111</v>
      </c>
      <c r="B62" s="136">
        <v>43906</v>
      </c>
      <c r="C62" s="137">
        <v>25.821400000000001</v>
      </c>
      <c r="D62" s="137">
        <v>25.821400000000001</v>
      </c>
      <c r="E62" s="133">
        <v>102205</v>
      </c>
      <c r="F62" s="137">
        <v>61.326072938683197</v>
      </c>
      <c r="G62" s="137">
        <v>61.326072938683197</v>
      </c>
      <c r="H62" s="137">
        <v>-78.190913970730804</v>
      </c>
      <c r="I62" s="137">
        <v>-2.24965023252402</v>
      </c>
      <c r="J62" s="137">
        <v>1.4746790373176699</v>
      </c>
      <c r="K62" s="137">
        <v>15.685882754165499</v>
      </c>
      <c r="L62" s="137">
        <v>9.9787568869792693</v>
      </c>
      <c r="M62" s="137">
        <v>11.7165654521969</v>
      </c>
      <c r="N62" s="137">
        <v>14.228115273147999</v>
      </c>
      <c r="O62" s="137">
        <v>8.9118739351132792</v>
      </c>
      <c r="P62" s="137">
        <v>10.2175547284502</v>
      </c>
      <c r="Q62" s="137">
        <v>9.7762163534789206</v>
      </c>
      <c r="R62" s="137">
        <v>11.1149823301414</v>
      </c>
    </row>
    <row r="63" spans="1:18" x14ac:dyDescent="0.25">
      <c r="A63" s="133" t="s">
        <v>79</v>
      </c>
      <c r="B63" s="136">
        <v>43906</v>
      </c>
      <c r="C63" s="137">
        <v>32.213000000000001</v>
      </c>
      <c r="D63" s="137">
        <v>32.213000000000001</v>
      </c>
      <c r="E63" s="133">
        <v>119097</v>
      </c>
      <c r="F63" s="137">
        <v>49.299213498323503</v>
      </c>
      <c r="G63" s="137">
        <v>49.299213498323503</v>
      </c>
      <c r="H63" s="137">
        <v>-56.282805772280497</v>
      </c>
      <c r="I63" s="137">
        <v>-11.3138914964997</v>
      </c>
      <c r="J63" s="137">
        <v>0.106007622734344</v>
      </c>
      <c r="K63" s="137">
        <v>11.4651647390218</v>
      </c>
      <c r="L63" s="137">
        <v>7.8735268751109597</v>
      </c>
      <c r="M63" s="137">
        <v>8.1779412235405893</v>
      </c>
      <c r="N63" s="137">
        <v>8.8231260805776994</v>
      </c>
      <c r="O63" s="137">
        <v>7.5394823080271696</v>
      </c>
      <c r="P63" s="137">
        <v>9.3280653263336308</v>
      </c>
      <c r="Q63" s="137">
        <v>12.6017864274574</v>
      </c>
      <c r="R63" s="137">
        <v>8.2914479450294394</v>
      </c>
    </row>
    <row r="64" spans="1:18" x14ac:dyDescent="0.25">
      <c r="A64" s="133" t="s">
        <v>112</v>
      </c>
      <c r="B64" s="136">
        <v>43906</v>
      </c>
      <c r="C64" s="137">
        <v>29.944700000000001</v>
      </c>
      <c r="D64" s="137">
        <v>29.944700000000001</v>
      </c>
      <c r="E64" s="133">
        <v>101909</v>
      </c>
      <c r="F64" s="137">
        <v>48.3383736446497</v>
      </c>
      <c r="G64" s="137">
        <v>48.3383736446497</v>
      </c>
      <c r="H64" s="137">
        <v>-57.245527855328497</v>
      </c>
      <c r="I64" s="137">
        <v>-12.2962904225991</v>
      </c>
      <c r="J64" s="137">
        <v>-1.0018015745101001</v>
      </c>
      <c r="K64" s="137">
        <v>10.3928649361082</v>
      </c>
      <c r="L64" s="137">
        <v>6.7933221676195901</v>
      </c>
      <c r="M64" s="137">
        <v>7.0654531929841804</v>
      </c>
      <c r="N64" s="137">
        <v>7.7120262677288904</v>
      </c>
      <c r="O64" s="137">
        <v>6.2849416765699599</v>
      </c>
      <c r="P64" s="137">
        <v>7.8230136085726301</v>
      </c>
      <c r="Q64" s="137">
        <v>12.054670475244199</v>
      </c>
      <c r="R64" s="137">
        <v>7.0806736306379001</v>
      </c>
    </row>
    <row r="65" spans="1:18" x14ac:dyDescent="0.25">
      <c r="A65" s="133" t="s">
        <v>113</v>
      </c>
      <c r="B65" s="136">
        <v>43906</v>
      </c>
      <c r="C65" s="137">
        <v>17.4711</v>
      </c>
      <c r="D65" s="137">
        <v>17.4711</v>
      </c>
      <c r="E65" s="133">
        <v>116555</v>
      </c>
      <c r="F65" s="137">
        <v>19.669894340963602</v>
      </c>
      <c r="G65" s="137">
        <v>19.669894340963602</v>
      </c>
      <c r="H65" s="137">
        <v>-91.800185397310401</v>
      </c>
      <c r="I65" s="137">
        <v>-20.461184877147101</v>
      </c>
      <c r="J65" s="137">
        <v>-6.9806544852260197</v>
      </c>
      <c r="K65" s="137">
        <v>13.1400558606489</v>
      </c>
      <c r="L65" s="137">
        <v>7.6431794733368701</v>
      </c>
      <c r="M65" s="137">
        <v>9.1709038950389701</v>
      </c>
      <c r="N65" s="137">
        <v>10.969027138033701</v>
      </c>
      <c r="O65" s="137">
        <v>6.7355223860355498</v>
      </c>
      <c r="P65" s="137">
        <v>7.3106442230157596</v>
      </c>
      <c r="Q65" s="137">
        <v>9.2313862559241695</v>
      </c>
      <c r="R65" s="137">
        <v>8.5187630302130799</v>
      </c>
    </row>
    <row r="66" spans="1:18" x14ac:dyDescent="0.25">
      <c r="A66" s="133" t="s">
        <v>80</v>
      </c>
      <c r="B66" s="136">
        <v>43906</v>
      </c>
      <c r="C66" s="137">
        <v>18.2105</v>
      </c>
      <c r="D66" s="137">
        <v>18.2105</v>
      </c>
      <c r="E66" s="133">
        <v>119311</v>
      </c>
      <c r="F66" s="137">
        <v>19.6742771339458</v>
      </c>
      <c r="G66" s="137">
        <v>19.6742771339458</v>
      </c>
      <c r="H66" s="137">
        <v>-91.7861458596647</v>
      </c>
      <c r="I66" s="137">
        <v>-20.440213635033299</v>
      </c>
      <c r="J66" s="137">
        <v>-6.9608553032420897</v>
      </c>
      <c r="K66" s="137">
        <v>13.362073427100601</v>
      </c>
      <c r="L66" s="137">
        <v>7.9873946073340401</v>
      </c>
      <c r="M66" s="137">
        <v>9.4675702474997099</v>
      </c>
      <c r="N66" s="137">
        <v>11.281296694381201</v>
      </c>
      <c r="O66" s="137">
        <v>7.1567961788411498</v>
      </c>
      <c r="P66" s="137">
        <v>8.1084903843386105</v>
      </c>
      <c r="Q66" s="137">
        <v>9.4566688371540497</v>
      </c>
      <c r="R66" s="137">
        <v>8.8544691575230097</v>
      </c>
    </row>
    <row r="67" spans="1:18" x14ac:dyDescent="0.25">
      <c r="A67" s="133" t="s">
        <v>365</v>
      </c>
      <c r="B67" s="136">
        <v>43906</v>
      </c>
      <c r="C67" s="137">
        <v>0.37609999999999999</v>
      </c>
      <c r="D67" s="137">
        <v>0.37609999999999999</v>
      </c>
      <c r="E67" s="133">
        <v>148118</v>
      </c>
      <c r="F67" s="137">
        <v>9.7126130920697999</v>
      </c>
      <c r="G67" s="137">
        <v>9.7126130920697999</v>
      </c>
      <c r="H67" s="137">
        <v>9.7229621736808198</v>
      </c>
      <c r="I67" s="137">
        <v>9.0429181277631905</v>
      </c>
      <c r="J67" s="137"/>
      <c r="K67" s="137"/>
      <c r="L67" s="137"/>
      <c r="M67" s="137"/>
      <c r="N67" s="137"/>
      <c r="O67" s="137"/>
      <c r="P67" s="137"/>
      <c r="Q67" s="137">
        <v>8.7230422147447104</v>
      </c>
      <c r="R67" s="137"/>
    </row>
    <row r="68" spans="1:18" x14ac:dyDescent="0.25">
      <c r="A68" s="133" t="s">
        <v>369</v>
      </c>
      <c r="B68" s="136">
        <v>43906</v>
      </c>
      <c r="C68" s="137">
        <v>0.35930000000000001</v>
      </c>
      <c r="D68" s="137">
        <v>0.35930000000000001</v>
      </c>
      <c r="E68" s="133">
        <v>148117</v>
      </c>
      <c r="F68" s="137">
        <v>6.77619975865725</v>
      </c>
      <c r="G68" s="137">
        <v>6.77619975865725</v>
      </c>
      <c r="H68" s="137">
        <v>8.7219722012025098</v>
      </c>
      <c r="I68" s="137">
        <v>8.7365859496549092</v>
      </c>
      <c r="J68" s="137"/>
      <c r="K68" s="137"/>
      <c r="L68" s="137"/>
      <c r="M68" s="137"/>
      <c r="N68" s="137"/>
      <c r="O68" s="137"/>
      <c r="P68" s="137"/>
      <c r="Q68" s="137">
        <v>8.3983593437374608</v>
      </c>
      <c r="R68" s="137"/>
    </row>
    <row r="69" spans="1:18" x14ac:dyDescent="0.25">
      <c r="A69" s="133" t="s">
        <v>81</v>
      </c>
      <c r="B69" s="136">
        <v>43906</v>
      </c>
      <c r="C69" s="137">
        <v>20.463999999999999</v>
      </c>
      <c r="D69" s="137">
        <v>20.463999999999999</v>
      </c>
      <c r="E69" s="133">
        <v>120762</v>
      </c>
      <c r="F69" s="137">
        <v>39.007578951496797</v>
      </c>
      <c r="G69" s="137">
        <v>39.007578951496797</v>
      </c>
      <c r="H69" s="137">
        <v>-74.445303833947904</v>
      </c>
      <c r="I69" s="137">
        <v>-8.6599167579287304</v>
      </c>
      <c r="J69" s="137">
        <v>-22.0416082998806</v>
      </c>
      <c r="K69" s="137">
        <v>-4.5307676698453001</v>
      </c>
      <c r="L69" s="137">
        <v>-2.5533218512247098</v>
      </c>
      <c r="M69" s="137">
        <v>1.97821227861644</v>
      </c>
      <c r="N69" s="137">
        <v>-3.9223310586926399</v>
      </c>
      <c r="O69" s="137">
        <v>1.7982849369526399</v>
      </c>
      <c r="P69" s="137">
        <v>5.78239064684856</v>
      </c>
      <c r="Q69" s="137">
        <v>8.7871337121791804</v>
      </c>
      <c r="R69" s="137">
        <v>8.1383520790845404E-2</v>
      </c>
    </row>
    <row r="70" spans="1:18" x14ac:dyDescent="0.25">
      <c r="A70" s="133" t="s">
        <v>114</v>
      </c>
      <c r="B70" s="136">
        <v>43906</v>
      </c>
      <c r="C70" s="137">
        <v>19.544899999999998</v>
      </c>
      <c r="D70" s="137">
        <v>19.544899999999998</v>
      </c>
      <c r="E70" s="133">
        <v>113077</v>
      </c>
      <c r="F70" s="137">
        <v>38.404487923050802</v>
      </c>
      <c r="G70" s="137">
        <v>38.404487923050802</v>
      </c>
      <c r="H70" s="137">
        <v>-75.044610664344503</v>
      </c>
      <c r="I70" s="137">
        <v>-9.2644181957756295</v>
      </c>
      <c r="J70" s="137">
        <v>-22.6291587625003</v>
      </c>
      <c r="K70" s="137">
        <v>-5.1176957907605898</v>
      </c>
      <c r="L70" s="137">
        <v>-3.1401819204375698</v>
      </c>
      <c r="M70" s="137">
        <v>1.3617226701990099</v>
      </c>
      <c r="N70" s="137">
        <v>-4.52898442248914</v>
      </c>
      <c r="O70" s="137">
        <v>1.0618041925811099</v>
      </c>
      <c r="P70" s="137">
        <v>4.9025840012031896</v>
      </c>
      <c r="Q70" s="137">
        <v>9.8027250984805807</v>
      </c>
      <c r="R70" s="137">
        <v>-0.59671661464905001</v>
      </c>
    </row>
    <row r="71" spans="1:18" x14ac:dyDescent="0.25">
      <c r="A71" s="135" t="s">
        <v>387</v>
      </c>
      <c r="B71" s="135"/>
      <c r="C71" s="135"/>
      <c r="D71" s="135"/>
      <c r="E71" s="135"/>
      <c r="F71" s="135"/>
      <c r="G71" s="135"/>
      <c r="H71" s="135"/>
      <c r="I71" s="135"/>
      <c r="J71" s="135"/>
      <c r="K71" s="135"/>
      <c r="L71" s="135"/>
      <c r="M71" s="135"/>
      <c r="N71" s="135"/>
      <c r="O71" s="135"/>
      <c r="P71" s="135"/>
      <c r="Q71" s="135"/>
      <c r="R71" s="135"/>
    </row>
    <row r="72" spans="1:18" x14ac:dyDescent="0.25">
      <c r="A72" s="133" t="s">
        <v>266</v>
      </c>
      <c r="B72" s="136">
        <v>43906</v>
      </c>
      <c r="C72" s="137">
        <v>33.450000000000003</v>
      </c>
      <c r="D72" s="137">
        <v>33.450000000000003</v>
      </c>
      <c r="E72" s="133">
        <v>104331</v>
      </c>
      <c r="F72" s="137">
        <v>-785.93400447427098</v>
      </c>
      <c r="G72" s="137">
        <v>-785.93400447427098</v>
      </c>
      <c r="H72" s="137">
        <v>-534.43980221549305</v>
      </c>
      <c r="I72" s="137">
        <v>-347.25872727945801</v>
      </c>
      <c r="J72" s="137">
        <v>-224.25678418636599</v>
      </c>
      <c r="K72" s="137">
        <v>-64.163736815670504</v>
      </c>
      <c r="L72" s="137">
        <v>-17.059868468511802</v>
      </c>
      <c r="M72" s="137">
        <v>-17.436065253124799</v>
      </c>
      <c r="N72" s="137">
        <v>-13.580721895006</v>
      </c>
      <c r="O72" s="137">
        <v>2.2648537349330198</v>
      </c>
      <c r="P72" s="137">
        <v>4.1907058181922601</v>
      </c>
      <c r="Q72" s="137">
        <v>17.421636474659099</v>
      </c>
      <c r="R72" s="137">
        <v>-6.0594692547424103</v>
      </c>
    </row>
    <row r="73" spans="1:18" x14ac:dyDescent="0.25">
      <c r="A73" s="133" t="s">
        <v>163</v>
      </c>
      <c r="B73" s="136">
        <v>43906</v>
      </c>
      <c r="C73" s="137">
        <v>35.840000000000003</v>
      </c>
      <c r="D73" s="137">
        <v>35.840000000000003</v>
      </c>
      <c r="E73" s="133">
        <v>119661</v>
      </c>
      <c r="F73" s="137">
        <v>-784.43400330635995</v>
      </c>
      <c r="G73" s="137">
        <v>-784.43400330635995</v>
      </c>
      <c r="H73" s="137">
        <v>-534.095381202819</v>
      </c>
      <c r="I73" s="137">
        <v>-346.86225723961599</v>
      </c>
      <c r="J73" s="137">
        <v>-223.77619828685999</v>
      </c>
      <c r="K73" s="137">
        <v>-63.569325720065301</v>
      </c>
      <c r="L73" s="137">
        <v>-16.438479553233599</v>
      </c>
      <c r="M73" s="137">
        <v>-16.840724390665599</v>
      </c>
      <c r="N73" s="137">
        <v>-13.0017625588098</v>
      </c>
      <c r="O73" s="137">
        <v>3.2761989660672302</v>
      </c>
      <c r="P73" s="137">
        <v>5.4125082004759202</v>
      </c>
      <c r="Q73" s="137">
        <v>18.246469003542501</v>
      </c>
      <c r="R73" s="137">
        <v>-5.3267011550846703</v>
      </c>
    </row>
    <row r="74" spans="1:18" x14ac:dyDescent="0.25">
      <c r="A74" s="133" t="s">
        <v>267</v>
      </c>
      <c r="B74" s="136">
        <v>43906</v>
      </c>
      <c r="C74" s="137">
        <v>27.17</v>
      </c>
      <c r="D74" s="137">
        <v>27.17</v>
      </c>
      <c r="E74" s="133">
        <v>107745</v>
      </c>
      <c r="F74" s="137">
        <v>-763.82660687593204</v>
      </c>
      <c r="G74" s="137">
        <v>-763.82660687593204</v>
      </c>
      <c r="H74" s="137">
        <v>-518.49045882854296</v>
      </c>
      <c r="I74" s="137">
        <v>-338.21039626612998</v>
      </c>
      <c r="J74" s="137">
        <v>-218.75936469883101</v>
      </c>
      <c r="K74" s="137">
        <v>-63.076036866359402</v>
      </c>
      <c r="L74" s="137">
        <v>-16.277263487273601</v>
      </c>
      <c r="M74" s="137">
        <v>-16.450886706179599</v>
      </c>
      <c r="N74" s="137">
        <v>-12.707257228581</v>
      </c>
      <c r="O74" s="137">
        <v>2.9341779478439798</v>
      </c>
      <c r="P74" s="137">
        <v>4.9326393426027897</v>
      </c>
      <c r="Q74" s="137">
        <v>14.5534290271132</v>
      </c>
      <c r="R74" s="137">
        <v>-5.3931374195756296</v>
      </c>
    </row>
    <row r="75" spans="1:18" x14ac:dyDescent="0.25">
      <c r="A75" s="133" t="s">
        <v>164</v>
      </c>
      <c r="B75" s="136">
        <v>43906</v>
      </c>
      <c r="C75" s="137">
        <v>29.03</v>
      </c>
      <c r="D75" s="137">
        <v>29.03</v>
      </c>
      <c r="E75" s="133">
        <v>119544</v>
      </c>
      <c r="F75" s="137">
        <v>-765.81665590703699</v>
      </c>
      <c r="G75" s="137">
        <v>-765.81665590703699</v>
      </c>
      <c r="H75" s="137">
        <v>-519.16430343849697</v>
      </c>
      <c r="I75" s="137">
        <v>-338.39713943131198</v>
      </c>
      <c r="J75" s="137">
        <v>-218.37098584410401</v>
      </c>
      <c r="K75" s="137">
        <v>-62.219358057542003</v>
      </c>
      <c r="L75" s="137">
        <v>-15.431786020021301</v>
      </c>
      <c r="M75" s="137">
        <v>-15.591490186234701</v>
      </c>
      <c r="N75" s="137">
        <v>-11.805379775630399</v>
      </c>
      <c r="O75" s="137">
        <v>4.1113124562156802</v>
      </c>
      <c r="P75" s="137">
        <v>6.1581904599107098</v>
      </c>
      <c r="Q75" s="137">
        <v>19.772286410946901</v>
      </c>
      <c r="R75" s="137">
        <v>-4.4495056653290099</v>
      </c>
    </row>
    <row r="76" spans="1:18" x14ac:dyDescent="0.25">
      <c r="A76" s="133" t="s">
        <v>165</v>
      </c>
      <c r="B76" s="136">
        <v>43906</v>
      </c>
      <c r="C76" s="137">
        <v>45.858800000000002</v>
      </c>
      <c r="D76" s="137">
        <v>45.858800000000002</v>
      </c>
      <c r="E76" s="133">
        <v>120503</v>
      </c>
      <c r="F76" s="137">
        <v>-686.21643254409901</v>
      </c>
      <c r="G76" s="137">
        <v>-686.21643254409901</v>
      </c>
      <c r="H76" s="137">
        <v>-553.00535400302601</v>
      </c>
      <c r="I76" s="137">
        <v>-342.77912741206001</v>
      </c>
      <c r="J76" s="137">
        <v>-215.690100983381</v>
      </c>
      <c r="K76" s="137">
        <v>-48.9038605406733</v>
      </c>
      <c r="L76" s="137">
        <v>-7.66510319961154</v>
      </c>
      <c r="M76" s="137">
        <v>-8.20161296131662</v>
      </c>
      <c r="N76" s="137">
        <v>-1.72219750033985</v>
      </c>
      <c r="O76" s="137">
        <v>9.4156597528689492</v>
      </c>
      <c r="P76" s="137">
        <v>8.4671958162517207</v>
      </c>
      <c r="Q76" s="137">
        <v>28.782381108416299</v>
      </c>
      <c r="R76" s="137">
        <v>3.8432556261418398</v>
      </c>
    </row>
    <row r="77" spans="1:18" x14ac:dyDescent="0.25">
      <c r="A77" s="133" t="s">
        <v>268</v>
      </c>
      <c r="B77" s="136">
        <v>43906</v>
      </c>
      <c r="C77" s="137">
        <v>42.368000000000002</v>
      </c>
      <c r="D77" s="137">
        <v>42.368000000000002</v>
      </c>
      <c r="E77" s="133">
        <v>112323</v>
      </c>
      <c r="F77" s="137">
        <v>-686.97173636443199</v>
      </c>
      <c r="G77" s="137">
        <v>-686.97173636443199</v>
      </c>
      <c r="H77" s="137">
        <v>-553.64865720132502</v>
      </c>
      <c r="I77" s="137">
        <v>-343.42587095089402</v>
      </c>
      <c r="J77" s="137">
        <v>-216.316252063837</v>
      </c>
      <c r="K77" s="137">
        <v>-49.553119402995598</v>
      </c>
      <c r="L77" s="137">
        <v>-8.3993121306554102</v>
      </c>
      <c r="M77" s="137">
        <v>-8.9392433098254092</v>
      </c>
      <c r="N77" s="137">
        <v>-2.5547034760020799</v>
      </c>
      <c r="O77" s="137">
        <v>8.1708201053149399</v>
      </c>
      <c r="P77" s="137">
        <v>7.0402927822532604</v>
      </c>
      <c r="Q77" s="137">
        <v>31.673780160857898</v>
      </c>
      <c r="R77" s="137">
        <v>2.85907985385805</v>
      </c>
    </row>
    <row r="78" spans="1:18" x14ac:dyDescent="0.25">
      <c r="A78" s="133" t="s">
        <v>269</v>
      </c>
      <c r="B78" s="136">
        <v>43906</v>
      </c>
      <c r="C78" s="137">
        <v>36.46</v>
      </c>
      <c r="D78" s="137">
        <v>36.46</v>
      </c>
      <c r="E78" s="133">
        <v>134044</v>
      </c>
      <c r="F78" s="137">
        <v>-748.47704847704802</v>
      </c>
      <c r="G78" s="137">
        <v>-748.47704847704802</v>
      </c>
      <c r="H78" s="137">
        <v>-593.16619209667294</v>
      </c>
      <c r="I78" s="137">
        <v>-410.32222919211603</v>
      </c>
      <c r="J78" s="137">
        <v>-250.83378010485799</v>
      </c>
      <c r="K78" s="137">
        <v>-70.984545928112496</v>
      </c>
      <c r="L78" s="137">
        <v>-24.779427303465798</v>
      </c>
      <c r="M78" s="137">
        <v>-23.6005251092345</v>
      </c>
      <c r="N78" s="137">
        <v>-16.0957123618028</v>
      </c>
      <c r="O78" s="137">
        <v>-3.5133109603661801</v>
      </c>
      <c r="P78" s="137">
        <v>-0.67246739610266104</v>
      </c>
      <c r="Q78" s="137">
        <v>-1.2340370124485101</v>
      </c>
      <c r="R78" s="137">
        <v>-9.9556199597833999</v>
      </c>
    </row>
    <row r="79" spans="1:18" x14ac:dyDescent="0.25">
      <c r="A79" s="133" t="s">
        <v>166</v>
      </c>
      <c r="B79" s="136">
        <v>43906</v>
      </c>
      <c r="C79" s="137">
        <v>39.409999999999997</v>
      </c>
      <c r="D79" s="137">
        <v>39.409999999999997</v>
      </c>
      <c r="E79" s="133">
        <v>134045</v>
      </c>
      <c r="F79" s="137">
        <v>-750.27777777777897</v>
      </c>
      <c r="G79" s="137">
        <v>-750.27777777777897</v>
      </c>
      <c r="H79" s="137">
        <v>-593.30527803655798</v>
      </c>
      <c r="I79" s="137">
        <v>-409.80538922155699</v>
      </c>
      <c r="J79" s="137">
        <v>-250.304534175502</v>
      </c>
      <c r="K79" s="137">
        <v>-70.471256415619607</v>
      </c>
      <c r="L79" s="137">
        <v>-24.1679766339441</v>
      </c>
      <c r="M79" s="137">
        <v>-23.006600870598</v>
      </c>
      <c r="N79" s="137">
        <v>-15.4892490818116</v>
      </c>
      <c r="O79" s="137">
        <v>-2.7092585030541301</v>
      </c>
      <c r="P79" s="137">
        <v>0.23075327985757799</v>
      </c>
      <c r="Q79" s="137">
        <v>-0.36095796306185701</v>
      </c>
      <c r="R79" s="137">
        <v>-9.3248242870846205</v>
      </c>
    </row>
    <row r="80" spans="1:18" x14ac:dyDescent="0.25">
      <c r="A80" s="133" t="s">
        <v>270</v>
      </c>
      <c r="B80" s="136">
        <v>43906</v>
      </c>
      <c r="C80" s="137">
        <v>34.598999999999997</v>
      </c>
      <c r="D80" s="137">
        <v>34.598999999999997</v>
      </c>
      <c r="E80" s="133">
        <v>113463</v>
      </c>
      <c r="F80" s="137">
        <v>-668.005135349233</v>
      </c>
      <c r="G80" s="137">
        <v>-668.005135349233</v>
      </c>
      <c r="H80" s="137">
        <v>-510.13011394748497</v>
      </c>
      <c r="I80" s="137">
        <v>-372.86411356953602</v>
      </c>
      <c r="J80" s="137">
        <v>-231.552669796928</v>
      </c>
      <c r="K80" s="137">
        <v>-60.9027674700707</v>
      </c>
      <c r="L80" s="137">
        <v>-15.2031236653402</v>
      </c>
      <c r="M80" s="137">
        <v>-14.646078895886699</v>
      </c>
      <c r="N80" s="137">
        <v>-6.8966053034900003</v>
      </c>
      <c r="O80" s="137">
        <v>3.0570588018509599</v>
      </c>
      <c r="P80" s="137">
        <v>3.0319635851340698</v>
      </c>
      <c r="Q80" s="137">
        <v>17.3198977623457</v>
      </c>
      <c r="R80" s="137">
        <v>-2.0641696826470901</v>
      </c>
    </row>
    <row r="81" spans="1:18" x14ac:dyDescent="0.25">
      <c r="A81" s="133" t="s">
        <v>167</v>
      </c>
      <c r="B81" s="136">
        <v>43906</v>
      </c>
      <c r="C81" s="137">
        <v>36.515000000000001</v>
      </c>
      <c r="D81" s="137">
        <v>36.515000000000001</v>
      </c>
      <c r="E81" s="133">
        <v>120147</v>
      </c>
      <c r="F81" s="137">
        <v>-666.72275143231798</v>
      </c>
      <c r="G81" s="137">
        <v>-666.72275143231798</v>
      </c>
      <c r="H81" s="137">
        <v>-508.87737954019099</v>
      </c>
      <c r="I81" s="137">
        <v>-371.775584000859</v>
      </c>
      <c r="J81" s="137">
        <v>-230.530956161571</v>
      </c>
      <c r="K81" s="137">
        <v>-59.840539254771102</v>
      </c>
      <c r="L81" s="137">
        <v>-14.0743623975525</v>
      </c>
      <c r="M81" s="137">
        <v>-13.5691477804966</v>
      </c>
      <c r="N81" s="137">
        <v>-5.78707209530537</v>
      </c>
      <c r="O81" s="137">
        <v>4.3179227971894099</v>
      </c>
      <c r="P81" s="137">
        <v>4.17754107808915</v>
      </c>
      <c r="Q81" s="137">
        <v>15.8754958235627</v>
      </c>
      <c r="R81" s="137">
        <v>-0.94182721831773597</v>
      </c>
    </row>
    <row r="82" spans="1:18" x14ac:dyDescent="0.25">
      <c r="A82" s="133" t="s">
        <v>168</v>
      </c>
      <c r="B82" s="136">
        <v>43906</v>
      </c>
      <c r="C82" s="137">
        <v>8.42</v>
      </c>
      <c r="D82" s="137">
        <v>8.42</v>
      </c>
      <c r="E82" s="133">
        <v>141950</v>
      </c>
      <c r="F82" s="137">
        <v>-551.77626606197998</v>
      </c>
      <c r="G82" s="137">
        <v>-551.77626606197998</v>
      </c>
      <c r="H82" s="137">
        <v>-483.22044334975402</v>
      </c>
      <c r="I82" s="137">
        <v>-337.01433003397801</v>
      </c>
      <c r="J82" s="137">
        <v>-189.98200745405501</v>
      </c>
      <c r="K82" s="137">
        <v>-29.154765938906898</v>
      </c>
      <c r="L82" s="137">
        <v>4.8795486751691097</v>
      </c>
      <c r="M82" s="137">
        <v>-2.76794742163802</v>
      </c>
      <c r="N82" s="137">
        <v>-1.62660113575595</v>
      </c>
      <c r="O82" s="137"/>
      <c r="P82" s="137"/>
      <c r="Q82" s="137">
        <v>-7.6283068783068799</v>
      </c>
      <c r="R82" s="137">
        <v>-7.5501412117735303</v>
      </c>
    </row>
    <row r="83" spans="1:18" x14ac:dyDescent="0.25">
      <c r="A83" s="133" t="s">
        <v>271</v>
      </c>
      <c r="B83" s="136">
        <v>43906</v>
      </c>
      <c r="C83" s="137">
        <v>8.2799999999999994</v>
      </c>
      <c r="D83" s="137">
        <v>8.2799999999999994</v>
      </c>
      <c r="E83" s="133">
        <v>141952</v>
      </c>
      <c r="F83" s="137">
        <v>-547.28950403690897</v>
      </c>
      <c r="G83" s="137">
        <v>-547.28950403690897</v>
      </c>
      <c r="H83" s="137">
        <v>-485.44828665310598</v>
      </c>
      <c r="I83" s="137">
        <v>-337.20144209103199</v>
      </c>
      <c r="J83" s="137">
        <v>-190.67519916416401</v>
      </c>
      <c r="K83" s="137">
        <v>-29.6113282690464</v>
      </c>
      <c r="L83" s="137">
        <v>4.2038725762523299</v>
      </c>
      <c r="M83" s="137">
        <v>-3.4228473998295099</v>
      </c>
      <c r="N83" s="137">
        <v>-2.2309867491933599</v>
      </c>
      <c r="O83" s="137"/>
      <c r="P83" s="137"/>
      <c r="Q83" s="137">
        <v>-8.3042328042328108</v>
      </c>
      <c r="R83" s="137">
        <v>-8.2127657812239008</v>
      </c>
    </row>
    <row r="84" spans="1:18" x14ac:dyDescent="0.25">
      <c r="A84" s="133" t="s">
        <v>169</v>
      </c>
      <c r="B84" s="136">
        <v>43906</v>
      </c>
      <c r="C84" s="137">
        <v>10.42</v>
      </c>
      <c r="D84" s="137">
        <v>10.42</v>
      </c>
      <c r="E84" s="133">
        <v>144315</v>
      </c>
      <c r="F84" s="137">
        <v>-588.88888888888903</v>
      </c>
      <c r="G84" s="137">
        <v>-588.88888888888903</v>
      </c>
      <c r="H84" s="137">
        <v>-518.27386097048998</v>
      </c>
      <c r="I84" s="137">
        <v>-358.26631977294198</v>
      </c>
      <c r="J84" s="137">
        <v>-212.13928580492899</v>
      </c>
      <c r="K84" s="137">
        <v>-38.299374236874201</v>
      </c>
      <c r="L84" s="137">
        <v>-0.38419434971157201</v>
      </c>
      <c r="M84" s="137">
        <v>-3.3401797697970399</v>
      </c>
      <c r="N84" s="137">
        <v>-3.1426314030165101</v>
      </c>
      <c r="O84" s="137"/>
      <c r="P84" s="137"/>
      <c r="Q84" s="137">
        <v>2.98249027237354</v>
      </c>
      <c r="R84" s="137"/>
    </row>
    <row r="85" spans="1:18" x14ac:dyDescent="0.25">
      <c r="A85" s="133" t="s">
        <v>272</v>
      </c>
      <c r="B85" s="136">
        <v>43906</v>
      </c>
      <c r="C85" s="137">
        <v>10.25</v>
      </c>
      <c r="D85" s="137">
        <v>10.25</v>
      </c>
      <c r="E85" s="133">
        <v>144314</v>
      </c>
      <c r="F85" s="137">
        <v>-598.17563388991903</v>
      </c>
      <c r="G85" s="137">
        <v>-598.17563388991903</v>
      </c>
      <c r="H85" s="137">
        <v>-521.88636648689396</v>
      </c>
      <c r="I85" s="137">
        <v>-361.49459783913602</v>
      </c>
      <c r="J85" s="137">
        <v>-213.47779037411101</v>
      </c>
      <c r="K85" s="137">
        <v>-39.5101819903931</v>
      </c>
      <c r="L85" s="137">
        <v>-1.5531419210025299</v>
      </c>
      <c r="M85" s="137">
        <v>-4.4871532188665304</v>
      </c>
      <c r="N85" s="137">
        <v>-4.2716450794668503</v>
      </c>
      <c r="O85" s="137"/>
      <c r="P85" s="137"/>
      <c r="Q85" s="137">
        <v>1.77529182879377</v>
      </c>
      <c r="R85" s="137"/>
    </row>
    <row r="86" spans="1:18" x14ac:dyDescent="0.25">
      <c r="A86" s="133" t="s">
        <v>170</v>
      </c>
      <c r="B86" s="136">
        <v>43906</v>
      </c>
      <c r="C86" s="137">
        <v>54.59</v>
      </c>
      <c r="D86" s="137">
        <v>54.59</v>
      </c>
      <c r="E86" s="133">
        <v>119351</v>
      </c>
      <c r="F86" s="137">
        <v>-627.77970813064599</v>
      </c>
      <c r="G86" s="137">
        <v>-627.77970813064599</v>
      </c>
      <c r="H86" s="137">
        <v>-450.30484160191298</v>
      </c>
      <c r="I86" s="137">
        <v>-311.22531283847599</v>
      </c>
      <c r="J86" s="137">
        <v>-199.847908745247</v>
      </c>
      <c r="K86" s="137">
        <v>-36.591010121890797</v>
      </c>
      <c r="L86" s="137">
        <v>2.7181785908113598</v>
      </c>
      <c r="M86" s="137">
        <v>-2.9140638387363</v>
      </c>
      <c r="N86" s="137">
        <v>2.0262802719702599</v>
      </c>
      <c r="O86" s="137">
        <v>7.8377543553632902</v>
      </c>
      <c r="P86" s="137">
        <v>7.2190214119872698</v>
      </c>
      <c r="Q86" s="137">
        <v>18.519159758346198</v>
      </c>
      <c r="R86" s="137">
        <v>-3.92710984894399</v>
      </c>
    </row>
    <row r="87" spans="1:18" x14ac:dyDescent="0.25">
      <c r="A87" s="133" t="s">
        <v>273</v>
      </c>
      <c r="B87" s="136">
        <v>43906</v>
      </c>
      <c r="C87" s="137">
        <v>49.69</v>
      </c>
      <c r="D87" s="137">
        <v>49.69</v>
      </c>
      <c r="E87" s="133">
        <v>111710</v>
      </c>
      <c r="F87" s="137">
        <v>-627.02805878984702</v>
      </c>
      <c r="G87" s="137">
        <v>-627.02805878984702</v>
      </c>
      <c r="H87" s="137">
        <v>-450.58177711239</v>
      </c>
      <c r="I87" s="137">
        <v>-312.21055295457398</v>
      </c>
      <c r="J87" s="137">
        <v>-200.69201357100599</v>
      </c>
      <c r="K87" s="137">
        <v>-37.600735941060599</v>
      </c>
      <c r="L87" s="137">
        <v>1.58649666763258</v>
      </c>
      <c r="M87" s="137">
        <v>-4.0004270893437104</v>
      </c>
      <c r="N87" s="137">
        <v>0.86816215133845398</v>
      </c>
      <c r="O87" s="137">
        <v>6.32404581620382</v>
      </c>
      <c r="P87" s="137">
        <v>5.4174450130731397</v>
      </c>
      <c r="Q87" s="137">
        <v>35.8851870200644</v>
      </c>
      <c r="R87" s="137">
        <v>-4.9841144749102897</v>
      </c>
    </row>
    <row r="88" spans="1:18" x14ac:dyDescent="0.25">
      <c r="A88" s="133" t="s">
        <v>171</v>
      </c>
      <c r="B88" s="136">
        <v>43906</v>
      </c>
      <c r="C88" s="137">
        <v>61.22</v>
      </c>
      <c r="D88" s="137">
        <v>61.22</v>
      </c>
      <c r="E88" s="133">
        <v>118285</v>
      </c>
      <c r="F88" s="137">
        <v>-751.44316730523701</v>
      </c>
      <c r="G88" s="137">
        <v>-751.44316730523701</v>
      </c>
      <c r="H88" s="137">
        <v>-579.19683046733996</v>
      </c>
      <c r="I88" s="137">
        <v>-410.18090649887</v>
      </c>
      <c r="J88" s="137">
        <v>-236.89726580914501</v>
      </c>
      <c r="K88" s="137">
        <v>-53.634988189962002</v>
      </c>
      <c r="L88" s="137">
        <v>-10.0508103223386</v>
      </c>
      <c r="M88" s="137">
        <v>-15.805657864293799</v>
      </c>
      <c r="N88" s="137">
        <v>-7.7863025072878704</v>
      </c>
      <c r="O88" s="137">
        <v>6.1858415649816001</v>
      </c>
      <c r="P88" s="137">
        <v>5.4546170557098304</v>
      </c>
      <c r="Q88" s="137">
        <v>14.560434631407301</v>
      </c>
      <c r="R88" s="137">
        <v>1.71247084154093</v>
      </c>
    </row>
    <row r="89" spans="1:18" x14ac:dyDescent="0.25">
      <c r="A89" s="133" t="s">
        <v>274</v>
      </c>
      <c r="B89" s="136">
        <v>43906</v>
      </c>
      <c r="C89" s="137">
        <v>58.42</v>
      </c>
      <c r="D89" s="137">
        <v>58.42</v>
      </c>
      <c r="E89" s="133">
        <v>111722</v>
      </c>
      <c r="F89" s="137">
        <v>-752.23489106578904</v>
      </c>
      <c r="G89" s="137">
        <v>-752.23489106578904</v>
      </c>
      <c r="H89" s="137">
        <v>-579.89393840603304</v>
      </c>
      <c r="I89" s="137">
        <v>-411.21889932443599</v>
      </c>
      <c r="J89" s="137">
        <v>-237.60737629413501</v>
      </c>
      <c r="K89" s="137">
        <v>-54.468756095975003</v>
      </c>
      <c r="L89" s="137">
        <v>-10.9685621821544</v>
      </c>
      <c r="M89" s="137">
        <v>-16.676693440863701</v>
      </c>
      <c r="N89" s="137">
        <v>-8.6570491898214605</v>
      </c>
      <c r="O89" s="137">
        <v>5.1696246728896398</v>
      </c>
      <c r="P89" s="137">
        <v>4.5103739519645298</v>
      </c>
      <c r="Q89" s="137">
        <v>41.413348713633297</v>
      </c>
      <c r="R89" s="137">
        <v>0.79890560875513095</v>
      </c>
    </row>
    <row r="90" spans="1:18" x14ac:dyDescent="0.25">
      <c r="A90" s="133" t="s">
        <v>172</v>
      </c>
      <c r="B90" s="136">
        <v>43906</v>
      </c>
      <c r="C90" s="137">
        <v>42.936999999999998</v>
      </c>
      <c r="D90" s="137">
        <v>42.936999999999998</v>
      </c>
      <c r="E90" s="133">
        <v>119242</v>
      </c>
      <c r="F90" s="137">
        <v>-813.34985040459605</v>
      </c>
      <c r="G90" s="137">
        <v>-813.34985040459605</v>
      </c>
      <c r="H90" s="137">
        <v>-623.64011833972995</v>
      </c>
      <c r="I90" s="137">
        <v>-439.80708062508597</v>
      </c>
      <c r="J90" s="137">
        <v>-267.89764285847002</v>
      </c>
      <c r="K90" s="137">
        <v>-80.475162101926102</v>
      </c>
      <c r="L90" s="137">
        <v>-26.625157310877398</v>
      </c>
      <c r="M90" s="137">
        <v>-20.934083995013399</v>
      </c>
      <c r="N90" s="137">
        <v>-13.0484305257608</v>
      </c>
      <c r="O90" s="137">
        <v>1.2773193068349999</v>
      </c>
      <c r="P90" s="137">
        <v>6.3541612899930398</v>
      </c>
      <c r="Q90" s="137">
        <v>17.587101013652902</v>
      </c>
      <c r="R90" s="137">
        <v>-3.9189565867084699</v>
      </c>
    </row>
    <row r="91" spans="1:18" x14ac:dyDescent="0.25">
      <c r="A91" s="133" t="s">
        <v>275</v>
      </c>
      <c r="B91" s="136">
        <v>43906</v>
      </c>
      <c r="C91" s="137">
        <v>40.655000000000001</v>
      </c>
      <c r="D91" s="137">
        <v>40.655000000000001</v>
      </c>
      <c r="E91" s="133">
        <v>104772</v>
      </c>
      <c r="F91" s="137">
        <v>-814.25718941497701</v>
      </c>
      <c r="G91" s="137">
        <v>-814.25718941497701</v>
      </c>
      <c r="H91" s="137">
        <v>-624.33690592183598</v>
      </c>
      <c r="I91" s="137">
        <v>-440.519262834833</v>
      </c>
      <c r="J91" s="137">
        <v>-268.57385044394698</v>
      </c>
      <c r="K91" s="137">
        <v>-81.222173408999097</v>
      </c>
      <c r="L91" s="137">
        <v>-27.464537542871501</v>
      </c>
      <c r="M91" s="137">
        <v>-21.753426909718701</v>
      </c>
      <c r="N91" s="137">
        <v>-13.890662781817101</v>
      </c>
      <c r="O91" s="137">
        <v>0.20522761489133701</v>
      </c>
      <c r="P91" s="137">
        <v>5.1583727377283299</v>
      </c>
      <c r="Q91" s="137">
        <v>23.281471077819401</v>
      </c>
      <c r="R91" s="137">
        <v>-4.7991086567994703</v>
      </c>
    </row>
    <row r="92" spans="1:18" x14ac:dyDescent="0.25">
      <c r="A92" s="133" t="s">
        <v>173</v>
      </c>
      <c r="B92" s="136">
        <v>43906</v>
      </c>
      <c r="C92" s="137">
        <v>42.61</v>
      </c>
      <c r="D92" s="137">
        <v>42.61</v>
      </c>
      <c r="E92" s="133">
        <v>118620</v>
      </c>
      <c r="F92" s="137">
        <v>-757.73914319248797</v>
      </c>
      <c r="G92" s="137">
        <v>-757.73914319248797</v>
      </c>
      <c r="H92" s="137">
        <v>-577.79334605294605</v>
      </c>
      <c r="I92" s="137">
        <v>-408.20467141726101</v>
      </c>
      <c r="J92" s="137">
        <v>-251.77657421735501</v>
      </c>
      <c r="K92" s="137">
        <v>-68.074267898897702</v>
      </c>
      <c r="L92" s="137">
        <v>-20.3045214646143</v>
      </c>
      <c r="M92" s="137">
        <v>-20.218183651712899</v>
      </c>
      <c r="N92" s="137">
        <v>-12.1681347637341</v>
      </c>
      <c r="O92" s="137">
        <v>0.74308338120122497</v>
      </c>
      <c r="P92" s="137">
        <v>2.83183766663088</v>
      </c>
      <c r="Q92" s="137">
        <v>13.3444776685793</v>
      </c>
      <c r="R92" s="137">
        <v>-6.0638582932573604</v>
      </c>
    </row>
    <row r="93" spans="1:18" x14ac:dyDescent="0.25">
      <c r="A93" s="133" t="s">
        <v>276</v>
      </c>
      <c r="B93" s="136">
        <v>43906</v>
      </c>
      <c r="C93" s="137">
        <v>39.409999999999997</v>
      </c>
      <c r="D93" s="137">
        <v>39.409999999999997</v>
      </c>
      <c r="E93" s="133">
        <v>111638</v>
      </c>
      <c r="F93" s="137">
        <v>-758.42652073915599</v>
      </c>
      <c r="G93" s="137">
        <v>-758.42652073915599</v>
      </c>
      <c r="H93" s="137">
        <v>-579.75707197628799</v>
      </c>
      <c r="I93" s="137">
        <v>-409.80538922155699</v>
      </c>
      <c r="J93" s="137">
        <v>-253.07479758385799</v>
      </c>
      <c r="K93" s="137">
        <v>-69.500250116990301</v>
      </c>
      <c r="L93" s="137">
        <v>-21.8550384727188</v>
      </c>
      <c r="M93" s="137">
        <v>-21.662253956832298</v>
      </c>
      <c r="N93" s="137">
        <v>-13.688669739266301</v>
      </c>
      <c r="O93" s="137">
        <v>-0.72739065135432701</v>
      </c>
      <c r="P93" s="137">
        <v>1.5573742512926101</v>
      </c>
      <c r="Q93" s="137">
        <v>26.220444553004398</v>
      </c>
      <c r="R93" s="137">
        <v>-7.4762741703891704</v>
      </c>
    </row>
    <row r="94" spans="1:18" x14ac:dyDescent="0.25">
      <c r="A94" s="133" t="s">
        <v>174</v>
      </c>
      <c r="B94" s="136">
        <v>43906</v>
      </c>
      <c r="C94" s="137">
        <v>12.886699999999999</v>
      </c>
      <c r="D94" s="137">
        <v>12.886699999999999</v>
      </c>
      <c r="E94" s="133">
        <v>135654</v>
      </c>
      <c r="F94" s="137">
        <v>-765.87965252125696</v>
      </c>
      <c r="G94" s="137">
        <v>-765.87965252125696</v>
      </c>
      <c r="H94" s="137">
        <v>-594.87062895169504</v>
      </c>
      <c r="I94" s="137">
        <v>-429.12384619730199</v>
      </c>
      <c r="J94" s="137">
        <v>-250.260339617293</v>
      </c>
      <c r="K94" s="137">
        <v>-72.601480808131001</v>
      </c>
      <c r="L94" s="137">
        <v>-22.231151446030001</v>
      </c>
      <c r="M94" s="137">
        <v>-21.295316332953401</v>
      </c>
      <c r="N94" s="137">
        <v>-14.6473812543782</v>
      </c>
      <c r="O94" s="137">
        <v>0.678214572936783</v>
      </c>
      <c r="P94" s="137"/>
      <c r="Q94" s="137">
        <v>6.8507509752925904</v>
      </c>
      <c r="R94" s="137">
        <v>-3.11420833890352</v>
      </c>
    </row>
    <row r="95" spans="1:18" x14ac:dyDescent="0.25">
      <c r="A95" s="133" t="s">
        <v>277</v>
      </c>
      <c r="B95" s="136">
        <v>43906</v>
      </c>
      <c r="C95" s="137">
        <v>12.03</v>
      </c>
      <c r="D95" s="137">
        <v>12.03</v>
      </c>
      <c r="E95" s="133">
        <v>135655</v>
      </c>
      <c r="F95" s="137">
        <v>-767.07945532666099</v>
      </c>
      <c r="G95" s="137">
        <v>-767.07945532666099</v>
      </c>
      <c r="H95" s="137">
        <v>-596.136633982013</v>
      </c>
      <c r="I95" s="137">
        <v>-430.28650948438002</v>
      </c>
      <c r="J95" s="137">
        <v>-251.33583427239799</v>
      </c>
      <c r="K95" s="137">
        <v>-73.734537057829399</v>
      </c>
      <c r="L95" s="137">
        <v>-23.507051093219999</v>
      </c>
      <c r="M95" s="137">
        <v>-22.5600139368965</v>
      </c>
      <c r="N95" s="137">
        <v>-16.025654666885099</v>
      </c>
      <c r="O95" s="137">
        <v>-0.94936046652138495</v>
      </c>
      <c r="P95" s="137"/>
      <c r="Q95" s="137">
        <v>4.8176202860858197</v>
      </c>
      <c r="R95" s="137">
        <v>-4.6528353708253496</v>
      </c>
    </row>
    <row r="96" spans="1:18" x14ac:dyDescent="0.25">
      <c r="A96" s="133" t="s">
        <v>278</v>
      </c>
      <c r="B96" s="136">
        <v>43906</v>
      </c>
      <c r="C96" s="137">
        <v>443.58409999999998</v>
      </c>
      <c r="D96" s="137">
        <v>443.58409999999998</v>
      </c>
      <c r="E96" s="133">
        <v>100526</v>
      </c>
      <c r="F96" s="137">
        <v>-784.950871648374</v>
      </c>
      <c r="G96" s="137">
        <v>-784.950871648374</v>
      </c>
      <c r="H96" s="137">
        <v>-614.56942485576201</v>
      </c>
      <c r="I96" s="137">
        <v>-426.33022835818099</v>
      </c>
      <c r="J96" s="137">
        <v>-274.350411720583</v>
      </c>
      <c r="K96" s="137">
        <v>-88.529615559261202</v>
      </c>
      <c r="L96" s="137">
        <v>-35.529668094728599</v>
      </c>
      <c r="M96" s="137">
        <v>-29.511581438794</v>
      </c>
      <c r="N96" s="137">
        <v>-21.347021315058701</v>
      </c>
      <c r="O96" s="137">
        <v>-3.0841548510508798</v>
      </c>
      <c r="P96" s="137">
        <v>0.77782310917589104</v>
      </c>
      <c r="Q96" s="137">
        <v>206.98168519487299</v>
      </c>
      <c r="R96" s="137">
        <v>-8.3678915788498802</v>
      </c>
    </row>
    <row r="97" spans="1:18" x14ac:dyDescent="0.25">
      <c r="A97" s="133" t="s">
        <v>175</v>
      </c>
      <c r="B97" s="136">
        <v>43906</v>
      </c>
      <c r="C97" s="137">
        <v>472.9282</v>
      </c>
      <c r="D97" s="137">
        <v>472.9282</v>
      </c>
      <c r="E97" s="133">
        <v>118540</v>
      </c>
      <c r="F97" s="137">
        <v>-784.09429678494496</v>
      </c>
      <c r="G97" s="137">
        <v>-784.09429678494496</v>
      </c>
      <c r="H97" s="137">
        <v>-613.60852355635404</v>
      </c>
      <c r="I97" s="137">
        <v>-425.501298276645</v>
      </c>
      <c r="J97" s="137">
        <v>-273.62768246440299</v>
      </c>
      <c r="K97" s="137">
        <v>-87.762488786917999</v>
      </c>
      <c r="L97" s="137">
        <v>-34.702428297543698</v>
      </c>
      <c r="M97" s="137">
        <v>-28.743415532911602</v>
      </c>
      <c r="N97" s="137">
        <v>-20.573469052212499</v>
      </c>
      <c r="O97" s="137">
        <v>-2.1738928986091999</v>
      </c>
      <c r="P97" s="137">
        <v>1.8203255474431701</v>
      </c>
      <c r="Q97" s="137">
        <v>13.1674118053658</v>
      </c>
      <c r="R97" s="137">
        <v>-7.5597560742732499</v>
      </c>
    </row>
    <row r="98" spans="1:18" x14ac:dyDescent="0.25">
      <c r="A98" s="133" t="s">
        <v>279</v>
      </c>
      <c r="B98" s="136">
        <v>43906</v>
      </c>
      <c r="C98" s="137">
        <v>284.21600000000001</v>
      </c>
      <c r="D98" s="137">
        <v>284.21600000000001</v>
      </c>
      <c r="E98" s="133">
        <v>100998</v>
      </c>
      <c r="F98" s="137">
        <v>-880.04484670846796</v>
      </c>
      <c r="G98" s="137">
        <v>-880.04484670846796</v>
      </c>
      <c r="H98" s="137">
        <v>-627.05325609150498</v>
      </c>
      <c r="I98" s="137">
        <v>-465.97530302586199</v>
      </c>
      <c r="J98" s="137">
        <v>-282.77819800491199</v>
      </c>
      <c r="K98" s="137">
        <v>-94.148206885187605</v>
      </c>
      <c r="L98" s="137">
        <v>-33.689001199883798</v>
      </c>
      <c r="M98" s="137">
        <v>-29.761492661312701</v>
      </c>
      <c r="N98" s="137">
        <v>-20.544688940380599</v>
      </c>
      <c r="O98" s="137">
        <v>-0.74930939382553996</v>
      </c>
      <c r="P98" s="137">
        <v>3.5336844049630498</v>
      </c>
      <c r="Q98" s="137">
        <v>142.71900755739301</v>
      </c>
      <c r="R98" s="137">
        <v>-7.3134967025588598</v>
      </c>
    </row>
    <row r="99" spans="1:18" x14ac:dyDescent="0.25">
      <c r="A99" s="133" t="s">
        <v>176</v>
      </c>
      <c r="B99" s="136">
        <v>43906</v>
      </c>
      <c r="C99" s="137">
        <v>296.22800000000001</v>
      </c>
      <c r="D99" s="137">
        <v>296.22800000000001</v>
      </c>
      <c r="E99" s="133">
        <v>118929</v>
      </c>
      <c r="F99" s="137">
        <v>-879.56397922199403</v>
      </c>
      <c r="G99" s="137">
        <v>-879.56397922199403</v>
      </c>
      <c r="H99" s="137">
        <v>-626.60385876538498</v>
      </c>
      <c r="I99" s="137">
        <v>-465.55890071800002</v>
      </c>
      <c r="J99" s="137">
        <v>-282.399966226689</v>
      </c>
      <c r="K99" s="137">
        <v>-93.766842251737799</v>
      </c>
      <c r="L99" s="137">
        <v>-33.274043506957199</v>
      </c>
      <c r="M99" s="137">
        <v>-29.3744243357269</v>
      </c>
      <c r="N99" s="137">
        <v>-20.143752197600701</v>
      </c>
      <c r="O99" s="137">
        <v>-0.16522534861274801</v>
      </c>
      <c r="P99" s="137">
        <v>4.2493888470354202</v>
      </c>
      <c r="Q99" s="137">
        <v>14.117947273268999</v>
      </c>
      <c r="R99" s="137">
        <v>-6.8451775028463402</v>
      </c>
    </row>
    <row r="100" spans="1:18" x14ac:dyDescent="0.25">
      <c r="A100" s="133" t="s">
        <v>280</v>
      </c>
      <c r="B100" s="136">
        <v>43906</v>
      </c>
      <c r="C100" s="137">
        <v>378.524</v>
      </c>
      <c r="D100" s="137">
        <v>1235.09260341596</v>
      </c>
      <c r="E100" s="133">
        <v>101979</v>
      </c>
      <c r="F100" s="137">
        <v>-899.19719196604501</v>
      </c>
      <c r="G100" s="137">
        <v>-899.19719196604501</v>
      </c>
      <c r="H100" s="137">
        <v>-653.13680119667504</v>
      </c>
      <c r="I100" s="137">
        <v>-470.712883192341</v>
      </c>
      <c r="J100" s="137">
        <v>-298.867431246595</v>
      </c>
      <c r="K100" s="137">
        <v>-104.859107379063</v>
      </c>
      <c r="L100" s="137">
        <v>-43.2185678629234</v>
      </c>
      <c r="M100" s="137">
        <v>-37.193736319279999</v>
      </c>
      <c r="N100" s="137">
        <v>-26.884347242412598</v>
      </c>
      <c r="O100" s="137">
        <v>-6.0483342802650597</v>
      </c>
      <c r="P100" s="137">
        <v>-1.3123396280800199</v>
      </c>
      <c r="Q100" s="137">
        <v>510.980231112816</v>
      </c>
      <c r="R100" s="137">
        <v>-12.660015099980001</v>
      </c>
    </row>
    <row r="101" spans="1:18" x14ac:dyDescent="0.25">
      <c r="A101" s="133" t="s">
        <v>177</v>
      </c>
      <c r="B101" s="136">
        <v>43906</v>
      </c>
      <c r="C101" s="137">
        <v>395.84899999999999</v>
      </c>
      <c r="D101" s="137">
        <v>395.84899999999999</v>
      </c>
      <c r="E101" s="133">
        <v>119060</v>
      </c>
      <c r="F101" s="137">
        <v>-898.70642762054297</v>
      </c>
      <c r="G101" s="137">
        <v>-898.70642762054297</v>
      </c>
      <c r="H101" s="137">
        <v>-652.70471644203701</v>
      </c>
      <c r="I101" s="137">
        <v>-470.291928809539</v>
      </c>
      <c r="J101" s="137">
        <v>-298.460432125593</v>
      </c>
      <c r="K101" s="137">
        <v>-104.428754849447</v>
      </c>
      <c r="L101" s="137">
        <v>-42.762283738256102</v>
      </c>
      <c r="M101" s="137">
        <v>-36.776453234640002</v>
      </c>
      <c r="N101" s="137">
        <v>-26.4591265143854</v>
      </c>
      <c r="O101" s="137">
        <v>-5.4917752245019598</v>
      </c>
      <c r="P101" s="137">
        <v>-0.70321749568918102</v>
      </c>
      <c r="Q101" s="137">
        <v>8.6322077884703798</v>
      </c>
      <c r="R101" s="137">
        <v>-12.166376482219601</v>
      </c>
    </row>
    <row r="102" spans="1:18" x14ac:dyDescent="0.25">
      <c r="A102" s="133" t="s">
        <v>281</v>
      </c>
      <c r="B102" s="136">
        <v>43906</v>
      </c>
      <c r="C102" s="137">
        <v>30.835999999999999</v>
      </c>
      <c r="D102" s="137">
        <v>30.835999999999999</v>
      </c>
      <c r="E102" s="133">
        <v>104707</v>
      </c>
      <c r="F102" s="137">
        <v>-812.90791817728802</v>
      </c>
      <c r="G102" s="137">
        <v>-812.90791817728802</v>
      </c>
      <c r="H102" s="137">
        <v>-613.48926112659501</v>
      </c>
      <c r="I102" s="137">
        <v>-445.54699506382502</v>
      </c>
      <c r="J102" s="137">
        <v>-259.860072930993</v>
      </c>
      <c r="K102" s="137">
        <v>-74.984349303949003</v>
      </c>
      <c r="L102" s="137">
        <v>-22.9962387267339</v>
      </c>
      <c r="M102" s="137">
        <v>-22.2604212228918</v>
      </c>
      <c r="N102" s="137">
        <v>-16.041589377709599</v>
      </c>
      <c r="O102" s="137">
        <v>-1.7046233614149899</v>
      </c>
      <c r="P102" s="137">
        <v>2.4448072827155101</v>
      </c>
      <c r="Q102" s="137">
        <v>15.7815729404441</v>
      </c>
      <c r="R102" s="137">
        <v>-8.0445975254664894</v>
      </c>
    </row>
    <row r="103" spans="1:18" x14ac:dyDescent="0.25">
      <c r="A103" s="133" t="s">
        <v>178</v>
      </c>
      <c r="B103" s="136">
        <v>43906</v>
      </c>
      <c r="C103" s="137">
        <v>32.642699999999998</v>
      </c>
      <c r="D103" s="137">
        <v>32.642699999999998</v>
      </c>
      <c r="E103" s="133">
        <v>120079</v>
      </c>
      <c r="F103" s="137">
        <v>-811.59115731448605</v>
      </c>
      <c r="G103" s="137">
        <v>-811.59115731448605</v>
      </c>
      <c r="H103" s="137">
        <v>-612.26859719921902</v>
      </c>
      <c r="I103" s="137">
        <v>-444.42660522148498</v>
      </c>
      <c r="J103" s="137">
        <v>-258.81900507225401</v>
      </c>
      <c r="K103" s="137">
        <v>-73.918265154599297</v>
      </c>
      <c r="L103" s="137">
        <v>-21.841710400714302</v>
      </c>
      <c r="M103" s="137">
        <v>-21.178692205646598</v>
      </c>
      <c r="N103" s="137">
        <v>-15.028009951923</v>
      </c>
      <c r="O103" s="137">
        <v>-0.86474762643421199</v>
      </c>
      <c r="P103" s="137">
        <v>3.3687833550038802</v>
      </c>
      <c r="Q103" s="137">
        <v>12.828867599580599</v>
      </c>
      <c r="R103" s="137">
        <v>-7.2350534856554098</v>
      </c>
    </row>
    <row r="104" spans="1:18" x14ac:dyDescent="0.25">
      <c r="A104" s="133" t="s">
        <v>282</v>
      </c>
      <c r="B104" s="136">
        <v>43906</v>
      </c>
      <c r="C104" s="137">
        <v>298.48</v>
      </c>
      <c r="D104" s="137">
        <v>298.48</v>
      </c>
      <c r="E104" s="133">
        <v>100354</v>
      </c>
      <c r="F104" s="137">
        <v>-838.38683178920803</v>
      </c>
      <c r="G104" s="137">
        <v>-838.38683178920803</v>
      </c>
      <c r="H104" s="137">
        <v>-643.74653890688103</v>
      </c>
      <c r="I104" s="137">
        <v>-444.33018343524202</v>
      </c>
      <c r="J104" s="137">
        <v>-284.99647766182301</v>
      </c>
      <c r="K104" s="137">
        <v>-89.717294773474507</v>
      </c>
      <c r="L104" s="137">
        <v>-33.356757199731199</v>
      </c>
      <c r="M104" s="137">
        <v>-29.132825570183002</v>
      </c>
      <c r="N104" s="137">
        <v>-19.3715710341903</v>
      </c>
      <c r="O104" s="137">
        <v>-2.12660721758711</v>
      </c>
      <c r="P104" s="137">
        <v>1.8334638581576499</v>
      </c>
      <c r="Q104" s="137">
        <v>140.11337325349299</v>
      </c>
      <c r="R104" s="137">
        <v>-6.8314989499055097</v>
      </c>
    </row>
    <row r="105" spans="1:18" x14ac:dyDescent="0.25">
      <c r="A105" s="133" t="s">
        <v>179</v>
      </c>
      <c r="B105" s="136">
        <v>43906</v>
      </c>
      <c r="C105" s="137">
        <v>319.95</v>
      </c>
      <c r="D105" s="137">
        <v>319.95</v>
      </c>
      <c r="E105" s="133">
        <v>120592</v>
      </c>
      <c r="F105" s="137">
        <v>-837.76180359516195</v>
      </c>
      <c r="G105" s="137">
        <v>-837.76180359516195</v>
      </c>
      <c r="H105" s="137">
        <v>-643.32096474953698</v>
      </c>
      <c r="I105" s="137">
        <v>-443.87688944872599</v>
      </c>
      <c r="J105" s="137">
        <v>-284.58091580701</v>
      </c>
      <c r="K105" s="137">
        <v>-89.198078625712597</v>
      </c>
      <c r="L105" s="137">
        <v>-32.703583005709703</v>
      </c>
      <c r="M105" s="137">
        <v>-28.491617828563999</v>
      </c>
      <c r="N105" s="137">
        <v>-18.747301690725099</v>
      </c>
      <c r="O105" s="137">
        <v>-1.1874541568086801</v>
      </c>
      <c r="P105" s="137">
        <v>3.0163361270039699</v>
      </c>
      <c r="Q105" s="137">
        <v>14.0344173423277</v>
      </c>
      <c r="R105" s="137">
        <v>-6.0859105837659397</v>
      </c>
    </row>
    <row r="106" spans="1:18" x14ac:dyDescent="0.25">
      <c r="A106" s="133" t="s">
        <v>283</v>
      </c>
      <c r="B106" s="136">
        <v>43906</v>
      </c>
      <c r="C106" s="137">
        <v>9.08</v>
      </c>
      <c r="D106" s="137">
        <v>9.08</v>
      </c>
      <c r="E106" s="133">
        <v>142136</v>
      </c>
      <c r="F106" s="137">
        <v>-610.87866108786602</v>
      </c>
      <c r="G106" s="137">
        <v>-610.87866108786602</v>
      </c>
      <c r="H106" s="137">
        <v>-630.96390540727396</v>
      </c>
      <c r="I106" s="137">
        <v>-451.144938849857</v>
      </c>
      <c r="J106" s="137">
        <v>-274.46599825632097</v>
      </c>
      <c r="K106" s="137">
        <v>-79.936818032056095</v>
      </c>
      <c r="L106" s="137">
        <v>-21.845916595671302</v>
      </c>
      <c r="M106" s="137">
        <v>-22.6845974822808</v>
      </c>
      <c r="N106" s="137">
        <v>-14.421917414574301</v>
      </c>
      <c r="O106" s="137"/>
      <c r="P106" s="137"/>
      <c r="Q106" s="137">
        <v>-4.6381215469613304</v>
      </c>
      <c r="R106" s="137"/>
    </row>
    <row r="107" spans="1:18" x14ac:dyDescent="0.25">
      <c r="A107" s="133" t="s">
        <v>180</v>
      </c>
      <c r="B107" s="136">
        <v>43906</v>
      </c>
      <c r="C107" s="137">
        <v>9.27</v>
      </c>
      <c r="D107" s="137">
        <v>9.27</v>
      </c>
      <c r="E107" s="133">
        <v>142134</v>
      </c>
      <c r="F107" s="137">
        <v>-610.82650273224101</v>
      </c>
      <c r="G107" s="137">
        <v>-610.82650273224101</v>
      </c>
      <c r="H107" s="137">
        <v>-632.633716993907</v>
      </c>
      <c r="I107" s="137">
        <v>-451.19153816745302</v>
      </c>
      <c r="J107" s="137">
        <v>-273.88645588549502</v>
      </c>
      <c r="K107" s="137">
        <v>-79.734440149306195</v>
      </c>
      <c r="L107" s="137">
        <v>-21.618420078477801</v>
      </c>
      <c r="M107" s="137">
        <v>-22.298043803210501</v>
      </c>
      <c r="N107" s="137">
        <v>-13.9310864301133</v>
      </c>
      <c r="O107" s="137"/>
      <c r="P107" s="137"/>
      <c r="Q107" s="137">
        <v>-3.68024861878453</v>
      </c>
      <c r="R107" s="137"/>
    </row>
    <row r="108" spans="1:18" x14ac:dyDescent="0.25">
      <c r="A108" s="133" t="s">
        <v>181</v>
      </c>
      <c r="B108" s="136">
        <v>43906</v>
      </c>
      <c r="C108" s="137">
        <v>25.75</v>
      </c>
      <c r="D108" s="137">
        <v>25.75</v>
      </c>
      <c r="E108" s="133">
        <v>123637</v>
      </c>
      <c r="F108" s="137">
        <v>-627.37875997544495</v>
      </c>
      <c r="G108" s="137">
        <v>-627.37875997544495</v>
      </c>
      <c r="H108" s="137">
        <v>-508.08672575234101</v>
      </c>
      <c r="I108" s="137">
        <v>-304.88193219674702</v>
      </c>
      <c r="J108" s="137">
        <v>-192.411285082479</v>
      </c>
      <c r="K108" s="137">
        <v>-52.993181405719298</v>
      </c>
      <c r="L108" s="137">
        <v>-10.3414081314634</v>
      </c>
      <c r="M108" s="137">
        <v>-8.7300836342800601</v>
      </c>
      <c r="N108" s="137">
        <v>-6.6663704932275101</v>
      </c>
      <c r="O108" s="137">
        <v>4.2102116341296796</v>
      </c>
      <c r="P108" s="137">
        <v>4.3796700585493697</v>
      </c>
      <c r="Q108" s="137">
        <v>24.164564943253499</v>
      </c>
      <c r="R108" s="137">
        <v>-2.2409954251523301</v>
      </c>
    </row>
    <row r="109" spans="1:18" x14ac:dyDescent="0.25">
      <c r="A109" s="133" t="s">
        <v>284</v>
      </c>
      <c r="B109" s="136">
        <v>43906</v>
      </c>
      <c r="C109" s="137">
        <v>23.84</v>
      </c>
      <c r="D109" s="137">
        <v>23.84</v>
      </c>
      <c r="E109" s="133">
        <v>123638</v>
      </c>
      <c r="F109" s="137">
        <v>-629.14346327234296</v>
      </c>
      <c r="G109" s="137">
        <v>-629.14346327234296</v>
      </c>
      <c r="H109" s="137">
        <v>-510.97237987135799</v>
      </c>
      <c r="I109" s="137">
        <v>-306.83620598498499</v>
      </c>
      <c r="J109" s="137">
        <v>-193.89877252074101</v>
      </c>
      <c r="K109" s="137">
        <v>-54.139619451665901</v>
      </c>
      <c r="L109" s="137">
        <v>-11.573209399296401</v>
      </c>
      <c r="M109" s="137">
        <v>-9.9518219943558108</v>
      </c>
      <c r="N109" s="137">
        <v>-7.9456555231534098</v>
      </c>
      <c r="O109" s="137">
        <v>2.44411342296657</v>
      </c>
      <c r="P109" s="137">
        <v>2.7994189919683401</v>
      </c>
      <c r="Q109" s="137">
        <v>21.234131988230299</v>
      </c>
      <c r="R109" s="137">
        <v>-3.6677312489001102</v>
      </c>
    </row>
    <row r="110" spans="1:18" x14ac:dyDescent="0.25">
      <c r="A110" s="133" t="s">
        <v>182</v>
      </c>
      <c r="B110" s="136">
        <v>43906</v>
      </c>
      <c r="C110" s="137">
        <v>46.58</v>
      </c>
      <c r="D110" s="137">
        <v>46.58</v>
      </c>
      <c r="E110" s="133">
        <v>118473</v>
      </c>
      <c r="F110" s="137">
        <v>-772.95268730733301</v>
      </c>
      <c r="G110" s="137">
        <v>-772.95268730733301</v>
      </c>
      <c r="H110" s="137">
        <v>-641.96966437177298</v>
      </c>
      <c r="I110" s="137">
        <v>-459.650119994948</v>
      </c>
      <c r="J110" s="137">
        <v>-286.36828175362302</v>
      </c>
      <c r="K110" s="137">
        <v>-82.273187563289994</v>
      </c>
      <c r="L110" s="137">
        <v>-32.927103400816002</v>
      </c>
      <c r="M110" s="137">
        <v>-30.846603447247599</v>
      </c>
      <c r="N110" s="137">
        <v>-21.622114060531501</v>
      </c>
      <c r="O110" s="137">
        <v>-0.12933283332859</v>
      </c>
      <c r="P110" s="137">
        <v>2.7278877808576998</v>
      </c>
      <c r="Q110" s="137">
        <v>15.0898937407222</v>
      </c>
      <c r="R110" s="137">
        <v>-11.0751028654339</v>
      </c>
    </row>
    <row r="111" spans="1:18" x14ac:dyDescent="0.25">
      <c r="A111" s="133" t="s">
        <v>285</v>
      </c>
      <c r="B111" s="136">
        <v>43906</v>
      </c>
      <c r="C111" s="137">
        <v>43.07</v>
      </c>
      <c r="D111" s="137">
        <v>43.07</v>
      </c>
      <c r="E111" s="133">
        <v>111569</v>
      </c>
      <c r="F111" s="137">
        <v>-774.963768115942</v>
      </c>
      <c r="G111" s="137">
        <v>-774.963768115942</v>
      </c>
      <c r="H111" s="137">
        <v>-643.16245529353705</v>
      </c>
      <c r="I111" s="137">
        <v>-460.52380042057001</v>
      </c>
      <c r="J111" s="137">
        <v>-287.119993657122</v>
      </c>
      <c r="K111" s="137">
        <v>-83.070004369709807</v>
      </c>
      <c r="L111" s="137">
        <v>-33.831349117973303</v>
      </c>
      <c r="M111" s="137">
        <v>-31.6840277777778</v>
      </c>
      <c r="N111" s="137">
        <v>-22.579078733488402</v>
      </c>
      <c r="O111" s="137">
        <v>-1.3035989818025799</v>
      </c>
      <c r="P111" s="137">
        <v>1.4357794008553799</v>
      </c>
      <c r="Q111" s="137">
        <v>29.454734016593498</v>
      </c>
      <c r="R111" s="137">
        <v>-12.0184709006363</v>
      </c>
    </row>
    <row r="112" spans="1:18" x14ac:dyDescent="0.25">
      <c r="A112" s="133" t="s">
        <v>183</v>
      </c>
      <c r="B112" s="136">
        <v>43906</v>
      </c>
      <c r="C112" s="137">
        <v>8.17</v>
      </c>
      <c r="D112" s="137">
        <v>8.17</v>
      </c>
      <c r="E112" s="133">
        <v>141808</v>
      </c>
      <c r="F112" s="137">
        <v>-728.03989259685397</v>
      </c>
      <c r="G112" s="137">
        <v>-728.03989259685397</v>
      </c>
      <c r="H112" s="137">
        <v>-568.624396323415</v>
      </c>
      <c r="I112" s="137">
        <v>-404.417196040774</v>
      </c>
      <c r="J112" s="137">
        <v>-246.19804515504501</v>
      </c>
      <c r="K112" s="137">
        <v>-80.141210405657105</v>
      </c>
      <c r="L112" s="137">
        <v>-25.684027818499501</v>
      </c>
      <c r="M112" s="137">
        <v>-23.3297539738195</v>
      </c>
      <c r="N112" s="137">
        <v>-14.7263981270226</v>
      </c>
      <c r="O112" s="137"/>
      <c r="P112" s="137"/>
      <c r="Q112" s="137">
        <v>-8.2564894932014905</v>
      </c>
      <c r="R112" s="137">
        <v>-8.6420077870146308</v>
      </c>
    </row>
    <row r="113" spans="1:18" x14ac:dyDescent="0.25">
      <c r="A113" s="133" t="s">
        <v>286</v>
      </c>
      <c r="B113" s="136">
        <v>43906</v>
      </c>
      <c r="C113" s="137">
        <v>8</v>
      </c>
      <c r="D113" s="137">
        <v>8</v>
      </c>
      <c r="E113" s="133">
        <v>141862</v>
      </c>
      <c r="F113" s="137">
        <v>-729.14218566392503</v>
      </c>
      <c r="G113" s="137">
        <v>-729.14218566392503</v>
      </c>
      <c r="H113" s="137">
        <v>-569.042316258352</v>
      </c>
      <c r="I113" s="137">
        <v>-404.69904963041199</v>
      </c>
      <c r="J113" s="137">
        <v>-246.65306642866199</v>
      </c>
      <c r="K113" s="137">
        <v>-80.860257506964103</v>
      </c>
      <c r="L113" s="137">
        <v>-26.536912111749398</v>
      </c>
      <c r="M113" s="137">
        <v>-24.069381464686899</v>
      </c>
      <c r="N113" s="137">
        <v>-15.5267363386565</v>
      </c>
      <c r="O113" s="137"/>
      <c r="P113" s="137"/>
      <c r="Q113" s="137">
        <v>-9.0234857849196501</v>
      </c>
      <c r="R113" s="137">
        <v>-9.3780163464276107</v>
      </c>
    </row>
    <row r="114" spans="1:18" x14ac:dyDescent="0.25">
      <c r="A114" s="133" t="s">
        <v>287</v>
      </c>
      <c r="B114" s="136">
        <v>43906</v>
      </c>
      <c r="C114" s="137">
        <v>44.57</v>
      </c>
      <c r="D114" s="137">
        <v>44.57</v>
      </c>
      <c r="E114" s="133">
        <v>104636</v>
      </c>
      <c r="F114" s="137">
        <v>-822.14086471408598</v>
      </c>
      <c r="G114" s="137">
        <v>-822.14086471408598</v>
      </c>
      <c r="H114" s="137">
        <v>-562.550040032026</v>
      </c>
      <c r="I114" s="137">
        <v>-422.92561761546699</v>
      </c>
      <c r="J114" s="137">
        <v>-242.82308333093999</v>
      </c>
      <c r="K114" s="137">
        <v>-64.496038700519904</v>
      </c>
      <c r="L114" s="137">
        <v>-15.1805370075797</v>
      </c>
      <c r="M114" s="137">
        <v>-17.169824400568199</v>
      </c>
      <c r="N114" s="137">
        <v>-11.6090010054636</v>
      </c>
      <c r="O114" s="137">
        <v>3.2204841154664101</v>
      </c>
      <c r="P114" s="137">
        <v>4.5717750574999396</v>
      </c>
      <c r="Q114" s="137">
        <v>26.1459801077497</v>
      </c>
      <c r="R114" s="137">
        <v>-2.75221881328617</v>
      </c>
    </row>
    <row r="115" spans="1:18" x14ac:dyDescent="0.25">
      <c r="A115" s="133" t="s">
        <v>184</v>
      </c>
      <c r="B115" s="136">
        <v>43906</v>
      </c>
      <c r="C115" s="137">
        <v>49.42</v>
      </c>
      <c r="D115" s="137">
        <v>49.42</v>
      </c>
      <c r="E115" s="133">
        <v>120416</v>
      </c>
      <c r="F115" s="137">
        <v>-821.82389937106802</v>
      </c>
      <c r="G115" s="137">
        <v>-821.82389937106802</v>
      </c>
      <c r="H115" s="137">
        <v>-562.00190854460504</v>
      </c>
      <c r="I115" s="137">
        <v>-422.21831924222897</v>
      </c>
      <c r="J115" s="137">
        <v>-242.07030298002101</v>
      </c>
      <c r="K115" s="137">
        <v>-63.697919102174403</v>
      </c>
      <c r="L115" s="137">
        <v>-14.249566223250399</v>
      </c>
      <c r="M115" s="137">
        <v>-16.1814515402572</v>
      </c>
      <c r="N115" s="137">
        <v>-10.558891118072999</v>
      </c>
      <c r="O115" s="137">
        <v>4.8479910933338797</v>
      </c>
      <c r="P115" s="137">
        <v>6.5627004726003602</v>
      </c>
      <c r="Q115" s="137">
        <v>20.858773327295101</v>
      </c>
      <c r="R115" s="137">
        <v>-1.4518422163035201</v>
      </c>
    </row>
    <row r="116" spans="1:18" x14ac:dyDescent="0.25">
      <c r="A116" s="133" t="s">
        <v>185</v>
      </c>
      <c r="B116" s="136">
        <v>43906</v>
      </c>
      <c r="C116" s="137">
        <v>8.2608999999999995</v>
      </c>
      <c r="D116" s="137">
        <v>8.2608999999999995</v>
      </c>
      <c r="E116" s="133">
        <v>147541</v>
      </c>
      <c r="F116" s="137">
        <v>-710.06546675937705</v>
      </c>
      <c r="G116" s="137">
        <v>-710.06546675937705</v>
      </c>
      <c r="H116" s="137">
        <v>-610.81314218537705</v>
      </c>
      <c r="I116" s="137">
        <v>-449.50288593783301</v>
      </c>
      <c r="J116" s="137">
        <v>-269.24535405560101</v>
      </c>
      <c r="K116" s="137">
        <v>-83.528153225384301</v>
      </c>
      <c r="L116" s="137"/>
      <c r="M116" s="137"/>
      <c r="N116" s="137"/>
      <c r="O116" s="137"/>
      <c r="P116" s="137"/>
      <c r="Q116" s="137">
        <v>-42.318100000000001</v>
      </c>
      <c r="R116" s="137"/>
    </row>
    <row r="117" spans="1:18" x14ac:dyDescent="0.25">
      <c r="A117" s="133" t="s">
        <v>288</v>
      </c>
      <c r="B117" s="136">
        <v>43906</v>
      </c>
      <c r="C117" s="137">
        <v>8.1879000000000008</v>
      </c>
      <c r="D117" s="137">
        <v>8.1879000000000008</v>
      </c>
      <c r="E117" s="133">
        <v>147544</v>
      </c>
      <c r="F117" s="137">
        <v>-711.67851037570199</v>
      </c>
      <c r="G117" s="137">
        <v>-711.67851037570199</v>
      </c>
      <c r="H117" s="137">
        <v>-612.592443179106</v>
      </c>
      <c r="I117" s="137">
        <v>-451.226136612841</v>
      </c>
      <c r="J117" s="137">
        <v>-270.88860281382199</v>
      </c>
      <c r="K117" s="137">
        <v>-85.220351501646903</v>
      </c>
      <c r="L117" s="137"/>
      <c r="M117" s="137"/>
      <c r="N117" s="137"/>
      <c r="O117" s="137"/>
      <c r="P117" s="137"/>
      <c r="Q117" s="137">
        <v>-44.094433333333299</v>
      </c>
      <c r="R117" s="137"/>
    </row>
    <row r="118" spans="1:18" x14ac:dyDescent="0.25">
      <c r="A118" s="133" t="s">
        <v>289</v>
      </c>
      <c r="B118" s="136">
        <v>43906</v>
      </c>
      <c r="C118" s="137">
        <v>15.3628</v>
      </c>
      <c r="D118" s="137">
        <v>15.3628</v>
      </c>
      <c r="E118" s="133">
        <v>107288</v>
      </c>
      <c r="F118" s="137">
        <v>-763.209484879912</v>
      </c>
      <c r="G118" s="137">
        <v>-763.209484879912</v>
      </c>
      <c r="H118" s="137">
        <v>-554.27625701504303</v>
      </c>
      <c r="I118" s="137">
        <v>-375.677706288541</v>
      </c>
      <c r="J118" s="137">
        <v>-227.529997525087</v>
      </c>
      <c r="K118" s="137">
        <v>-61.577812019982701</v>
      </c>
      <c r="L118" s="137">
        <v>-15.7307839966924</v>
      </c>
      <c r="M118" s="137">
        <v>-14.663086632924699</v>
      </c>
      <c r="N118" s="137">
        <v>-7.4467607170914203</v>
      </c>
      <c r="O118" s="137">
        <v>3.9111224858951599</v>
      </c>
      <c r="P118" s="137">
        <v>6.0719918211728396</v>
      </c>
      <c r="Q118" s="137">
        <v>4.48127747252747</v>
      </c>
      <c r="R118" s="137">
        <v>-1.6253231687528999</v>
      </c>
    </row>
    <row r="119" spans="1:18" x14ac:dyDescent="0.25">
      <c r="A119" s="133" t="s">
        <v>186</v>
      </c>
      <c r="B119" s="136">
        <v>43906</v>
      </c>
      <c r="C119" s="137">
        <v>16.6602</v>
      </c>
      <c r="D119" s="137">
        <v>16.6602</v>
      </c>
      <c r="E119" s="133">
        <v>120494</v>
      </c>
      <c r="F119" s="137">
        <v>-762.48305118121402</v>
      </c>
      <c r="G119" s="137">
        <v>-762.48305118121402</v>
      </c>
      <c r="H119" s="137">
        <v>-553.59700843924895</v>
      </c>
      <c r="I119" s="137">
        <v>-375.03285228292202</v>
      </c>
      <c r="J119" s="137">
        <v>-226.92380855768701</v>
      </c>
      <c r="K119" s="137">
        <v>-60.950372830956198</v>
      </c>
      <c r="L119" s="137">
        <v>-15.0429903444694</v>
      </c>
      <c r="M119" s="137">
        <v>-13.9986329792302</v>
      </c>
      <c r="N119" s="137">
        <v>-6.7538619564929103</v>
      </c>
      <c r="O119" s="137">
        <v>4.7776089755471904</v>
      </c>
      <c r="P119" s="137">
        <v>7.8512620978887799</v>
      </c>
      <c r="Q119" s="137">
        <v>18.469254033922802</v>
      </c>
      <c r="R119" s="137">
        <v>-0.89651310517517702</v>
      </c>
    </row>
    <row r="120" spans="1:18" x14ac:dyDescent="0.25">
      <c r="A120" s="133" t="s">
        <v>290</v>
      </c>
      <c r="B120" s="136">
        <v>43906</v>
      </c>
      <c r="C120" s="137">
        <v>37.747</v>
      </c>
      <c r="D120" s="137">
        <v>37.747</v>
      </c>
      <c r="E120" s="133">
        <v>103339</v>
      </c>
      <c r="F120" s="137">
        <v>-782.62108968320797</v>
      </c>
      <c r="G120" s="137">
        <v>-782.62108968320797</v>
      </c>
      <c r="H120" s="137">
        <v>-605.480327287568</v>
      </c>
      <c r="I120" s="137">
        <v>-429.986505021901</v>
      </c>
      <c r="J120" s="137">
        <v>-267.05375903582598</v>
      </c>
      <c r="K120" s="137">
        <v>-73.110334564809193</v>
      </c>
      <c r="L120" s="137">
        <v>-21.128230652548101</v>
      </c>
      <c r="M120" s="137">
        <v>-22.0741414218956</v>
      </c>
      <c r="N120" s="137">
        <v>-12.469327266278301</v>
      </c>
      <c r="O120" s="137">
        <v>0.88766723730161401</v>
      </c>
      <c r="P120" s="137">
        <v>3.7600446008603399</v>
      </c>
      <c r="Q120" s="137">
        <v>19.375655251578301</v>
      </c>
      <c r="R120" s="137">
        <v>-2.7498816232465702</v>
      </c>
    </row>
    <row r="121" spans="1:18" x14ac:dyDescent="0.25">
      <c r="A121" s="133" t="s">
        <v>187</v>
      </c>
      <c r="B121" s="136">
        <v>43906</v>
      </c>
      <c r="C121" s="137">
        <v>41.308999999999997</v>
      </c>
      <c r="D121" s="137">
        <v>41.308999999999997</v>
      </c>
      <c r="E121" s="133">
        <v>119773</v>
      </c>
      <c r="F121" s="137">
        <v>-781.36326567596996</v>
      </c>
      <c r="G121" s="137">
        <v>-781.36326567596996</v>
      </c>
      <c r="H121" s="137">
        <v>-604.39960253764502</v>
      </c>
      <c r="I121" s="137">
        <v>-428.95209009904403</v>
      </c>
      <c r="J121" s="137">
        <v>-266.10017159252197</v>
      </c>
      <c r="K121" s="137">
        <v>-72.100956110725406</v>
      </c>
      <c r="L121" s="137">
        <v>-20.0593143240202</v>
      </c>
      <c r="M121" s="137">
        <v>-21.0703912258938</v>
      </c>
      <c r="N121" s="137">
        <v>-11.4244369855248</v>
      </c>
      <c r="O121" s="137">
        <v>2.1416558264303398</v>
      </c>
      <c r="P121" s="137">
        <v>5.3853331289156996</v>
      </c>
      <c r="Q121" s="137">
        <v>14.3270221348116</v>
      </c>
      <c r="R121" s="137">
        <v>-1.65710229072772</v>
      </c>
    </row>
    <row r="122" spans="1:18" x14ac:dyDescent="0.25">
      <c r="A122" s="133" t="s">
        <v>188</v>
      </c>
      <c r="B122" s="136">
        <v>43906</v>
      </c>
      <c r="C122" s="137">
        <v>45.662999999999997</v>
      </c>
      <c r="D122" s="137">
        <v>45.662999999999997</v>
      </c>
      <c r="E122" s="133">
        <v>119417</v>
      </c>
      <c r="F122" s="137">
        <v>-782.80706787151098</v>
      </c>
      <c r="G122" s="137">
        <v>-782.80706787151098</v>
      </c>
      <c r="H122" s="137">
        <v>-634.91254485407705</v>
      </c>
      <c r="I122" s="137">
        <v>-442.243795738004</v>
      </c>
      <c r="J122" s="137">
        <v>-272.58251813664498</v>
      </c>
      <c r="K122" s="137">
        <v>-81.308090055667506</v>
      </c>
      <c r="L122" s="137">
        <v>-27.216693362851998</v>
      </c>
      <c r="M122" s="137">
        <v>-25.120970053725301</v>
      </c>
      <c r="N122" s="137">
        <v>-17.035202187788201</v>
      </c>
      <c r="O122" s="137">
        <v>-0.97693661537487697</v>
      </c>
      <c r="P122" s="137">
        <v>3.8326176613622001</v>
      </c>
      <c r="Q122" s="137">
        <v>12.908260887827399</v>
      </c>
      <c r="R122" s="137">
        <v>-9.7768537870717491</v>
      </c>
    </row>
    <row r="123" spans="1:18" x14ac:dyDescent="0.25">
      <c r="A123" s="133" t="s">
        <v>291</v>
      </c>
      <c r="B123" s="136">
        <v>43906</v>
      </c>
      <c r="C123" s="137">
        <v>43.61</v>
      </c>
      <c r="D123" s="137">
        <v>43.61</v>
      </c>
      <c r="E123" s="133">
        <v>118047</v>
      </c>
      <c r="F123" s="137">
        <v>-783.33798173535604</v>
      </c>
      <c r="G123" s="137">
        <v>-783.33798173535604</v>
      </c>
      <c r="H123" s="137">
        <v>-635.43266769073205</v>
      </c>
      <c r="I123" s="137">
        <v>-442.71300753310999</v>
      </c>
      <c r="J123" s="137">
        <v>-273.03619884821802</v>
      </c>
      <c r="K123" s="137">
        <v>-81.763369535386502</v>
      </c>
      <c r="L123" s="137">
        <v>-27.677029248423899</v>
      </c>
      <c r="M123" s="137">
        <v>-25.549903114415098</v>
      </c>
      <c r="N123" s="137">
        <v>-17.465734020799101</v>
      </c>
      <c r="O123" s="137">
        <v>-1.62010276939148</v>
      </c>
      <c r="P123" s="137">
        <v>3.0524307097360799</v>
      </c>
      <c r="Q123" s="137">
        <v>23.908887156499699</v>
      </c>
      <c r="R123" s="137">
        <v>-10.249472401567401</v>
      </c>
    </row>
    <row r="124" spans="1:18" x14ac:dyDescent="0.25">
      <c r="A124" s="133" t="s">
        <v>292</v>
      </c>
      <c r="B124" s="136">
        <v>43906</v>
      </c>
      <c r="C124" s="137">
        <v>60.556800000000003</v>
      </c>
      <c r="D124" s="137">
        <v>60.556800000000003</v>
      </c>
      <c r="E124" s="133">
        <v>100865</v>
      </c>
      <c r="F124" s="137">
        <v>-718.12396699779595</v>
      </c>
      <c r="G124" s="137">
        <v>-718.12396699779595</v>
      </c>
      <c r="H124" s="137">
        <v>-515.35051588252304</v>
      </c>
      <c r="I124" s="137">
        <v>-378.552795846435</v>
      </c>
      <c r="J124" s="137">
        <v>-232.10829525163601</v>
      </c>
      <c r="K124" s="137">
        <v>-65.105027271720701</v>
      </c>
      <c r="L124" s="137">
        <v>-15.621384076377201</v>
      </c>
      <c r="M124" s="137">
        <v>-13.5539208105219</v>
      </c>
      <c r="N124" s="137">
        <v>-7.0354612542223496</v>
      </c>
      <c r="O124" s="137">
        <v>4.2865844806115403</v>
      </c>
      <c r="P124" s="137">
        <v>3.5000873138934998</v>
      </c>
      <c r="Q124" s="137">
        <v>22.125828219800098</v>
      </c>
      <c r="R124" s="137">
        <v>-1.8435775056357899</v>
      </c>
    </row>
    <row r="125" spans="1:18" x14ac:dyDescent="0.25">
      <c r="A125" s="133" t="s">
        <v>189</v>
      </c>
      <c r="B125" s="136">
        <v>43906</v>
      </c>
      <c r="C125" s="137">
        <v>64.9071</v>
      </c>
      <c r="D125" s="137">
        <v>64.9071</v>
      </c>
      <c r="E125" s="133">
        <v>120270</v>
      </c>
      <c r="F125" s="137">
        <v>-716.86609860100396</v>
      </c>
      <c r="G125" s="137">
        <v>-716.86609860100396</v>
      </c>
      <c r="H125" s="137">
        <v>-514.15539037852898</v>
      </c>
      <c r="I125" s="137">
        <v>-377.42370787187298</v>
      </c>
      <c r="J125" s="137">
        <v>-231.049395239934</v>
      </c>
      <c r="K125" s="137">
        <v>-64.017657405811093</v>
      </c>
      <c r="L125" s="137">
        <v>-14.672373360932401</v>
      </c>
      <c r="M125" s="137">
        <v>-12.615527071966399</v>
      </c>
      <c r="N125" s="137">
        <v>-6.0495392306776301</v>
      </c>
      <c r="O125" s="137">
        <v>5.6309351179338698</v>
      </c>
      <c r="P125" s="137">
        <v>4.6696503476894797</v>
      </c>
      <c r="Q125" s="137">
        <v>16.1432677427775</v>
      </c>
      <c r="R125" s="137">
        <v>-0.767079570540943</v>
      </c>
    </row>
    <row r="126" spans="1:18" x14ac:dyDescent="0.25">
      <c r="A126" s="133" t="s">
        <v>190</v>
      </c>
      <c r="B126" s="136">
        <v>43906</v>
      </c>
      <c r="C126" s="137">
        <v>10.2592</v>
      </c>
      <c r="D126" s="137">
        <v>10.2592</v>
      </c>
      <c r="E126" s="133">
        <v>139781</v>
      </c>
      <c r="F126" s="137">
        <v>-722.19573469275394</v>
      </c>
      <c r="G126" s="137">
        <v>-722.19573469275394</v>
      </c>
      <c r="H126" s="137">
        <v>-543.34636426912402</v>
      </c>
      <c r="I126" s="137">
        <v>-387.550309115804</v>
      </c>
      <c r="J126" s="137">
        <v>-239.15673307104299</v>
      </c>
      <c r="K126" s="137">
        <v>-73.490837299890998</v>
      </c>
      <c r="L126" s="137">
        <v>-23.104265290552501</v>
      </c>
      <c r="M126" s="137">
        <v>-21.462986131130201</v>
      </c>
      <c r="N126" s="137">
        <v>-14.347468298315199</v>
      </c>
      <c r="O126" s="137">
        <v>-2.3132313752751701</v>
      </c>
      <c r="P126" s="137"/>
      <c r="Q126" s="137">
        <v>0.75990361445782995</v>
      </c>
      <c r="R126" s="137">
        <v>-6.8980667439420698</v>
      </c>
    </row>
    <row r="127" spans="1:18" x14ac:dyDescent="0.25">
      <c r="A127" s="133" t="s">
        <v>293</v>
      </c>
      <c r="B127" s="136">
        <v>43906</v>
      </c>
      <c r="C127" s="137">
        <v>9.5510999999999999</v>
      </c>
      <c r="D127" s="137">
        <v>9.5510999999999999</v>
      </c>
      <c r="E127" s="133">
        <v>139783</v>
      </c>
      <c r="F127" s="137">
        <v>-723.75564571188499</v>
      </c>
      <c r="G127" s="137">
        <v>-723.75564571188499</v>
      </c>
      <c r="H127" s="137">
        <v>-544.82208991608502</v>
      </c>
      <c r="I127" s="137">
        <v>-388.98125524929401</v>
      </c>
      <c r="J127" s="137">
        <v>-240.500469245348</v>
      </c>
      <c r="K127" s="137">
        <v>-74.825791676279295</v>
      </c>
      <c r="L127" s="137">
        <v>-24.5504192593338</v>
      </c>
      <c r="M127" s="137">
        <v>-22.846481650173299</v>
      </c>
      <c r="N127" s="137">
        <v>-15.790977662089899</v>
      </c>
      <c r="O127" s="137">
        <v>-4.1672881886508204</v>
      </c>
      <c r="P127" s="137"/>
      <c r="Q127" s="137">
        <v>-1.3160522088353399</v>
      </c>
      <c r="R127" s="137">
        <v>-8.4903549692604603</v>
      </c>
    </row>
    <row r="128" spans="1:18" x14ac:dyDescent="0.25">
      <c r="A128" s="133" t="s">
        <v>191</v>
      </c>
      <c r="B128" s="136">
        <v>43906</v>
      </c>
      <c r="C128" s="137">
        <v>15.673999999999999</v>
      </c>
      <c r="D128" s="137">
        <v>15.673999999999999</v>
      </c>
      <c r="E128" s="133">
        <v>135781</v>
      </c>
      <c r="F128" s="137">
        <v>-877.27918541321299</v>
      </c>
      <c r="G128" s="137">
        <v>-877.27918541321299</v>
      </c>
      <c r="H128" s="137">
        <v>-626.135807716675</v>
      </c>
      <c r="I128" s="137">
        <v>-455.02798760119202</v>
      </c>
      <c r="J128" s="137">
        <v>-267.05673804007398</v>
      </c>
      <c r="K128" s="137">
        <v>-85.780204347763799</v>
      </c>
      <c r="L128" s="137">
        <v>-26.9186458702588</v>
      </c>
      <c r="M128" s="137">
        <v>-21.919055641436302</v>
      </c>
      <c r="N128" s="137">
        <v>-13.6006425337343</v>
      </c>
      <c r="O128" s="137">
        <v>5.2829735137071703</v>
      </c>
      <c r="P128" s="137"/>
      <c r="Q128" s="137">
        <v>13.448116883116899</v>
      </c>
      <c r="R128" s="137">
        <v>-2.1024795439111301</v>
      </c>
    </row>
    <row r="129" spans="1:18" x14ac:dyDescent="0.25">
      <c r="A129" s="133" t="s">
        <v>294</v>
      </c>
      <c r="B129" s="136">
        <v>43906</v>
      </c>
      <c r="C129" s="137">
        <v>14.754</v>
      </c>
      <c r="D129" s="137">
        <v>14.754</v>
      </c>
      <c r="E129" s="133">
        <v>135784</v>
      </c>
      <c r="F129" s="137">
        <v>-879.04797836886098</v>
      </c>
      <c r="G129" s="137">
        <v>-879.04797836886098</v>
      </c>
      <c r="H129" s="137">
        <v>-627.65413802795297</v>
      </c>
      <c r="I129" s="137">
        <v>-456.29373422372799</v>
      </c>
      <c r="J129" s="137">
        <v>-268.19475726253899</v>
      </c>
      <c r="K129" s="137">
        <v>-86.956572464588206</v>
      </c>
      <c r="L129" s="137">
        <v>-28.279620937981399</v>
      </c>
      <c r="M129" s="137">
        <v>-23.224583020553201</v>
      </c>
      <c r="N129" s="137">
        <v>-15.031838925871501</v>
      </c>
      <c r="O129" s="137">
        <v>3.7103591900696902</v>
      </c>
      <c r="P129" s="137"/>
      <c r="Q129" s="137">
        <v>11.267597402597399</v>
      </c>
      <c r="R129" s="137">
        <v>-3.4937012485745802</v>
      </c>
    </row>
    <row r="130" spans="1:18" x14ac:dyDescent="0.25">
      <c r="A130" s="133" t="s">
        <v>192</v>
      </c>
      <c r="B130" s="136">
        <v>43906</v>
      </c>
      <c r="C130" s="137">
        <v>16.560099999999998</v>
      </c>
      <c r="D130" s="137">
        <v>16.560099999999998</v>
      </c>
      <c r="E130" s="133">
        <v>133386</v>
      </c>
      <c r="F130" s="137">
        <v>-789.13942487779195</v>
      </c>
      <c r="G130" s="137">
        <v>-789.13942487779195</v>
      </c>
      <c r="H130" s="137">
        <v>-620.66244018993302</v>
      </c>
      <c r="I130" s="137">
        <v>-411.89763138378402</v>
      </c>
      <c r="J130" s="137">
        <v>-235.08668242096499</v>
      </c>
      <c r="K130" s="137">
        <v>-65.128384106851797</v>
      </c>
      <c r="L130" s="137">
        <v>-12.865774316554999</v>
      </c>
      <c r="M130" s="137">
        <v>-12.6787164124</v>
      </c>
      <c r="N130" s="137">
        <v>-8.4206319738462803</v>
      </c>
      <c r="O130" s="137">
        <v>3.75226201746896</v>
      </c>
      <c r="P130" s="137">
        <v>10.7624823726721</v>
      </c>
      <c r="Q130" s="137">
        <v>12.729593301435401</v>
      </c>
      <c r="R130" s="137">
        <v>-5.2333845235395202</v>
      </c>
    </row>
    <row r="131" spans="1:18" x14ac:dyDescent="0.25">
      <c r="A131" s="133" t="s">
        <v>295</v>
      </c>
      <c r="B131" s="136">
        <v>43906</v>
      </c>
      <c r="C131" s="137">
        <v>15.450200000000001</v>
      </c>
      <c r="D131" s="137">
        <v>15.450200000000001</v>
      </c>
      <c r="E131" s="133">
        <v>133385</v>
      </c>
      <c r="F131" s="137">
        <v>-790.29765687253405</v>
      </c>
      <c r="G131" s="137">
        <v>-790.29765687253405</v>
      </c>
      <c r="H131" s="137">
        <v>-621.77875140479205</v>
      </c>
      <c r="I131" s="137">
        <v>-412.956204379562</v>
      </c>
      <c r="J131" s="137">
        <v>-236.09557119089899</v>
      </c>
      <c r="K131" s="137">
        <v>-66.197001424869896</v>
      </c>
      <c r="L131" s="137">
        <v>-14.0584622871606</v>
      </c>
      <c r="M131" s="137">
        <v>-13.8523096878716</v>
      </c>
      <c r="N131" s="137">
        <v>-9.6316203527543909</v>
      </c>
      <c r="O131" s="137">
        <v>2.3431508497273601</v>
      </c>
      <c r="P131" s="137">
        <v>8.7448716007960297</v>
      </c>
      <c r="Q131" s="137">
        <v>10.575879851143</v>
      </c>
      <c r="R131" s="137">
        <v>-6.3417477517225898</v>
      </c>
    </row>
    <row r="132" spans="1:18" x14ac:dyDescent="0.25">
      <c r="A132" s="133" t="s">
        <v>296</v>
      </c>
      <c r="B132" s="136">
        <v>43906</v>
      </c>
      <c r="C132" s="137">
        <v>40.657499999999999</v>
      </c>
      <c r="D132" s="137">
        <v>40.657499999999999</v>
      </c>
      <c r="E132" s="133">
        <v>103196</v>
      </c>
      <c r="F132" s="137">
        <v>-746.32821187670095</v>
      </c>
      <c r="G132" s="137">
        <v>-746.32821187670095</v>
      </c>
      <c r="H132" s="137">
        <v>-566.73639040449405</v>
      </c>
      <c r="I132" s="137">
        <v>-420.779777951364</v>
      </c>
      <c r="J132" s="137">
        <v>-295.68370428153702</v>
      </c>
      <c r="K132" s="137">
        <v>-98.036277116775807</v>
      </c>
      <c r="L132" s="137">
        <v>-33.061707637844798</v>
      </c>
      <c r="M132" s="137">
        <v>-35.5455618263437</v>
      </c>
      <c r="N132" s="137">
        <v>-25.797623763066198</v>
      </c>
      <c r="O132" s="137">
        <v>-8.1302364822916502</v>
      </c>
      <c r="P132" s="137">
        <v>-3.4259662578587999</v>
      </c>
      <c r="Q132" s="137">
        <v>21.153095463138001</v>
      </c>
      <c r="R132" s="137">
        <v>-15.969454887329899</v>
      </c>
    </row>
    <row r="133" spans="1:18" x14ac:dyDescent="0.25">
      <c r="A133" s="133" t="s">
        <v>193</v>
      </c>
      <c r="B133" s="136">
        <v>43906</v>
      </c>
      <c r="C133" s="137">
        <v>42.994999999999997</v>
      </c>
      <c r="D133" s="137">
        <v>42.994999999999997</v>
      </c>
      <c r="E133" s="133">
        <v>118803</v>
      </c>
      <c r="F133" s="137">
        <v>-745.36635742965802</v>
      </c>
      <c r="G133" s="137">
        <v>-745.36635742965802</v>
      </c>
      <c r="H133" s="137">
        <v>-565.84579602720305</v>
      </c>
      <c r="I133" s="137">
        <v>-419.99197788818299</v>
      </c>
      <c r="J133" s="137">
        <v>-294.991081911462</v>
      </c>
      <c r="K133" s="137">
        <v>-97.4741675656674</v>
      </c>
      <c r="L133" s="137">
        <v>-32.480551058501</v>
      </c>
      <c r="M133" s="137">
        <v>-35.053433536387701</v>
      </c>
      <c r="N133" s="137">
        <v>-25.299989231500501</v>
      </c>
      <c r="O133" s="137">
        <v>-7.4741525605721897</v>
      </c>
      <c r="P133" s="137">
        <v>-2.7410852342080201</v>
      </c>
      <c r="Q133" s="137">
        <v>10.1819190052511</v>
      </c>
      <c r="R133" s="137">
        <v>-15.4301852442621</v>
      </c>
    </row>
    <row r="134" spans="1:18" x14ac:dyDescent="0.25">
      <c r="A134" s="133" t="s">
        <v>194</v>
      </c>
      <c r="B134" s="136">
        <v>43906</v>
      </c>
      <c r="C134" s="137">
        <v>9.1568000000000005</v>
      </c>
      <c r="D134" s="137">
        <v>9.1568000000000005</v>
      </c>
      <c r="E134" s="133">
        <v>147481</v>
      </c>
      <c r="F134" s="137">
        <v>-616.79694789441896</v>
      </c>
      <c r="G134" s="137">
        <v>-616.79694789441896</v>
      </c>
      <c r="H134" s="137">
        <v>-500.47670761462803</v>
      </c>
      <c r="I134" s="137">
        <v>-335.85183131364198</v>
      </c>
      <c r="J134" s="137">
        <v>-206.927010800696</v>
      </c>
      <c r="K134" s="137">
        <v>-56.482625616389299</v>
      </c>
      <c r="L134" s="137">
        <v>-22.763057722202699</v>
      </c>
      <c r="M134" s="137"/>
      <c r="N134" s="137"/>
      <c r="O134" s="137"/>
      <c r="P134" s="137"/>
      <c r="Q134" s="137">
        <v>-13.0410169491525</v>
      </c>
      <c r="R134" s="137"/>
    </row>
    <row r="135" spans="1:18" x14ac:dyDescent="0.25">
      <c r="A135" s="133" t="s">
        <v>297</v>
      </c>
      <c r="B135" s="136">
        <v>43906</v>
      </c>
      <c r="C135" s="137">
        <v>9.0823999999999998</v>
      </c>
      <c r="D135" s="137">
        <v>9.0823999999999998</v>
      </c>
      <c r="E135" s="133">
        <v>147482</v>
      </c>
      <c r="F135" s="137">
        <v>-619.17849255613396</v>
      </c>
      <c r="G135" s="137">
        <v>-619.17849255613396</v>
      </c>
      <c r="H135" s="137">
        <v>-503.00861085174802</v>
      </c>
      <c r="I135" s="137">
        <v>-337.65894580610399</v>
      </c>
      <c r="J135" s="137">
        <v>-208.30461136027799</v>
      </c>
      <c r="K135" s="137">
        <v>-57.677959966841698</v>
      </c>
      <c r="L135" s="137">
        <v>-23.9048954730475</v>
      </c>
      <c r="M135" s="137"/>
      <c r="N135" s="137"/>
      <c r="O135" s="137"/>
      <c r="P135" s="137"/>
      <c r="Q135" s="137">
        <v>-14.1916949152542</v>
      </c>
      <c r="R135" s="137"/>
    </row>
    <row r="136" spans="1:18" x14ac:dyDescent="0.25">
      <c r="A136" s="133" t="s">
        <v>195</v>
      </c>
      <c r="B136" s="136">
        <v>43906</v>
      </c>
      <c r="C136" s="137">
        <v>12.17</v>
      </c>
      <c r="D136" s="137">
        <v>12.17</v>
      </c>
      <c r="E136" s="133">
        <v>135601</v>
      </c>
      <c r="F136" s="137">
        <v>-794.29083461341497</v>
      </c>
      <c r="G136" s="137">
        <v>-794.29083461341497</v>
      </c>
      <c r="H136" s="137">
        <v>-595.80993969640303</v>
      </c>
      <c r="I136" s="137">
        <v>-418.94088669950702</v>
      </c>
      <c r="J136" s="137">
        <v>-254.74108385435099</v>
      </c>
      <c r="K136" s="137">
        <v>-83.301138965201503</v>
      </c>
      <c r="L136" s="137">
        <v>-31.526818057288999</v>
      </c>
      <c r="M136" s="137">
        <v>-27.1916505846294</v>
      </c>
      <c r="N136" s="137">
        <v>-17.284786465183501</v>
      </c>
      <c r="O136" s="137">
        <v>0.19266151897207101</v>
      </c>
      <c r="P136" s="137"/>
      <c r="Q136" s="137">
        <v>5.0870263326910701</v>
      </c>
      <c r="R136" s="137">
        <v>-6.3712006432980797</v>
      </c>
    </row>
    <row r="137" spans="1:18" x14ac:dyDescent="0.25">
      <c r="A137" s="133" t="s">
        <v>298</v>
      </c>
      <c r="B137" s="136">
        <v>43906</v>
      </c>
      <c r="C137" s="137">
        <v>11.46</v>
      </c>
      <c r="D137" s="137">
        <v>11.46</v>
      </c>
      <c r="E137" s="133">
        <v>135598</v>
      </c>
      <c r="F137" s="137">
        <v>-793.90973355084202</v>
      </c>
      <c r="G137" s="137">
        <v>-793.90973355084202</v>
      </c>
      <c r="H137" s="137">
        <v>-596.37889158754604</v>
      </c>
      <c r="I137" s="137">
        <v>-418.28885400313999</v>
      </c>
      <c r="J137" s="137">
        <v>-255.12094018036299</v>
      </c>
      <c r="K137" s="137">
        <v>-84.310933725130795</v>
      </c>
      <c r="L137" s="137">
        <v>-32.668025911269098</v>
      </c>
      <c r="M137" s="137">
        <v>-28.370881385900599</v>
      </c>
      <c r="N137" s="137">
        <v>-18.506548798612801</v>
      </c>
      <c r="O137" s="137">
        <v>-1.4455357469261401</v>
      </c>
      <c r="P137" s="137"/>
      <c r="Q137" s="137">
        <v>3.4226075786769501</v>
      </c>
      <c r="R137" s="137">
        <v>-7.8259241475736996</v>
      </c>
    </row>
    <row r="138" spans="1:18" x14ac:dyDescent="0.25">
      <c r="A138" s="133" t="s">
        <v>299</v>
      </c>
      <c r="B138" s="136">
        <v>43906</v>
      </c>
      <c r="C138" s="137">
        <v>153.08000000000001</v>
      </c>
      <c r="D138" s="137">
        <v>453.472722613158</v>
      </c>
      <c r="E138" s="133">
        <v>101815</v>
      </c>
      <c r="F138" s="137">
        <v>-807.35138651703699</v>
      </c>
      <c r="G138" s="137">
        <v>-807.35138651703699</v>
      </c>
      <c r="H138" s="137">
        <v>-591.31075110456595</v>
      </c>
      <c r="I138" s="137">
        <v>-425.545455965266</v>
      </c>
      <c r="J138" s="137">
        <v>-256.98551335821998</v>
      </c>
      <c r="K138" s="137">
        <v>-82.037272642136699</v>
      </c>
      <c r="L138" s="137">
        <v>-30.973059198865801</v>
      </c>
      <c r="M138" s="137">
        <v>-28.434903747039499</v>
      </c>
      <c r="N138" s="137">
        <v>-20.701794147975701</v>
      </c>
      <c r="O138" s="137">
        <v>-3.99726927744112</v>
      </c>
      <c r="P138" s="137">
        <v>-0.37520576323351701</v>
      </c>
      <c r="Q138" s="137">
        <v>184.970339108448</v>
      </c>
      <c r="R138" s="137">
        <v>-10.4566771790982</v>
      </c>
    </row>
    <row r="139" spans="1:18" x14ac:dyDescent="0.25">
      <c r="A139" s="133" t="s">
        <v>196</v>
      </c>
      <c r="B139" s="136">
        <v>43906</v>
      </c>
      <c r="C139" s="137">
        <v>159.16999999999999</v>
      </c>
      <c r="D139" s="137">
        <v>159.16999999999999</v>
      </c>
      <c r="E139" s="133">
        <v>119486</v>
      </c>
      <c r="F139" s="137">
        <v>-807.162130455186</v>
      </c>
      <c r="G139" s="137">
        <v>-807.162130455186</v>
      </c>
      <c r="H139" s="137">
        <v>-590.82263622400706</v>
      </c>
      <c r="I139" s="137">
        <v>-425.22515078906099</v>
      </c>
      <c r="J139" s="137">
        <v>-256.712704336733</v>
      </c>
      <c r="K139" s="137">
        <v>-81.724653535559</v>
      </c>
      <c r="L139" s="137">
        <v>-30.718337312825501</v>
      </c>
      <c r="M139" s="137">
        <v>-28.199835379626201</v>
      </c>
      <c r="N139" s="137">
        <v>-20.4380754352478</v>
      </c>
      <c r="O139" s="137">
        <v>-3.5964316452237299</v>
      </c>
      <c r="P139" s="137">
        <v>0.154310158567287</v>
      </c>
      <c r="Q139" s="137">
        <v>7.8075929772787598</v>
      </c>
      <c r="R139" s="137">
        <v>-10.1457932829929</v>
      </c>
    </row>
    <row r="140" spans="1:18" x14ac:dyDescent="0.25">
      <c r="A140" s="133" t="s">
        <v>300</v>
      </c>
      <c r="B140" s="136">
        <v>43906</v>
      </c>
      <c r="C140" s="137">
        <v>164.61</v>
      </c>
      <c r="D140" s="137">
        <v>248.313733885452</v>
      </c>
      <c r="E140" s="133">
        <v>100156</v>
      </c>
      <c r="F140" s="137">
        <v>-788.02340776094002</v>
      </c>
      <c r="G140" s="137">
        <v>-788.02340776094002</v>
      </c>
      <c r="H140" s="137">
        <v>-576.70428231806795</v>
      </c>
      <c r="I140" s="137">
        <v>-416.42419601837901</v>
      </c>
      <c r="J140" s="137">
        <v>-252.02305995712001</v>
      </c>
      <c r="K140" s="137">
        <v>-80.1846884524046</v>
      </c>
      <c r="L140" s="137">
        <v>-29.916044569479102</v>
      </c>
      <c r="M140" s="137">
        <v>-27.602450036818901</v>
      </c>
      <c r="N140" s="137">
        <v>-20.079068615308501</v>
      </c>
      <c r="O140" s="137">
        <v>-1.48266423357667</v>
      </c>
      <c r="P140" s="137">
        <v>3.3039898087197002</v>
      </c>
      <c r="Q140" s="137">
        <v>99.399511905142205</v>
      </c>
      <c r="R140" s="137">
        <v>-10.381794147071201</v>
      </c>
    </row>
    <row r="141" spans="1:18" x14ac:dyDescent="0.25">
      <c r="A141" s="133" t="s">
        <v>197</v>
      </c>
      <c r="B141" s="136">
        <v>43906</v>
      </c>
      <c r="C141" s="137">
        <v>170.89</v>
      </c>
      <c r="D141" s="137">
        <v>170.89</v>
      </c>
      <c r="E141" s="133">
        <v>119489</v>
      </c>
      <c r="F141" s="137">
        <v>-788.33980919024395</v>
      </c>
      <c r="G141" s="137">
        <v>-788.33980919024395</v>
      </c>
      <c r="H141" s="137">
        <v>-576.44005918611697</v>
      </c>
      <c r="I141" s="137">
        <v>-416.06071463699101</v>
      </c>
      <c r="J141" s="137">
        <v>-251.63858025332701</v>
      </c>
      <c r="K141" s="137">
        <v>-79.794859432041306</v>
      </c>
      <c r="L141" s="137">
        <v>-29.523473183336399</v>
      </c>
      <c r="M141" s="137">
        <v>-27.244363461534601</v>
      </c>
      <c r="N141" s="137">
        <v>-19.707143280883098</v>
      </c>
      <c r="O141" s="137">
        <v>-0.93933739978291098</v>
      </c>
      <c r="P141" s="137">
        <v>3.9315413110062098</v>
      </c>
      <c r="Q141" s="137">
        <v>13.7937219802547</v>
      </c>
      <c r="R141" s="137">
        <v>-9.8375717082224998</v>
      </c>
    </row>
    <row r="142" spans="1:18" x14ac:dyDescent="0.25">
      <c r="A142" s="133" t="s">
        <v>301</v>
      </c>
      <c r="B142" s="136">
        <v>43906</v>
      </c>
      <c r="C142" s="137">
        <v>72.378399999999999</v>
      </c>
      <c r="D142" s="137">
        <v>72.378399999999999</v>
      </c>
      <c r="E142" s="133">
        <v>100175</v>
      </c>
      <c r="F142" s="137">
        <v>-863.788248874445</v>
      </c>
      <c r="G142" s="137">
        <v>-863.788248874445</v>
      </c>
      <c r="H142" s="137">
        <v>-705.58006620863</v>
      </c>
      <c r="I142" s="137">
        <v>-470.521663907679</v>
      </c>
      <c r="J142" s="137">
        <v>-283.51986554143298</v>
      </c>
      <c r="K142" s="137">
        <v>-89.016574289065503</v>
      </c>
      <c r="L142" s="137">
        <v>-33.291493491897299</v>
      </c>
      <c r="M142" s="137">
        <v>-29.996211132838301</v>
      </c>
      <c r="N142" s="137">
        <v>-21.046599518769298</v>
      </c>
      <c r="O142" s="137">
        <v>-2.4737564194699702</v>
      </c>
      <c r="P142" s="137">
        <v>4.8104916265229303</v>
      </c>
      <c r="Q142" s="137">
        <v>31.2319835390946</v>
      </c>
      <c r="R142" s="137">
        <v>-9.3056206417676801</v>
      </c>
    </row>
    <row r="143" spans="1:18" x14ac:dyDescent="0.25">
      <c r="A143" s="133" t="s">
        <v>198</v>
      </c>
      <c r="B143" s="136">
        <v>43906</v>
      </c>
      <c r="C143" s="137">
        <v>74.612799999999993</v>
      </c>
      <c r="D143" s="137">
        <v>74.612799999999993</v>
      </c>
      <c r="E143" s="133">
        <v>120847</v>
      </c>
      <c r="F143" s="137">
        <v>-862.20377002608598</v>
      </c>
      <c r="G143" s="137">
        <v>-862.20377002608598</v>
      </c>
      <c r="H143" s="137">
        <v>-704.13394156141499</v>
      </c>
      <c r="I143" s="137">
        <v>-469.123126580237</v>
      </c>
      <c r="J143" s="137">
        <v>-282.22378015725201</v>
      </c>
      <c r="K143" s="137">
        <v>-87.687930887733202</v>
      </c>
      <c r="L143" s="137">
        <v>-31.848868648705</v>
      </c>
      <c r="M143" s="137">
        <v>-28.6780824686148</v>
      </c>
      <c r="N143" s="137">
        <v>-19.919150095297301</v>
      </c>
      <c r="O143" s="137">
        <v>-1.79496940926905</v>
      </c>
      <c r="P143" s="137">
        <v>5.3975597103905599</v>
      </c>
      <c r="Q143" s="137">
        <v>12.5939065901928</v>
      </c>
      <c r="R143" s="137">
        <v>-8.4782549894886703</v>
      </c>
    </row>
    <row r="144" spans="1:18" x14ac:dyDescent="0.25">
      <c r="A144" s="133" t="s">
        <v>199</v>
      </c>
      <c r="B144" s="136">
        <v>43906</v>
      </c>
      <c r="C144" s="137">
        <v>39.880000000000003</v>
      </c>
      <c r="D144" s="137">
        <v>39.880000000000003</v>
      </c>
      <c r="E144" s="133">
        <v>111549</v>
      </c>
      <c r="F144" s="137">
        <v>-814.14755888316904</v>
      </c>
      <c r="G144" s="137">
        <v>-814.14755888316904</v>
      </c>
      <c r="H144" s="137">
        <v>-595.32271371453999</v>
      </c>
      <c r="I144" s="137">
        <v>-436.51953474500402</v>
      </c>
      <c r="J144" s="137">
        <v>-278.40568700474898</v>
      </c>
      <c r="K144" s="137">
        <v>-94.900122848055503</v>
      </c>
      <c r="L144" s="137">
        <v>-45.611207854524402</v>
      </c>
      <c r="M144" s="137">
        <v>-36.198562073907503</v>
      </c>
      <c r="N144" s="137">
        <v>-27.485034884405099</v>
      </c>
      <c r="O144" s="137">
        <v>-5.67978247932278</v>
      </c>
      <c r="P144" s="137">
        <v>1.09374979642835</v>
      </c>
      <c r="Q144" s="137">
        <v>26.594001463057801</v>
      </c>
      <c r="R144" s="137">
        <v>-10.8333828008347</v>
      </c>
    </row>
    <row r="145" spans="1:18" x14ac:dyDescent="0.25">
      <c r="A145" s="133" t="s">
        <v>302</v>
      </c>
      <c r="B145" s="136">
        <v>43906</v>
      </c>
      <c r="C145" s="137">
        <v>39.53</v>
      </c>
      <c r="D145" s="137">
        <v>39.53</v>
      </c>
      <c r="E145" s="133">
        <v>141070</v>
      </c>
      <c r="F145" s="137">
        <v>-812.83443500157296</v>
      </c>
      <c r="G145" s="137">
        <v>-812.83443500157296</v>
      </c>
      <c r="H145" s="137">
        <v>-594.81654607158805</v>
      </c>
      <c r="I145" s="137">
        <v>-436.994254429504</v>
      </c>
      <c r="J145" s="137">
        <v>-278.72487527172399</v>
      </c>
      <c r="K145" s="137">
        <v>-95.245514516347797</v>
      </c>
      <c r="L145" s="137">
        <v>-46.013002591949899</v>
      </c>
      <c r="M145" s="137">
        <v>-36.571060644641101</v>
      </c>
      <c r="N145" s="137">
        <v>-27.843788309683699</v>
      </c>
      <c r="O145" s="137">
        <v>-5.92221221929388</v>
      </c>
      <c r="P145" s="137">
        <v>0.80438164376458299</v>
      </c>
      <c r="Q145" s="137">
        <v>25.558850580148</v>
      </c>
      <c r="R145" s="137">
        <v>-11.1079150705897</v>
      </c>
    </row>
    <row r="146" spans="1:18" x14ac:dyDescent="0.25">
      <c r="A146" s="133" t="s">
        <v>303</v>
      </c>
      <c r="B146" s="136">
        <v>43906</v>
      </c>
      <c r="C146" s="137">
        <v>63.849600000000002</v>
      </c>
      <c r="D146" s="137">
        <v>510.79680000000002</v>
      </c>
      <c r="E146" s="133">
        <v>100338</v>
      </c>
      <c r="F146" s="137">
        <v>-799.51541667581205</v>
      </c>
      <c r="G146" s="137">
        <v>-799.51541667581205</v>
      </c>
      <c r="H146" s="137">
        <v>-592.06751165317405</v>
      </c>
      <c r="I146" s="137">
        <v>-447.592805102613</v>
      </c>
      <c r="J146" s="137">
        <v>-265.48519317833302</v>
      </c>
      <c r="K146" s="137">
        <v>-75.568412388815105</v>
      </c>
      <c r="L146" s="137">
        <v>-18.959683137438301</v>
      </c>
      <c r="M146" s="137">
        <v>-20.3351879054668</v>
      </c>
      <c r="N146" s="137">
        <v>-14.7212172383932</v>
      </c>
      <c r="O146" s="137">
        <v>-2.4457314184733399</v>
      </c>
      <c r="P146" s="137">
        <v>0.94572371163986901</v>
      </c>
      <c r="Q146" s="137">
        <v>217.99741443053099</v>
      </c>
      <c r="R146" s="137">
        <v>-6.6318538132606903</v>
      </c>
    </row>
    <row r="147" spans="1:18" x14ac:dyDescent="0.25">
      <c r="A147" s="133" t="s">
        <v>200</v>
      </c>
      <c r="B147" s="136">
        <v>43906</v>
      </c>
      <c r="C147" s="137">
        <v>67.252700000000004</v>
      </c>
      <c r="D147" s="137">
        <v>67.252700000000004</v>
      </c>
      <c r="E147" s="133">
        <v>120291</v>
      </c>
      <c r="F147" s="137">
        <v>-799.28500147028399</v>
      </c>
      <c r="G147" s="137">
        <v>-799.28500147028399</v>
      </c>
      <c r="H147" s="137">
        <v>-591.847643100813</v>
      </c>
      <c r="I147" s="137">
        <v>-447.38708748198297</v>
      </c>
      <c r="J147" s="137">
        <v>-265.29273532507199</v>
      </c>
      <c r="K147" s="137">
        <v>-75.369537790792094</v>
      </c>
      <c r="L147" s="137">
        <v>-18.738851366509699</v>
      </c>
      <c r="M147" s="137">
        <v>-20.130388542686301</v>
      </c>
      <c r="N147" s="137">
        <v>-14.480582587909501</v>
      </c>
      <c r="O147" s="137">
        <v>-1.6254034853786199</v>
      </c>
      <c r="P147" s="137">
        <v>1.9099980932734599</v>
      </c>
      <c r="Q147" s="137">
        <v>8.6563824965126503</v>
      </c>
      <c r="R147" s="137">
        <v>-6.0315870541559704</v>
      </c>
    </row>
    <row r="148" spans="1:18" x14ac:dyDescent="0.25">
      <c r="A148" s="133" t="s">
        <v>372</v>
      </c>
      <c r="B148" s="136">
        <v>43906</v>
      </c>
      <c r="C148" s="137">
        <v>118.4372</v>
      </c>
      <c r="D148" s="137">
        <v>118.4372</v>
      </c>
      <c r="E148" s="133">
        <v>119723</v>
      </c>
      <c r="F148" s="137">
        <v>-789.94398955531301</v>
      </c>
      <c r="G148" s="137">
        <v>-789.94398955531301</v>
      </c>
      <c r="H148" s="137">
        <v>-579.30420346427297</v>
      </c>
      <c r="I148" s="137">
        <v>-415.55326948004</v>
      </c>
      <c r="J148" s="137">
        <v>-262.82414946734502</v>
      </c>
      <c r="K148" s="137">
        <v>-79.357872021124706</v>
      </c>
      <c r="L148" s="137">
        <v>-29.034054902697399</v>
      </c>
      <c r="M148" s="137">
        <v>-26.685998591635499</v>
      </c>
      <c r="N148" s="137">
        <v>-19.634043725785599</v>
      </c>
      <c r="O148" s="137">
        <v>-2.59544450961151</v>
      </c>
      <c r="P148" s="137">
        <v>0.31857842545107201</v>
      </c>
      <c r="Q148" s="137">
        <v>10.447336365450999</v>
      </c>
      <c r="R148" s="137">
        <v>-8.6817002211148004</v>
      </c>
    </row>
    <row r="149" spans="1:18" x14ac:dyDescent="0.25">
      <c r="A149" s="133" t="s">
        <v>375</v>
      </c>
      <c r="B149" s="136">
        <v>43906</v>
      </c>
      <c r="C149" s="137">
        <v>113.4439</v>
      </c>
      <c r="D149" s="137">
        <v>352.264496907492</v>
      </c>
      <c r="E149" s="133">
        <v>105628</v>
      </c>
      <c r="F149" s="137">
        <v>-790.59196106195805</v>
      </c>
      <c r="G149" s="137">
        <v>-790.59196106195805</v>
      </c>
      <c r="H149" s="137">
        <v>-579.89932999705502</v>
      </c>
      <c r="I149" s="137">
        <v>-416.12139417187097</v>
      </c>
      <c r="J149" s="137">
        <v>-263.33993485485098</v>
      </c>
      <c r="K149" s="137">
        <v>-79.887310470665298</v>
      </c>
      <c r="L149" s="137">
        <v>-29.584097234411299</v>
      </c>
      <c r="M149" s="137">
        <v>-27.191395134438999</v>
      </c>
      <c r="N149" s="137">
        <v>-20.118170694109399</v>
      </c>
      <c r="O149" s="137">
        <v>-3.2155080919577799</v>
      </c>
      <c r="P149" s="137">
        <v>-0.32610733442873802</v>
      </c>
      <c r="Q149" s="137">
        <v>126.867615894419</v>
      </c>
      <c r="R149" s="137">
        <v>-9.2316533631294</v>
      </c>
    </row>
    <row r="150" spans="1:18" x14ac:dyDescent="0.25">
      <c r="A150" s="133" t="s">
        <v>201</v>
      </c>
      <c r="B150" s="136">
        <v>43906</v>
      </c>
      <c r="C150" s="137">
        <v>11.2925</v>
      </c>
      <c r="D150" s="137">
        <v>11.2925</v>
      </c>
      <c r="E150" s="133">
        <v>132933</v>
      </c>
      <c r="F150" s="137">
        <v>-636.42250904960997</v>
      </c>
      <c r="G150" s="137">
        <v>-636.42250904960997</v>
      </c>
      <c r="H150" s="137">
        <v>-631.61159988125701</v>
      </c>
      <c r="I150" s="137">
        <v>-462.208046727095</v>
      </c>
      <c r="J150" s="137">
        <v>-253.47591545049301</v>
      </c>
      <c r="K150" s="137">
        <v>-79.606546186145394</v>
      </c>
      <c r="L150" s="137">
        <v>-24.996392479183701</v>
      </c>
      <c r="M150" s="137">
        <v>-24.5314391555331</v>
      </c>
      <c r="N150" s="137">
        <v>-15.522894616324299</v>
      </c>
      <c r="O150" s="137">
        <v>-2.5533636253061198</v>
      </c>
      <c r="P150" s="137">
        <v>1.8519546882028699</v>
      </c>
      <c r="Q150" s="137">
        <v>2.6195471061770998</v>
      </c>
      <c r="R150" s="137">
        <v>-9.2900604371171607</v>
      </c>
    </row>
    <row r="151" spans="1:18" x14ac:dyDescent="0.25">
      <c r="A151" s="133" t="s">
        <v>202</v>
      </c>
      <c r="B151" s="136">
        <v>43906</v>
      </c>
      <c r="C151" s="137">
        <v>11.9902</v>
      </c>
      <c r="D151" s="137">
        <v>11.9902</v>
      </c>
      <c r="E151" s="133">
        <v>133364</v>
      </c>
      <c r="F151" s="137">
        <v>-615.96302865226698</v>
      </c>
      <c r="G151" s="137">
        <v>-615.96302865226698</v>
      </c>
      <c r="H151" s="137">
        <v>-600.98834770105805</v>
      </c>
      <c r="I151" s="137">
        <v>-440.99144314303101</v>
      </c>
      <c r="J151" s="137">
        <v>-238.56894927994799</v>
      </c>
      <c r="K151" s="137">
        <v>-71.765473450058806</v>
      </c>
      <c r="L151" s="137">
        <v>-20.4774089446502</v>
      </c>
      <c r="M151" s="137">
        <v>-21.915765880097499</v>
      </c>
      <c r="N151" s="137">
        <v>-12.879911565802001</v>
      </c>
      <c r="O151" s="137">
        <v>-1.2268426658073199</v>
      </c>
      <c r="P151" s="137"/>
      <c r="Q151" s="137">
        <v>3.9525901259277298</v>
      </c>
      <c r="R151" s="137">
        <v>-7.5407743913951997</v>
      </c>
    </row>
    <row r="152" spans="1:18" x14ac:dyDescent="0.25">
      <c r="A152" s="133" t="s">
        <v>203</v>
      </c>
      <c r="B152" s="136">
        <v>43906</v>
      </c>
      <c r="C152" s="137">
        <v>11.8688</v>
      </c>
      <c r="D152" s="137">
        <v>11.8688</v>
      </c>
      <c r="E152" s="133">
        <v>136007</v>
      </c>
      <c r="F152" s="137">
        <v>-645.24540897062604</v>
      </c>
      <c r="G152" s="137">
        <v>-645.24540897062604</v>
      </c>
      <c r="H152" s="137">
        <v>-611.32149046333404</v>
      </c>
      <c r="I152" s="137">
        <v>-445.30676120213298</v>
      </c>
      <c r="J152" s="137">
        <v>-238.49001438050601</v>
      </c>
      <c r="K152" s="137">
        <v>-70.570838183610604</v>
      </c>
      <c r="L152" s="137">
        <v>-20.469307812607401</v>
      </c>
      <c r="M152" s="137">
        <v>-22.4499501417483</v>
      </c>
      <c r="N152" s="137">
        <v>-12.9735371244298</v>
      </c>
      <c r="O152" s="137">
        <v>-0.33003994638742301</v>
      </c>
      <c r="P152" s="137"/>
      <c r="Q152" s="137">
        <v>4.7172337482710898</v>
      </c>
      <c r="R152" s="137">
        <v>-6.9769464603513702</v>
      </c>
    </row>
    <row r="153" spans="1:18" x14ac:dyDescent="0.25">
      <c r="A153" s="133" t="s">
        <v>304</v>
      </c>
      <c r="B153" s="136">
        <v>43906</v>
      </c>
      <c r="C153" s="137">
        <v>11.3912</v>
      </c>
      <c r="D153" s="137">
        <v>11.3912</v>
      </c>
      <c r="E153" s="133">
        <v>136004</v>
      </c>
      <c r="F153" s="137">
        <v>-645.76977536153595</v>
      </c>
      <c r="G153" s="137">
        <v>-645.76977536153595</v>
      </c>
      <c r="H153" s="137">
        <v>-611.76028453426102</v>
      </c>
      <c r="I153" s="137">
        <v>-445.712476632696</v>
      </c>
      <c r="J153" s="137">
        <v>-238.88497875662</v>
      </c>
      <c r="K153" s="137">
        <v>-70.9785431469776</v>
      </c>
      <c r="L153" s="137">
        <v>-20.916587344215198</v>
      </c>
      <c r="M153" s="137">
        <v>-22.863349587459201</v>
      </c>
      <c r="N153" s="137">
        <v>-13.4282769907578</v>
      </c>
      <c r="O153" s="137">
        <v>-1.18967190234554</v>
      </c>
      <c r="P153" s="137"/>
      <c r="Q153" s="137">
        <v>3.5116735822959901</v>
      </c>
      <c r="R153" s="137">
        <v>-7.6769910029475303</v>
      </c>
    </row>
    <row r="154" spans="1:18" x14ac:dyDescent="0.25">
      <c r="A154" s="133" t="s">
        <v>305</v>
      </c>
      <c r="B154" s="136">
        <v>43906</v>
      </c>
      <c r="C154" s="137">
        <v>11.750999999999999</v>
      </c>
      <c r="D154" s="137">
        <v>11.750999999999999</v>
      </c>
      <c r="E154" s="133">
        <v>133361</v>
      </c>
      <c r="F154" s="137">
        <v>-616.38835254737501</v>
      </c>
      <c r="G154" s="137">
        <v>-616.38835254737501</v>
      </c>
      <c r="H154" s="137">
        <v>-601.32222552043697</v>
      </c>
      <c r="I154" s="137">
        <v>-441.29726077616903</v>
      </c>
      <c r="J154" s="137">
        <v>-238.84806319004201</v>
      </c>
      <c r="K154" s="137">
        <v>-72.053426530465401</v>
      </c>
      <c r="L154" s="137">
        <v>-20.791964515172399</v>
      </c>
      <c r="M154" s="137">
        <v>-22.206498751700501</v>
      </c>
      <c r="N154" s="137">
        <v>-13.2133104761007</v>
      </c>
      <c r="O154" s="137">
        <v>-1.7361584383131199</v>
      </c>
      <c r="P154" s="137"/>
      <c r="Q154" s="137">
        <v>3.47213188606402</v>
      </c>
      <c r="R154" s="137">
        <v>-8.1744633202932704</v>
      </c>
    </row>
    <row r="155" spans="1:18" x14ac:dyDescent="0.25">
      <c r="A155" s="133" t="s">
        <v>306</v>
      </c>
      <c r="B155" s="136">
        <v>43906</v>
      </c>
      <c r="C155" s="137">
        <v>11.065099999999999</v>
      </c>
      <c r="D155" s="137">
        <v>11.065099999999999</v>
      </c>
      <c r="E155" s="133">
        <v>132924</v>
      </c>
      <c r="F155" s="137">
        <v>-636.67092037010195</v>
      </c>
      <c r="G155" s="137">
        <v>-636.67092037010195</v>
      </c>
      <c r="H155" s="137">
        <v>-631.95431693815499</v>
      </c>
      <c r="I155" s="137">
        <v>-462.49539343515403</v>
      </c>
      <c r="J155" s="137">
        <v>-253.750069467966</v>
      </c>
      <c r="K155" s="137">
        <v>-79.883617601919099</v>
      </c>
      <c r="L155" s="137">
        <v>-25.305254885366899</v>
      </c>
      <c r="M155" s="137">
        <v>-24.8176156758751</v>
      </c>
      <c r="N155" s="137">
        <v>-15.8471902708251</v>
      </c>
      <c r="O155" s="137">
        <v>-3.0555946161944298</v>
      </c>
      <c r="P155" s="137">
        <v>1.41380605905789</v>
      </c>
      <c r="Q155" s="137">
        <v>2.1718487338271202</v>
      </c>
      <c r="R155" s="137">
        <v>-9.8989835852811296</v>
      </c>
    </row>
    <row r="156" spans="1:18" x14ac:dyDescent="0.25">
      <c r="A156" s="133" t="s">
        <v>204</v>
      </c>
      <c r="B156" s="136">
        <v>43906</v>
      </c>
      <c r="C156" s="137">
        <v>12.6647</v>
      </c>
      <c r="D156" s="137">
        <v>12.6647</v>
      </c>
      <c r="E156" s="133">
        <v>140487</v>
      </c>
      <c r="F156" s="137">
        <v>-635.69784003971199</v>
      </c>
      <c r="G156" s="137">
        <v>-635.69784003971199</v>
      </c>
      <c r="H156" s="137">
        <v>-588.58950060740403</v>
      </c>
      <c r="I156" s="137">
        <v>-424.39255187237302</v>
      </c>
      <c r="J156" s="137">
        <v>-232.00370344161601</v>
      </c>
      <c r="K156" s="137">
        <v>-43.558060087945499</v>
      </c>
      <c r="L156" s="137">
        <v>-3.7862090653296399</v>
      </c>
      <c r="M156" s="137">
        <v>-4.9753933311615999</v>
      </c>
      <c r="N156" s="137">
        <v>-0.34199311369672197</v>
      </c>
      <c r="O156" s="137"/>
      <c r="P156" s="137"/>
      <c r="Q156" s="137">
        <v>8.9973681776133194</v>
      </c>
      <c r="R156" s="137">
        <v>-1.5343051246497901</v>
      </c>
    </row>
    <row r="157" spans="1:18" x14ac:dyDescent="0.25">
      <c r="A157" s="133" t="s">
        <v>307</v>
      </c>
      <c r="B157" s="136">
        <v>43906</v>
      </c>
      <c r="C157" s="137">
        <v>12.360900000000001</v>
      </c>
      <c r="D157" s="137">
        <v>12.360900000000001</v>
      </c>
      <c r="E157" s="133">
        <v>140488</v>
      </c>
      <c r="F157" s="137">
        <v>-636.09424356733098</v>
      </c>
      <c r="G157" s="137">
        <v>-636.09424356733098</v>
      </c>
      <c r="H157" s="137">
        <v>-589.039803907296</v>
      </c>
      <c r="I157" s="137">
        <v>-424.80168135514498</v>
      </c>
      <c r="J157" s="137">
        <v>-232.40592026220699</v>
      </c>
      <c r="K157" s="137">
        <v>-44.003849450367397</v>
      </c>
      <c r="L157" s="137">
        <v>-4.2745435180966096</v>
      </c>
      <c r="M157" s="137">
        <v>-5.45393470290899</v>
      </c>
      <c r="N157" s="137">
        <v>-0.85906259739724899</v>
      </c>
      <c r="O157" s="137"/>
      <c r="P157" s="137"/>
      <c r="Q157" s="137">
        <v>7.9715864939870498</v>
      </c>
      <c r="R157" s="137">
        <v>-2.2754538721000399</v>
      </c>
    </row>
    <row r="158" spans="1:18" x14ac:dyDescent="0.25">
      <c r="A158" s="133" t="s">
        <v>205</v>
      </c>
      <c r="B158" s="136">
        <v>43906</v>
      </c>
      <c r="C158" s="137">
        <v>9.0394000000000005</v>
      </c>
      <c r="D158" s="137">
        <v>9.0394000000000005</v>
      </c>
      <c r="E158" s="133">
        <v>142138</v>
      </c>
      <c r="F158" s="137">
        <v>-766.17877245540001</v>
      </c>
      <c r="G158" s="137">
        <v>-766.17877245540001</v>
      </c>
      <c r="H158" s="137">
        <v>-557.23460414696501</v>
      </c>
      <c r="I158" s="137">
        <v>-400.92805454251197</v>
      </c>
      <c r="J158" s="137">
        <v>-240.90853483210699</v>
      </c>
      <c r="K158" s="137">
        <v>-65.538793500181399</v>
      </c>
      <c r="L158" s="137">
        <v>-18.7575809034679</v>
      </c>
      <c r="M158" s="137">
        <v>-18.018605170960399</v>
      </c>
      <c r="N158" s="137">
        <v>-9.2315533757968105</v>
      </c>
      <c r="O158" s="137"/>
      <c r="P158" s="137"/>
      <c r="Q158" s="137">
        <v>-4.86970833333333</v>
      </c>
      <c r="R158" s="137"/>
    </row>
    <row r="159" spans="1:18" x14ac:dyDescent="0.25">
      <c r="A159" s="133" t="s">
        <v>206</v>
      </c>
      <c r="B159" s="136">
        <v>43906</v>
      </c>
      <c r="C159" s="137">
        <v>9.4702000000000002</v>
      </c>
      <c r="D159" s="137">
        <v>9.4702000000000002</v>
      </c>
      <c r="E159" s="133">
        <v>143178</v>
      </c>
      <c r="F159" s="137">
        <v>-646.54842010191601</v>
      </c>
      <c r="G159" s="137">
        <v>-646.54842010191601</v>
      </c>
      <c r="H159" s="137">
        <v>-566.156665891221</v>
      </c>
      <c r="I159" s="137">
        <v>-405.29825285563902</v>
      </c>
      <c r="J159" s="137">
        <v>-235.54354504916299</v>
      </c>
      <c r="K159" s="137">
        <v>-61.131764566800499</v>
      </c>
      <c r="L159" s="137">
        <v>-15.688452623306899</v>
      </c>
      <c r="M159" s="137">
        <v>-16.2007111350323</v>
      </c>
      <c r="N159" s="137">
        <v>-8.5121515003845794</v>
      </c>
      <c r="O159" s="137"/>
      <c r="P159" s="137"/>
      <c r="Q159" s="137">
        <v>-3.1805427631579</v>
      </c>
      <c r="R159" s="137"/>
    </row>
    <row r="160" spans="1:18" x14ac:dyDescent="0.25">
      <c r="A160" s="133" t="s">
        <v>308</v>
      </c>
      <c r="B160" s="136">
        <v>43906</v>
      </c>
      <c r="C160" s="137">
        <v>9.3190000000000008</v>
      </c>
      <c r="D160" s="137">
        <v>9.3190000000000008</v>
      </c>
      <c r="E160" s="133">
        <v>143176</v>
      </c>
      <c r="F160" s="137">
        <v>-647.23413190281497</v>
      </c>
      <c r="G160" s="137">
        <v>-647.23413190281497</v>
      </c>
      <c r="H160" s="137">
        <v>-566.69754642553096</v>
      </c>
      <c r="I160" s="137">
        <v>-405.84321450898699</v>
      </c>
      <c r="J160" s="137">
        <v>-236.06167608872599</v>
      </c>
      <c r="K160" s="137">
        <v>-61.680907061156702</v>
      </c>
      <c r="L160" s="137">
        <v>-16.285028244486401</v>
      </c>
      <c r="M160" s="137">
        <v>-16.804103802625399</v>
      </c>
      <c r="N160" s="137">
        <v>-9.2077599233709897</v>
      </c>
      <c r="O160" s="137"/>
      <c r="P160" s="137"/>
      <c r="Q160" s="137">
        <v>-4.0882401315789396</v>
      </c>
      <c r="R160" s="137"/>
    </row>
    <row r="161" spans="1:18" x14ac:dyDescent="0.25">
      <c r="A161" s="133" t="s">
        <v>309</v>
      </c>
      <c r="B161" s="136">
        <v>43906</v>
      </c>
      <c r="C161" s="137">
        <v>8.8893000000000004</v>
      </c>
      <c r="D161" s="137">
        <v>8.8893000000000004</v>
      </c>
      <c r="E161" s="133">
        <v>142139</v>
      </c>
      <c r="F161" s="137">
        <v>-766.76469348174305</v>
      </c>
      <c r="G161" s="137">
        <v>-766.76469348174305</v>
      </c>
      <c r="H161" s="137">
        <v>-557.73056057866199</v>
      </c>
      <c r="I161" s="137">
        <v>-401.42719820746998</v>
      </c>
      <c r="J161" s="137">
        <v>-241.38692050692299</v>
      </c>
      <c r="K161" s="137">
        <v>-66.037540030379205</v>
      </c>
      <c r="L161" s="137">
        <v>-19.298893322866999</v>
      </c>
      <c r="M161" s="137">
        <v>-18.534345955999999</v>
      </c>
      <c r="N161" s="137">
        <v>-9.7702569139232693</v>
      </c>
      <c r="O161" s="137"/>
      <c r="P161" s="137"/>
      <c r="Q161" s="137">
        <v>-5.6306319444444402</v>
      </c>
      <c r="R161" s="137"/>
    </row>
    <row r="162" spans="1:18" x14ac:dyDescent="0.25">
      <c r="A162" s="133" t="s">
        <v>310</v>
      </c>
      <c r="B162" s="136">
        <v>43906</v>
      </c>
      <c r="C162" s="137">
        <v>35.618600000000001</v>
      </c>
      <c r="D162" s="137">
        <v>35.618600000000001</v>
      </c>
      <c r="E162" s="133">
        <v>116352</v>
      </c>
      <c r="F162" s="137">
        <v>-667.44591271736601</v>
      </c>
      <c r="G162" s="137">
        <v>-667.44591271736601</v>
      </c>
      <c r="H162" s="137">
        <v>-560.291343845234</v>
      </c>
      <c r="I162" s="137">
        <v>-391.62470786757802</v>
      </c>
      <c r="J162" s="137">
        <v>-214.804955060483</v>
      </c>
      <c r="K162" s="137">
        <v>-38.7822249977091</v>
      </c>
      <c r="L162" s="137">
        <v>-3.62353503584138</v>
      </c>
      <c r="M162" s="137">
        <v>-6.0418961021956603</v>
      </c>
      <c r="N162" s="137">
        <v>3.0371927182552398</v>
      </c>
      <c r="O162" s="137">
        <v>6.6343019295339296</v>
      </c>
      <c r="P162" s="137">
        <v>10.376036755795701</v>
      </c>
      <c r="Q162" s="137">
        <v>32.144341698178103</v>
      </c>
      <c r="R162" s="137">
        <v>1.86908645876191</v>
      </c>
    </row>
    <row r="163" spans="1:18" x14ac:dyDescent="0.25">
      <c r="A163" s="133" t="s">
        <v>207</v>
      </c>
      <c r="B163" s="136">
        <v>43906</v>
      </c>
      <c r="C163" s="137">
        <v>25.623999999999999</v>
      </c>
      <c r="D163" s="137">
        <v>25.623999999999999</v>
      </c>
      <c r="E163" s="133">
        <v>126279</v>
      </c>
      <c r="F163" s="137">
        <v>-685.32294793181995</v>
      </c>
      <c r="G163" s="137">
        <v>-685.32294793181995</v>
      </c>
      <c r="H163" s="137">
        <v>-534.90389084597803</v>
      </c>
      <c r="I163" s="137">
        <v>-375.80280679386902</v>
      </c>
      <c r="J163" s="137">
        <v>-207.460135032408</v>
      </c>
      <c r="K163" s="137">
        <v>-36.270679607030203</v>
      </c>
      <c r="L163" s="137">
        <v>3.33872456597059</v>
      </c>
      <c r="M163" s="137">
        <v>-2.8861703876280602</v>
      </c>
      <c r="N163" s="137">
        <v>6.8010712408765901</v>
      </c>
      <c r="O163" s="137">
        <v>10.647246883024801</v>
      </c>
      <c r="P163" s="137">
        <v>11.26161071424</v>
      </c>
      <c r="Q163" s="137">
        <v>26.159449541284399</v>
      </c>
      <c r="R163" s="137">
        <v>5.2279281706251801</v>
      </c>
    </row>
    <row r="164" spans="1:18" x14ac:dyDescent="0.25">
      <c r="A164" s="133" t="s">
        <v>311</v>
      </c>
      <c r="B164" s="136">
        <v>43906</v>
      </c>
      <c r="C164" s="137">
        <v>25.024899999999999</v>
      </c>
      <c r="D164" s="137">
        <v>25.024899999999999</v>
      </c>
      <c r="E164" s="133">
        <v>126379</v>
      </c>
      <c r="F164" s="137">
        <v>-685.82530788316797</v>
      </c>
      <c r="G164" s="137">
        <v>-685.82530788316797</v>
      </c>
      <c r="H164" s="137">
        <v>-535.37095177137803</v>
      </c>
      <c r="I164" s="137">
        <v>-376.23011639516898</v>
      </c>
      <c r="J164" s="137">
        <v>-207.87309787832399</v>
      </c>
      <c r="K164" s="137">
        <v>-36.724433728111102</v>
      </c>
      <c r="L164" s="137">
        <v>2.8323209024202498</v>
      </c>
      <c r="M164" s="137">
        <v>-3.3741233907561399</v>
      </c>
      <c r="N164" s="137">
        <v>6.2412819314592598</v>
      </c>
      <c r="O164" s="137">
        <v>9.8454553930052295</v>
      </c>
      <c r="P164" s="137">
        <v>10.567748296464799</v>
      </c>
      <c r="Q164" s="137">
        <v>25.156369266054998</v>
      </c>
      <c r="R164" s="137">
        <v>4.3166850240357801</v>
      </c>
    </row>
    <row r="165" spans="1:18" x14ac:dyDescent="0.25">
      <c r="A165" s="133" t="s">
        <v>208</v>
      </c>
      <c r="B165" s="136">
        <v>43906</v>
      </c>
      <c r="C165" s="137">
        <v>9.6202000000000005</v>
      </c>
      <c r="D165" s="137">
        <v>9.6202000000000005</v>
      </c>
      <c r="E165" s="133">
        <v>145819</v>
      </c>
      <c r="F165" s="137">
        <v>-668.59536065595205</v>
      </c>
      <c r="G165" s="137">
        <v>-668.59536065595205</v>
      </c>
      <c r="H165" s="137">
        <v>-460.04478883041298</v>
      </c>
      <c r="I165" s="137">
        <v>-336.71081609190998</v>
      </c>
      <c r="J165" s="137">
        <v>-203.907109460946</v>
      </c>
      <c r="K165" s="137">
        <v>-56.493357945493699</v>
      </c>
      <c r="L165" s="137">
        <v>-13.856157969877399</v>
      </c>
      <c r="M165" s="137">
        <v>-12.0221706727102</v>
      </c>
      <c r="N165" s="137">
        <v>-7.37221593774676</v>
      </c>
      <c r="O165" s="137"/>
      <c r="P165" s="137"/>
      <c r="Q165" s="137">
        <v>-3.3323798076923001</v>
      </c>
      <c r="R165" s="137"/>
    </row>
    <row r="166" spans="1:18" x14ac:dyDescent="0.25">
      <c r="A166" s="133" t="s">
        <v>312</v>
      </c>
      <c r="B166" s="136">
        <v>43906</v>
      </c>
      <c r="C166" s="137">
        <v>9.4029000000000007</v>
      </c>
      <c r="D166" s="137">
        <v>9.4029000000000007</v>
      </c>
      <c r="E166" s="133">
        <v>145820</v>
      </c>
      <c r="F166" s="137">
        <v>-670.48526323193801</v>
      </c>
      <c r="G166" s="137">
        <v>-670.48526323193801</v>
      </c>
      <c r="H166" s="137">
        <v>-461.85449666213901</v>
      </c>
      <c r="I166" s="137">
        <v>-338.46025708653701</v>
      </c>
      <c r="J166" s="137">
        <v>-205.60888183388201</v>
      </c>
      <c r="K166" s="137">
        <v>-58.198506770169097</v>
      </c>
      <c r="L166" s="137">
        <v>-15.656035584264499</v>
      </c>
      <c r="M166" s="137">
        <v>-13.8325179063406</v>
      </c>
      <c r="N166" s="137">
        <v>-9.2063650422558698</v>
      </c>
      <c r="O166" s="137"/>
      <c r="P166" s="137"/>
      <c r="Q166" s="137">
        <v>-5.23897836538461</v>
      </c>
      <c r="R166" s="137"/>
    </row>
    <row r="167" spans="1:18" x14ac:dyDescent="0.25">
      <c r="A167" s="133" t="s">
        <v>313</v>
      </c>
      <c r="B167" s="136">
        <v>43906</v>
      </c>
      <c r="C167" s="137">
        <v>81.114999999999995</v>
      </c>
      <c r="D167" s="137">
        <v>81.114999999999995</v>
      </c>
      <c r="E167" s="133">
        <v>101853</v>
      </c>
      <c r="F167" s="137">
        <v>-789.835274624269</v>
      </c>
      <c r="G167" s="137">
        <v>-789.835274624269</v>
      </c>
      <c r="H167" s="137">
        <v>-610.73957981702404</v>
      </c>
      <c r="I167" s="137">
        <v>-441.06623413868999</v>
      </c>
      <c r="J167" s="137">
        <v>-269.02616221853702</v>
      </c>
      <c r="K167" s="137">
        <v>-80.661120401737804</v>
      </c>
      <c r="L167" s="137">
        <v>-28.034548831693201</v>
      </c>
      <c r="M167" s="137">
        <v>-28.152606960649099</v>
      </c>
      <c r="N167" s="137">
        <v>-18.6057521700059</v>
      </c>
      <c r="O167" s="137">
        <v>-2.97359382239165</v>
      </c>
      <c r="P167" s="137">
        <v>1.8934988497307801</v>
      </c>
      <c r="Q167" s="137">
        <v>34.557645228153497</v>
      </c>
      <c r="R167" s="137">
        <v>-9.4480432654583701</v>
      </c>
    </row>
    <row r="168" spans="1:18" x14ac:dyDescent="0.25">
      <c r="A168" s="133" t="s">
        <v>209</v>
      </c>
      <c r="B168" s="136">
        <v>43906</v>
      </c>
      <c r="C168" s="137">
        <v>83.524600000000007</v>
      </c>
      <c r="D168" s="137">
        <v>83.524600000000007</v>
      </c>
      <c r="E168" s="133">
        <v>119549</v>
      </c>
      <c r="F168" s="137">
        <v>-789.35301548560597</v>
      </c>
      <c r="G168" s="137">
        <v>-789.35301548560597</v>
      </c>
      <c r="H168" s="137">
        <v>-610.27361471037705</v>
      </c>
      <c r="I168" s="137">
        <v>-440.63622774810301</v>
      </c>
      <c r="J168" s="137">
        <v>-268.62475746407301</v>
      </c>
      <c r="K168" s="137">
        <v>-80.289070097867096</v>
      </c>
      <c r="L168" s="137">
        <v>-27.672634658325201</v>
      </c>
      <c r="M168" s="137">
        <v>-27.83993458258</v>
      </c>
      <c r="N168" s="137">
        <v>-18.286184574030099</v>
      </c>
      <c r="O168" s="137">
        <v>-2.4936365671578402</v>
      </c>
      <c r="P168" s="137">
        <v>2.3758614449032298</v>
      </c>
      <c r="Q168" s="137">
        <v>9.9260785111553602</v>
      </c>
      <c r="R168" s="137">
        <v>-9.0812250243678392</v>
      </c>
    </row>
    <row r="169" spans="1:18" x14ac:dyDescent="0.25">
      <c r="A169" s="133" t="s">
        <v>210</v>
      </c>
      <c r="B169" s="136">
        <v>43906</v>
      </c>
      <c r="C169" s="137">
        <v>7.5262000000000002</v>
      </c>
      <c r="D169" s="137">
        <v>7.5262000000000002</v>
      </c>
      <c r="E169" s="133">
        <v>139711</v>
      </c>
      <c r="F169" s="137">
        <v>-563.34583607886896</v>
      </c>
      <c r="G169" s="137">
        <v>-563.34583607886896</v>
      </c>
      <c r="H169" s="137">
        <v>-675.91364239373399</v>
      </c>
      <c r="I169" s="137">
        <v>-480.93968749322801</v>
      </c>
      <c r="J169" s="137">
        <v>-285.02322710586998</v>
      </c>
      <c r="K169" s="137">
        <v>-66.307118043876102</v>
      </c>
      <c r="L169" s="137">
        <v>-38.9201444804593</v>
      </c>
      <c r="M169" s="137">
        <v>-37.841304141631198</v>
      </c>
      <c r="N169" s="137">
        <v>-31.3794339262706</v>
      </c>
      <c r="O169" s="137">
        <v>-10.9279478899102</v>
      </c>
      <c r="P169" s="137"/>
      <c r="Q169" s="137">
        <v>-7.4377018121910998</v>
      </c>
      <c r="R169" s="137">
        <v>-21.323996214260401</v>
      </c>
    </row>
    <row r="170" spans="1:18" x14ac:dyDescent="0.25">
      <c r="A170" s="133" t="s">
        <v>314</v>
      </c>
      <c r="B170" s="136">
        <v>43906</v>
      </c>
      <c r="C170" s="137">
        <v>7.3757999999999999</v>
      </c>
      <c r="D170" s="137">
        <v>7.3757999999999999</v>
      </c>
      <c r="E170" s="133">
        <v>139709</v>
      </c>
      <c r="F170" s="137">
        <v>-563.64886239726195</v>
      </c>
      <c r="G170" s="137">
        <v>-563.64886239726195</v>
      </c>
      <c r="H170" s="137">
        <v>-676.07404984980303</v>
      </c>
      <c r="I170" s="137">
        <v>-481.08542240529698</v>
      </c>
      <c r="J170" s="137">
        <v>-285.136591664766</v>
      </c>
      <c r="K170" s="137">
        <v>-66.4278367393823</v>
      </c>
      <c r="L170" s="137">
        <v>-39.036906206748398</v>
      </c>
      <c r="M170" s="137">
        <v>-37.945224797618899</v>
      </c>
      <c r="N170" s="137">
        <v>-31.5057193399158</v>
      </c>
      <c r="O170" s="137">
        <v>-11.2274755058128</v>
      </c>
      <c r="P170" s="137"/>
      <c r="Q170" s="137">
        <v>-7.88989291598023</v>
      </c>
      <c r="R170" s="137">
        <v>-21.5186750257824</v>
      </c>
    </row>
    <row r="171" spans="1:18" x14ac:dyDescent="0.25">
      <c r="A171" s="133" t="s">
        <v>211</v>
      </c>
      <c r="B171" s="136">
        <v>43906</v>
      </c>
      <c r="C171" s="137">
        <v>6.4283999999999999</v>
      </c>
      <c r="D171" s="137">
        <v>6.4283999999999999</v>
      </c>
      <c r="E171" s="133">
        <v>139990</v>
      </c>
      <c r="F171" s="137">
        <v>-583.79242935845002</v>
      </c>
      <c r="G171" s="137">
        <v>-583.79242935845002</v>
      </c>
      <c r="H171" s="137">
        <v>-667.47893118262505</v>
      </c>
      <c r="I171" s="137">
        <v>-474.42409214525702</v>
      </c>
      <c r="J171" s="137">
        <v>-280.1385405744</v>
      </c>
      <c r="K171" s="137">
        <v>-67.158040115611499</v>
      </c>
      <c r="L171" s="137">
        <v>-38.012310441015103</v>
      </c>
      <c r="M171" s="137">
        <v>-36.527969239123898</v>
      </c>
      <c r="N171" s="137">
        <v>-30.6810488385076</v>
      </c>
      <c r="O171" s="137"/>
      <c r="P171" s="137"/>
      <c r="Q171" s="137">
        <v>-11.981930147058801</v>
      </c>
      <c r="R171" s="137">
        <v>-20.906986801018999</v>
      </c>
    </row>
    <row r="172" spans="1:18" x14ac:dyDescent="0.25">
      <c r="A172" s="133" t="s">
        <v>315</v>
      </c>
      <c r="B172" s="136">
        <v>43906</v>
      </c>
      <c r="C172" s="137">
        <v>6.3231999999999999</v>
      </c>
      <c r="D172" s="137">
        <v>6.3231999999999999</v>
      </c>
      <c r="E172" s="133">
        <v>139992</v>
      </c>
      <c r="F172" s="137">
        <v>-583.97069155876795</v>
      </c>
      <c r="G172" s="137">
        <v>-583.97069155876795</v>
      </c>
      <c r="H172" s="137">
        <v>-667.56893060053699</v>
      </c>
      <c r="I172" s="137">
        <v>-474.53494088121897</v>
      </c>
      <c r="J172" s="137">
        <v>-280.24064781243601</v>
      </c>
      <c r="K172" s="137">
        <v>-67.279198636469303</v>
      </c>
      <c r="L172" s="137">
        <v>-38.131032101727698</v>
      </c>
      <c r="M172" s="137">
        <v>-36.634635460682702</v>
      </c>
      <c r="N172" s="137">
        <v>-30.801411059878301</v>
      </c>
      <c r="O172" s="137"/>
      <c r="P172" s="137"/>
      <c r="Q172" s="137">
        <v>-12.3348529411765</v>
      </c>
      <c r="R172" s="137">
        <v>-21.180223517151099</v>
      </c>
    </row>
    <row r="173" spans="1:18" x14ac:dyDescent="0.25">
      <c r="A173" s="133" t="s">
        <v>212</v>
      </c>
      <c r="B173" s="136">
        <v>43906</v>
      </c>
      <c r="C173" s="137">
        <v>6.2866</v>
      </c>
      <c r="D173" s="137">
        <v>6.2866</v>
      </c>
      <c r="E173" s="133">
        <v>141141</v>
      </c>
      <c r="F173" s="137">
        <v>-558.73753009975906</v>
      </c>
      <c r="G173" s="137">
        <v>-558.73753009975906</v>
      </c>
      <c r="H173" s="137">
        <v>-666.41693720691399</v>
      </c>
      <c r="I173" s="137">
        <v>-483.22466645562702</v>
      </c>
      <c r="J173" s="137">
        <v>-283.53785736518302</v>
      </c>
      <c r="K173" s="137">
        <v>-65.040319988142997</v>
      </c>
      <c r="L173" s="137">
        <v>-36.682728103853897</v>
      </c>
      <c r="M173" s="137">
        <v>-35.8388355917129</v>
      </c>
      <c r="N173" s="137">
        <v>-30.630773169198701</v>
      </c>
      <c r="O173" s="137"/>
      <c r="P173" s="137"/>
      <c r="Q173" s="137">
        <v>-13.7603147208122</v>
      </c>
      <c r="R173" s="137">
        <v>-20.034938801398201</v>
      </c>
    </row>
    <row r="174" spans="1:18" x14ac:dyDescent="0.25">
      <c r="A174" s="133" t="s">
        <v>213</v>
      </c>
      <c r="B174" s="136">
        <v>43906</v>
      </c>
      <c r="C174" s="137">
        <v>5.8879000000000001</v>
      </c>
      <c r="D174" s="137">
        <v>5.8879000000000001</v>
      </c>
      <c r="E174" s="133">
        <v>141564</v>
      </c>
      <c r="F174" s="137">
        <v>-608.91240864135705</v>
      </c>
      <c r="G174" s="137">
        <v>-608.91240864135705</v>
      </c>
      <c r="H174" s="137">
        <v>-685.15095826782601</v>
      </c>
      <c r="I174" s="137">
        <v>-498.66029731490403</v>
      </c>
      <c r="J174" s="137">
        <v>-293.40519799872601</v>
      </c>
      <c r="K174" s="137">
        <v>-72.560829540922199</v>
      </c>
      <c r="L174" s="137">
        <v>-41.033731550448898</v>
      </c>
      <c r="M174" s="137">
        <v>-37.751893421750999</v>
      </c>
      <c r="N174" s="137">
        <v>-31.9482006121052</v>
      </c>
      <c r="O174" s="137"/>
      <c r="P174" s="137"/>
      <c r="Q174" s="137">
        <v>-16.676850000000002</v>
      </c>
      <c r="R174" s="137">
        <v>-20.897334189133201</v>
      </c>
    </row>
    <row r="175" spans="1:18" x14ac:dyDescent="0.25">
      <c r="A175" s="133" t="s">
        <v>316</v>
      </c>
      <c r="B175" s="136">
        <v>43906</v>
      </c>
      <c r="C175" s="137">
        <v>5.6898999999999997</v>
      </c>
      <c r="D175" s="137">
        <v>5.6898999999999997</v>
      </c>
      <c r="E175" s="133">
        <v>141565</v>
      </c>
      <c r="F175" s="137">
        <v>-609.16613799013896</v>
      </c>
      <c r="G175" s="137">
        <v>-609.16613799013896</v>
      </c>
      <c r="H175" s="137">
        <v>-685.39481431406398</v>
      </c>
      <c r="I175" s="137">
        <v>-498.908228233594</v>
      </c>
      <c r="J175" s="137">
        <v>-293.61702942555797</v>
      </c>
      <c r="K175" s="137">
        <v>-72.7891163990367</v>
      </c>
      <c r="L175" s="137">
        <v>-41.257150772617898</v>
      </c>
      <c r="M175" s="137">
        <v>-37.9520585885003</v>
      </c>
      <c r="N175" s="137">
        <v>-32.188974441749203</v>
      </c>
      <c r="O175" s="137"/>
      <c r="P175" s="137"/>
      <c r="Q175" s="137">
        <v>-17.479849999999999</v>
      </c>
      <c r="R175" s="137">
        <v>-21.5729155454001</v>
      </c>
    </row>
    <row r="176" spans="1:18" x14ac:dyDescent="0.25">
      <c r="A176" s="133" t="s">
        <v>317</v>
      </c>
      <c r="B176" s="136">
        <v>43906</v>
      </c>
      <c r="C176" s="137">
        <v>6.1909999999999998</v>
      </c>
      <c r="D176" s="137">
        <v>6.1909999999999998</v>
      </c>
      <c r="E176" s="133">
        <v>141139</v>
      </c>
      <c r="F176" s="137">
        <v>-558.91931598115798</v>
      </c>
      <c r="G176" s="137">
        <v>-558.91931598115798</v>
      </c>
      <c r="H176" s="137">
        <v>-666.67874148222404</v>
      </c>
      <c r="I176" s="137">
        <v>-483.46233656875199</v>
      </c>
      <c r="J176" s="137">
        <v>-283.77063708975498</v>
      </c>
      <c r="K176" s="137">
        <v>-65.308540359587695</v>
      </c>
      <c r="L176" s="137">
        <v>-36.941859416131102</v>
      </c>
      <c r="M176" s="137">
        <v>-36.072560124302903</v>
      </c>
      <c r="N176" s="137">
        <v>-30.859626549822</v>
      </c>
      <c r="O176" s="137"/>
      <c r="P176" s="137"/>
      <c r="Q176" s="137">
        <v>-14.1145685279188</v>
      </c>
      <c r="R176" s="137">
        <v>-20.318658667525501</v>
      </c>
    </row>
    <row r="177" spans="1:18" x14ac:dyDescent="0.25">
      <c r="A177" s="133" t="s">
        <v>214</v>
      </c>
      <c r="B177" s="136">
        <v>43906</v>
      </c>
      <c r="C177" s="137">
        <v>11.2272</v>
      </c>
      <c r="D177" s="137">
        <v>11.2272</v>
      </c>
      <c r="E177" s="133">
        <v>133324</v>
      </c>
      <c r="F177" s="137">
        <v>-809.93772811546603</v>
      </c>
      <c r="G177" s="137">
        <v>-809.93772811546603</v>
      </c>
      <c r="H177" s="137">
        <v>-579.14489311163902</v>
      </c>
      <c r="I177" s="137">
        <v>-434.097995545657</v>
      </c>
      <c r="J177" s="137">
        <v>-272.19840459183501</v>
      </c>
      <c r="K177" s="137">
        <v>-81.830454724788595</v>
      </c>
      <c r="L177" s="137">
        <v>-26.6343847245397</v>
      </c>
      <c r="M177" s="137">
        <v>-25.718289556227099</v>
      </c>
      <c r="N177" s="137">
        <v>-18.446782272899199</v>
      </c>
      <c r="O177" s="137">
        <v>-1.68813788841888</v>
      </c>
      <c r="P177" s="137"/>
      <c r="Q177" s="137">
        <v>2.4652063841496998</v>
      </c>
      <c r="R177" s="137">
        <v>-7.3185241174804698</v>
      </c>
    </row>
    <row r="178" spans="1:18" x14ac:dyDescent="0.25">
      <c r="A178" s="133" t="s">
        <v>215</v>
      </c>
      <c r="B178" s="136">
        <v>43906</v>
      </c>
      <c r="C178" s="137">
        <v>12.312799999999999</v>
      </c>
      <c r="D178" s="137">
        <v>12.312799999999999</v>
      </c>
      <c r="E178" s="133">
        <v>135682</v>
      </c>
      <c r="F178" s="137">
        <v>-797.67948980650203</v>
      </c>
      <c r="G178" s="137">
        <v>-797.67948980650203</v>
      </c>
      <c r="H178" s="137">
        <v>-575.84905738271698</v>
      </c>
      <c r="I178" s="137">
        <v>-430.817887215089</v>
      </c>
      <c r="J178" s="137">
        <v>-270.77530431631999</v>
      </c>
      <c r="K178" s="137">
        <v>-79.816899143974297</v>
      </c>
      <c r="L178" s="137">
        <v>-24.4621333897753</v>
      </c>
      <c r="M178" s="137">
        <v>-24.413974678830598</v>
      </c>
      <c r="N178" s="137">
        <v>-16.780855937559998</v>
      </c>
      <c r="O178" s="137">
        <v>-1.0244954990630899</v>
      </c>
      <c r="P178" s="137"/>
      <c r="Q178" s="137">
        <v>5.7978846153846098</v>
      </c>
      <c r="R178" s="137">
        <v>-6.4574912663092903</v>
      </c>
    </row>
    <row r="179" spans="1:18" x14ac:dyDescent="0.25">
      <c r="A179" s="133" t="s">
        <v>216</v>
      </c>
      <c r="B179" s="136">
        <v>43906</v>
      </c>
      <c r="C179" s="137">
        <v>6.5721999999999996</v>
      </c>
      <c r="D179" s="137">
        <v>6.5721999999999996</v>
      </c>
      <c r="E179" s="133">
        <v>142153</v>
      </c>
      <c r="F179" s="137">
        <v>-615.003635698224</v>
      </c>
      <c r="G179" s="137">
        <v>-615.003635698224</v>
      </c>
      <c r="H179" s="137">
        <v>-611.78113835988097</v>
      </c>
      <c r="I179" s="137">
        <v>-472.91301524034901</v>
      </c>
      <c r="J179" s="137">
        <v>-271.94955178574202</v>
      </c>
      <c r="K179" s="137">
        <v>-60.486417049672099</v>
      </c>
      <c r="L179" s="137">
        <v>-29.516140715922699</v>
      </c>
      <c r="M179" s="137">
        <v>-32.1450675781577</v>
      </c>
      <c r="N179" s="137">
        <v>-25.427789706150001</v>
      </c>
      <c r="O179" s="137"/>
      <c r="P179" s="137"/>
      <c r="Q179" s="137">
        <v>-17.401210013908202</v>
      </c>
      <c r="R179" s="137"/>
    </row>
    <row r="180" spans="1:18" x14ac:dyDescent="0.25">
      <c r="A180" s="133" t="s">
        <v>318</v>
      </c>
      <c r="B180" s="136">
        <v>43906</v>
      </c>
      <c r="C180" s="137">
        <v>6.4433999999999996</v>
      </c>
      <c r="D180" s="137">
        <v>6.4433999999999996</v>
      </c>
      <c r="E180" s="133">
        <v>142151</v>
      </c>
      <c r="F180" s="137">
        <v>-615.10105847393197</v>
      </c>
      <c r="G180" s="137">
        <v>-615.10105847393197</v>
      </c>
      <c r="H180" s="137">
        <v>-611.983233336073</v>
      </c>
      <c r="I180" s="137">
        <v>-473.08656941777701</v>
      </c>
      <c r="J180" s="137">
        <v>-272.10988705577898</v>
      </c>
      <c r="K180" s="137">
        <v>-60.664650171473497</v>
      </c>
      <c r="L180" s="137">
        <v>-29.695414656344401</v>
      </c>
      <c r="M180" s="137">
        <v>-32.304280853556399</v>
      </c>
      <c r="N180" s="137">
        <v>-25.633663769107301</v>
      </c>
      <c r="O180" s="137"/>
      <c r="P180" s="137"/>
      <c r="Q180" s="137">
        <v>-18.055062586926301</v>
      </c>
      <c r="R180" s="137"/>
    </row>
    <row r="181" spans="1:18" x14ac:dyDescent="0.25">
      <c r="A181" s="133" t="s">
        <v>319</v>
      </c>
      <c r="B181" s="136">
        <v>43906</v>
      </c>
      <c r="C181" s="137">
        <v>12.069900000000001</v>
      </c>
      <c r="D181" s="137">
        <v>12.069900000000001</v>
      </c>
      <c r="E181" s="133">
        <v>135684</v>
      </c>
      <c r="F181" s="137">
        <v>-797.98097096097297</v>
      </c>
      <c r="G181" s="137">
        <v>-797.98097096097297</v>
      </c>
      <c r="H181" s="137">
        <v>-576.107268931406</v>
      </c>
      <c r="I181" s="137">
        <v>-431.04117662749002</v>
      </c>
      <c r="J181" s="137">
        <v>-270.98601251411202</v>
      </c>
      <c r="K181" s="137">
        <v>-80.033044429606406</v>
      </c>
      <c r="L181" s="137">
        <v>-24.698071831764999</v>
      </c>
      <c r="M181" s="137">
        <v>-24.627677817644599</v>
      </c>
      <c r="N181" s="137">
        <v>-17.000073442810301</v>
      </c>
      <c r="O181" s="137">
        <v>-1.5555548573470701</v>
      </c>
      <c r="P181" s="137"/>
      <c r="Q181" s="137">
        <v>5.1889663461538502</v>
      </c>
      <c r="R181" s="137">
        <v>-6.9095976457510302</v>
      </c>
    </row>
    <row r="182" spans="1:18" x14ac:dyDescent="0.25">
      <c r="A182" s="133" t="s">
        <v>320</v>
      </c>
      <c r="B182" s="136">
        <v>43906</v>
      </c>
      <c r="C182" s="137">
        <v>10.9956</v>
      </c>
      <c r="D182" s="137">
        <v>10.9956</v>
      </c>
      <c r="E182" s="133">
        <v>133322</v>
      </c>
      <c r="F182" s="137">
        <v>-810.33994895389606</v>
      </c>
      <c r="G182" s="137">
        <v>-810.33994895389606</v>
      </c>
      <c r="H182" s="137">
        <v>-579.49621677552898</v>
      </c>
      <c r="I182" s="137">
        <v>-434.45465087196698</v>
      </c>
      <c r="J182" s="137">
        <v>-272.517400685881</v>
      </c>
      <c r="K182" s="137">
        <v>-82.164319340978807</v>
      </c>
      <c r="L182" s="137">
        <v>-26.996677177694</v>
      </c>
      <c r="M182" s="137">
        <v>-26.055245189323401</v>
      </c>
      <c r="N182" s="137">
        <v>-18.784647879057299</v>
      </c>
      <c r="O182" s="137">
        <v>-2.0392095839251501</v>
      </c>
      <c r="P182" s="137"/>
      <c r="Q182" s="137">
        <v>1.9999669785360501</v>
      </c>
      <c r="R182" s="137">
        <v>-7.6440360810590597</v>
      </c>
    </row>
    <row r="183" spans="1:18" x14ac:dyDescent="0.25">
      <c r="A183" s="133" t="s">
        <v>217</v>
      </c>
      <c r="B183" s="136">
        <v>43906</v>
      </c>
      <c r="C183" s="137">
        <v>7.6276000000000002</v>
      </c>
      <c r="D183" s="137">
        <v>7.6276000000000002</v>
      </c>
      <c r="E183" s="133">
        <v>143079</v>
      </c>
      <c r="F183" s="137">
        <v>-565.63326874596305</v>
      </c>
      <c r="G183" s="137">
        <v>-565.63326874596305</v>
      </c>
      <c r="H183" s="137">
        <v>-583.49342741043404</v>
      </c>
      <c r="I183" s="137">
        <v>-452.05996916084001</v>
      </c>
      <c r="J183" s="137">
        <v>-254.14401651239299</v>
      </c>
      <c r="K183" s="137">
        <v>-56.914358802106399</v>
      </c>
      <c r="L183" s="137">
        <v>-27.2621483369592</v>
      </c>
      <c r="M183" s="137">
        <v>-30.841756176448101</v>
      </c>
      <c r="N183" s="137">
        <v>-24.324234030884401</v>
      </c>
      <c r="O183" s="137"/>
      <c r="P183" s="137"/>
      <c r="Q183" s="137">
        <v>-13.8326837060703</v>
      </c>
      <c r="R183" s="137"/>
    </row>
    <row r="184" spans="1:18" x14ac:dyDescent="0.25">
      <c r="A184" s="133" t="s">
        <v>321</v>
      </c>
      <c r="B184" s="136">
        <v>43906</v>
      </c>
      <c r="C184" s="137">
        <v>7.5731999999999999</v>
      </c>
      <c r="D184" s="137">
        <v>7.5731999999999999</v>
      </c>
      <c r="E184" s="133">
        <v>143077</v>
      </c>
      <c r="F184" s="137">
        <v>-566.00190531347403</v>
      </c>
      <c r="G184" s="137">
        <v>-566.00190531347403</v>
      </c>
      <c r="H184" s="137">
        <v>-583.740260958568</v>
      </c>
      <c r="I184" s="137">
        <v>-452.32131748682201</v>
      </c>
      <c r="J184" s="137">
        <v>-254.38049910291301</v>
      </c>
      <c r="K184" s="137">
        <v>-57.163598638252999</v>
      </c>
      <c r="L184" s="137">
        <v>-27.512058765975102</v>
      </c>
      <c r="M184" s="137">
        <v>-31.063509131655898</v>
      </c>
      <c r="N184" s="137">
        <v>-24.552209063655098</v>
      </c>
      <c r="O184" s="137"/>
      <c r="P184" s="137"/>
      <c r="Q184" s="137">
        <v>-14.1498722044728</v>
      </c>
      <c r="R184" s="137"/>
    </row>
    <row r="185" spans="1:18" x14ac:dyDescent="0.25">
      <c r="A185" s="133" t="s">
        <v>218</v>
      </c>
      <c r="B185" s="136">
        <v>43906</v>
      </c>
      <c r="C185" s="137">
        <v>16.277699999999999</v>
      </c>
      <c r="D185" s="137">
        <v>16.277699999999999</v>
      </c>
      <c r="E185" s="133">
        <v>132756</v>
      </c>
      <c r="F185" s="137">
        <v>-845.32568079223597</v>
      </c>
      <c r="G185" s="137">
        <v>-845.32568079223597</v>
      </c>
      <c r="H185" s="137">
        <v>-585.02449674156003</v>
      </c>
      <c r="I185" s="137">
        <v>-424.37276262189903</v>
      </c>
      <c r="J185" s="137">
        <v>-260.91866947168899</v>
      </c>
      <c r="K185" s="137">
        <v>-82.405915775858205</v>
      </c>
      <c r="L185" s="137">
        <v>-25.2826812719542</v>
      </c>
      <c r="M185" s="137">
        <v>-23.248379493872001</v>
      </c>
      <c r="N185" s="137">
        <v>-13.3740527772083</v>
      </c>
      <c r="O185" s="137">
        <v>3.1215823064834098</v>
      </c>
      <c r="P185" s="137">
        <v>6.8784200356170704</v>
      </c>
      <c r="Q185" s="137">
        <v>11.566686017163001</v>
      </c>
      <c r="R185" s="137">
        <v>-4.3665237304105</v>
      </c>
    </row>
    <row r="186" spans="1:18" x14ac:dyDescent="0.25">
      <c r="A186" s="133" t="s">
        <v>322</v>
      </c>
      <c r="B186" s="136">
        <v>43906</v>
      </c>
      <c r="C186" s="137">
        <v>15.1761</v>
      </c>
      <c r="D186" s="137">
        <v>15.1761</v>
      </c>
      <c r="E186" s="133">
        <v>132757</v>
      </c>
      <c r="F186" s="137">
        <v>-846.95860614531796</v>
      </c>
      <c r="G186" s="137">
        <v>-846.95860614531796</v>
      </c>
      <c r="H186" s="137">
        <v>-586.57169424024903</v>
      </c>
      <c r="I186" s="137">
        <v>-425.83754949925799</v>
      </c>
      <c r="J186" s="137">
        <v>-262.191510169526</v>
      </c>
      <c r="K186" s="137">
        <v>-83.666418322578906</v>
      </c>
      <c r="L186" s="137">
        <v>-26.639771192877401</v>
      </c>
      <c r="M186" s="137">
        <v>-24.503295929541601</v>
      </c>
      <c r="N186" s="137">
        <v>-14.7658265943485</v>
      </c>
      <c r="O186" s="137">
        <v>1.6807059430417499</v>
      </c>
      <c r="P186" s="137">
        <v>5.3125744237808998</v>
      </c>
      <c r="Q186" s="137">
        <v>9.5369838465421495</v>
      </c>
      <c r="R186" s="137">
        <v>-5.6094488542299601</v>
      </c>
    </row>
    <row r="187" spans="1:18" x14ac:dyDescent="0.25">
      <c r="A187" s="133" t="s">
        <v>219</v>
      </c>
      <c r="B187" s="136">
        <v>43906</v>
      </c>
      <c r="C187" s="137">
        <v>69.62</v>
      </c>
      <c r="D187" s="137">
        <v>69.62</v>
      </c>
      <c r="E187" s="133">
        <v>118866</v>
      </c>
      <c r="F187" s="137">
        <v>-743.29062710721496</v>
      </c>
      <c r="G187" s="137">
        <v>-743.29062710721496</v>
      </c>
      <c r="H187" s="137">
        <v>-530.77943859778497</v>
      </c>
      <c r="I187" s="137">
        <v>-395.772417153996</v>
      </c>
      <c r="J187" s="137">
        <v>-244.54197366343999</v>
      </c>
      <c r="K187" s="137">
        <v>-71.916943129957403</v>
      </c>
      <c r="L187" s="137">
        <v>-20.321584959509298</v>
      </c>
      <c r="M187" s="137">
        <v>-21.010509303763001</v>
      </c>
      <c r="N187" s="137">
        <v>-14.4868245815421</v>
      </c>
      <c r="O187" s="137">
        <v>3.06077649763255</v>
      </c>
      <c r="P187" s="137">
        <v>4.87227352912788</v>
      </c>
      <c r="Q187" s="137">
        <v>11.0905531292356</v>
      </c>
      <c r="R187" s="137">
        <v>-5.0073561675657503</v>
      </c>
    </row>
    <row r="188" spans="1:18" x14ac:dyDescent="0.25">
      <c r="A188" s="133" t="s">
        <v>323</v>
      </c>
      <c r="B188" s="136">
        <v>43906</v>
      </c>
      <c r="C188" s="137">
        <v>66.260000000000005</v>
      </c>
      <c r="D188" s="137">
        <v>100.62267745359701</v>
      </c>
      <c r="E188" s="133">
        <v>100480</v>
      </c>
      <c r="F188" s="137">
        <v>-743.06834821214397</v>
      </c>
      <c r="G188" s="137">
        <v>-743.06834821214397</v>
      </c>
      <c r="H188" s="137">
        <v>-532.09881323446302</v>
      </c>
      <c r="I188" s="137">
        <v>-396.94216990787402</v>
      </c>
      <c r="J188" s="137">
        <v>-245.330866766866</v>
      </c>
      <c r="K188" s="137">
        <v>-72.422012812811005</v>
      </c>
      <c r="L188" s="137">
        <v>-20.854973289049799</v>
      </c>
      <c r="M188" s="137">
        <v>-21.509046753004199</v>
      </c>
      <c r="N188" s="137">
        <v>-15.034197825888</v>
      </c>
      <c r="O188" s="137">
        <v>2.4265404580009502</v>
      </c>
      <c r="P188" s="137">
        <v>3.7875906878569898</v>
      </c>
      <c r="Q188" s="137">
        <v>37.798282791181499</v>
      </c>
      <c r="R188" s="137">
        <v>-5.5762197688448101</v>
      </c>
    </row>
    <row r="189" spans="1:18" x14ac:dyDescent="0.25">
      <c r="A189" s="133" t="s">
        <v>324</v>
      </c>
      <c r="B189" s="136">
        <v>43906</v>
      </c>
      <c r="C189" s="137">
        <v>20.89</v>
      </c>
      <c r="D189" s="137">
        <v>20.89</v>
      </c>
      <c r="E189" s="133">
        <v>116051</v>
      </c>
      <c r="F189" s="137">
        <v>-784.59471562919703</v>
      </c>
      <c r="G189" s="137">
        <v>-784.59471562919703</v>
      </c>
      <c r="H189" s="137">
        <v>-557.31997801258206</v>
      </c>
      <c r="I189" s="137">
        <v>-402.154424522846</v>
      </c>
      <c r="J189" s="137">
        <v>-244.32791619756199</v>
      </c>
      <c r="K189" s="137">
        <v>-71.478285679701898</v>
      </c>
      <c r="L189" s="137">
        <v>-21.664821088390699</v>
      </c>
      <c r="M189" s="137">
        <v>-20.217714540945298</v>
      </c>
      <c r="N189" s="137">
        <v>-12.4891219177817</v>
      </c>
      <c r="O189" s="137">
        <v>-0.28450524667514099</v>
      </c>
      <c r="P189" s="137">
        <v>-0.448736123949525</v>
      </c>
      <c r="Q189" s="137">
        <v>13.223053892215599</v>
      </c>
      <c r="R189" s="137">
        <v>-4.89398675484171</v>
      </c>
    </row>
    <row r="190" spans="1:18" x14ac:dyDescent="0.25">
      <c r="A190" s="133" t="s">
        <v>220</v>
      </c>
      <c r="B190" s="136">
        <v>43906</v>
      </c>
      <c r="C190" s="137">
        <v>21.76</v>
      </c>
      <c r="D190" s="137">
        <v>21.76</v>
      </c>
      <c r="E190" s="133">
        <v>119307</v>
      </c>
      <c r="F190" s="137">
        <v>-784.60877042132404</v>
      </c>
      <c r="G190" s="137">
        <v>-784.60877042132404</v>
      </c>
      <c r="H190" s="137">
        <v>-558.44422299079702</v>
      </c>
      <c r="I190" s="137">
        <v>-402.26805840874999</v>
      </c>
      <c r="J190" s="137">
        <v>-244.40241524328599</v>
      </c>
      <c r="K190" s="137">
        <v>-71.245836551959002</v>
      </c>
      <c r="L190" s="137">
        <v>-21.331543200126401</v>
      </c>
      <c r="M190" s="137">
        <v>-19.9247078256344</v>
      </c>
      <c r="N190" s="137">
        <v>-12.191263074624199</v>
      </c>
      <c r="O190" s="137">
        <v>0.293349779532945</v>
      </c>
      <c r="P190" s="137">
        <v>0.26042224077284798</v>
      </c>
      <c r="Q190" s="137">
        <v>9.1183883759834607</v>
      </c>
      <c r="R190" s="137">
        <v>-4.47086297786604</v>
      </c>
    </row>
    <row r="191" spans="1:18" x14ac:dyDescent="0.25">
      <c r="A191" s="133" t="s">
        <v>325</v>
      </c>
      <c r="B191" s="136">
        <v>43906</v>
      </c>
      <c r="C191" s="137">
        <v>10.2446</v>
      </c>
      <c r="D191" s="137">
        <v>10.2446</v>
      </c>
      <c r="E191" s="133">
        <v>135964</v>
      </c>
      <c r="F191" s="137">
        <v>-882.19486065215096</v>
      </c>
      <c r="G191" s="137">
        <v>-882.19486065215096</v>
      </c>
      <c r="H191" s="137">
        <v>-663.55721393034798</v>
      </c>
      <c r="I191" s="137">
        <v>-494.27891113411499</v>
      </c>
      <c r="J191" s="137">
        <v>-309.560955366766</v>
      </c>
      <c r="K191" s="137">
        <v>-92.134886978340901</v>
      </c>
      <c r="L191" s="137">
        <v>-34.5534659408669</v>
      </c>
      <c r="M191" s="137">
        <v>-33.044406269966899</v>
      </c>
      <c r="N191" s="137">
        <v>-26.2461719943697</v>
      </c>
      <c r="O191" s="137">
        <v>-5.5997926280418699</v>
      </c>
      <c r="P191" s="137"/>
      <c r="Q191" s="137">
        <v>0.61699378023496698</v>
      </c>
      <c r="R191" s="137">
        <v>-13.961101351243199</v>
      </c>
    </row>
    <row r="192" spans="1:18" x14ac:dyDescent="0.25">
      <c r="A192" s="133" t="s">
        <v>221</v>
      </c>
      <c r="B192" s="136">
        <v>43906</v>
      </c>
      <c r="C192" s="137">
        <v>10.7822</v>
      </c>
      <c r="D192" s="137">
        <v>10.7822</v>
      </c>
      <c r="E192" s="133">
        <v>135962</v>
      </c>
      <c r="F192" s="137">
        <v>-881.97317826389997</v>
      </c>
      <c r="G192" s="137">
        <v>-881.97317826389997</v>
      </c>
      <c r="H192" s="137">
        <v>-663.413816230718</v>
      </c>
      <c r="I192" s="137">
        <v>-494.141533128807</v>
      </c>
      <c r="J192" s="137">
        <v>-309.45062947809703</v>
      </c>
      <c r="K192" s="137">
        <v>-92.017514938856905</v>
      </c>
      <c r="L192" s="137">
        <v>-34.423310778524197</v>
      </c>
      <c r="M192" s="137">
        <v>-32.932641642905097</v>
      </c>
      <c r="N192" s="137">
        <v>-26.1243420132989</v>
      </c>
      <c r="O192" s="137">
        <v>-4.78876574345266</v>
      </c>
      <c r="P192" s="137"/>
      <c r="Q192" s="137">
        <v>1.9730684174153399</v>
      </c>
      <c r="R192" s="137">
        <v>-13.519159664975801</v>
      </c>
    </row>
    <row r="193" spans="1:18" x14ac:dyDescent="0.25">
      <c r="A193" s="133" t="s">
        <v>326</v>
      </c>
      <c r="B193" s="136">
        <v>43906</v>
      </c>
      <c r="C193" s="137">
        <v>7.8231000000000002</v>
      </c>
      <c r="D193" s="137">
        <v>7.8231000000000002</v>
      </c>
      <c r="E193" s="133">
        <v>140045</v>
      </c>
      <c r="F193" s="137">
        <v>-844.75464306672404</v>
      </c>
      <c r="G193" s="137">
        <v>-844.75464306672404</v>
      </c>
      <c r="H193" s="137">
        <v>-630.56805430924703</v>
      </c>
      <c r="I193" s="137">
        <v>-460.20187969924802</v>
      </c>
      <c r="J193" s="137">
        <v>-297.67786424266501</v>
      </c>
      <c r="K193" s="137">
        <v>-91.287008246586495</v>
      </c>
      <c r="L193" s="137">
        <v>-35.670892540138802</v>
      </c>
      <c r="M193" s="137">
        <v>-34.770790500055099</v>
      </c>
      <c r="N193" s="137">
        <v>-25.780559285165701</v>
      </c>
      <c r="O193" s="137">
        <v>-7.7880757977478101</v>
      </c>
      <c r="P193" s="137"/>
      <c r="Q193" s="137">
        <v>-6.9334075043630001</v>
      </c>
      <c r="R193" s="137">
        <v>-14.880506782601501</v>
      </c>
    </row>
    <row r="194" spans="1:18" x14ac:dyDescent="0.25">
      <c r="A194" s="133" t="s">
        <v>222</v>
      </c>
      <c r="B194" s="136">
        <v>43906</v>
      </c>
      <c r="C194" s="137">
        <v>8.1880000000000006</v>
      </c>
      <c r="D194" s="137">
        <v>8.1880000000000006</v>
      </c>
      <c r="E194" s="133">
        <v>140046</v>
      </c>
      <c r="F194" s="137">
        <v>-844.46376548050603</v>
      </c>
      <c r="G194" s="137">
        <v>-844.46376548050603</v>
      </c>
      <c r="H194" s="137">
        <v>-630.22444662931298</v>
      </c>
      <c r="I194" s="137">
        <v>-459.89583557856599</v>
      </c>
      <c r="J194" s="137">
        <v>-297.40715264985403</v>
      </c>
      <c r="K194" s="137">
        <v>-91.005633022439696</v>
      </c>
      <c r="L194" s="137">
        <v>-35.371618342829599</v>
      </c>
      <c r="M194" s="137">
        <v>-34.504504416113498</v>
      </c>
      <c r="N194" s="137">
        <v>-25.489549109270701</v>
      </c>
      <c r="O194" s="137">
        <v>-6.6839909136770803</v>
      </c>
      <c r="P194" s="137"/>
      <c r="Q194" s="137">
        <v>-5.7712041884816703</v>
      </c>
      <c r="R194" s="137">
        <v>-14.191968636392801</v>
      </c>
    </row>
    <row r="195" spans="1:18" x14ac:dyDescent="0.25">
      <c r="A195" s="133" t="s">
        <v>327</v>
      </c>
      <c r="B195" s="136">
        <v>43906</v>
      </c>
      <c r="C195" s="137">
        <v>7.2275</v>
      </c>
      <c r="D195" s="137">
        <v>7.2275</v>
      </c>
      <c r="E195" s="133">
        <v>140455</v>
      </c>
      <c r="F195" s="137">
        <v>-808.54430379746896</v>
      </c>
      <c r="G195" s="137">
        <v>-808.54430379746896</v>
      </c>
      <c r="H195" s="137">
        <v>-624.78209736289898</v>
      </c>
      <c r="I195" s="137">
        <v>-455.19226157166798</v>
      </c>
      <c r="J195" s="137">
        <v>-291.59102982291103</v>
      </c>
      <c r="K195" s="137">
        <v>-90.340340576174398</v>
      </c>
      <c r="L195" s="137">
        <v>-34.8804575162414</v>
      </c>
      <c r="M195" s="137">
        <v>-34.664887438873698</v>
      </c>
      <c r="N195" s="137">
        <v>-25.685407466566399</v>
      </c>
      <c r="O195" s="137"/>
      <c r="P195" s="137"/>
      <c r="Q195" s="137">
        <v>-9.3440674053554904</v>
      </c>
      <c r="R195" s="137">
        <v>-13.996619271942601</v>
      </c>
    </row>
    <row r="196" spans="1:18" x14ac:dyDescent="0.25">
      <c r="A196" s="133" t="s">
        <v>223</v>
      </c>
      <c r="B196" s="136">
        <v>43906</v>
      </c>
      <c r="C196" s="137">
        <v>7.5693999999999999</v>
      </c>
      <c r="D196" s="137">
        <v>7.5693999999999999</v>
      </c>
      <c r="E196" s="133">
        <v>140454</v>
      </c>
      <c r="F196" s="137">
        <v>-808.20999835553403</v>
      </c>
      <c r="G196" s="137">
        <v>-808.20999835553403</v>
      </c>
      <c r="H196" s="137">
        <v>-624.49186063317404</v>
      </c>
      <c r="I196" s="137">
        <v>-454.952754862782</v>
      </c>
      <c r="J196" s="137">
        <v>-291.37576383040602</v>
      </c>
      <c r="K196" s="137">
        <v>-90.117735463892899</v>
      </c>
      <c r="L196" s="137">
        <v>-34.639921271323097</v>
      </c>
      <c r="M196" s="137">
        <v>-34.391530175067103</v>
      </c>
      <c r="N196" s="137">
        <v>-25.2656106472399</v>
      </c>
      <c r="O196" s="137"/>
      <c r="P196" s="137"/>
      <c r="Q196" s="137">
        <v>-8.1917728531856007</v>
      </c>
      <c r="R196" s="137">
        <v>-13.1253585514277</v>
      </c>
    </row>
    <row r="197" spans="1:18" x14ac:dyDescent="0.25">
      <c r="A197" s="133" t="s">
        <v>328</v>
      </c>
      <c r="B197" s="136">
        <v>43906</v>
      </c>
      <c r="C197" s="137">
        <v>6.6036000000000001</v>
      </c>
      <c r="D197" s="137">
        <v>6.6036000000000001</v>
      </c>
      <c r="E197" s="133">
        <v>141893</v>
      </c>
      <c r="F197" s="137">
        <v>-735.52204121315594</v>
      </c>
      <c r="G197" s="137">
        <v>-735.52204121315594</v>
      </c>
      <c r="H197" s="137">
        <v>-639.49767399486404</v>
      </c>
      <c r="I197" s="137">
        <v>-437.037787321395</v>
      </c>
      <c r="J197" s="137">
        <v>-269.95953858856001</v>
      </c>
      <c r="K197" s="137">
        <v>-67.577104068491195</v>
      </c>
      <c r="L197" s="137">
        <v>-27.069184417887602</v>
      </c>
      <c r="M197" s="137">
        <v>-29.6967726695724</v>
      </c>
      <c r="N197" s="137">
        <v>-26.0632288878579</v>
      </c>
      <c r="O197" s="137"/>
      <c r="P197" s="137"/>
      <c r="Q197" s="137">
        <v>-15.732055837563401</v>
      </c>
      <c r="R197" s="137">
        <v>-16.1309919041821</v>
      </c>
    </row>
    <row r="198" spans="1:18" x14ac:dyDescent="0.25">
      <c r="A198" s="133" t="s">
        <v>224</v>
      </c>
      <c r="B198" s="136">
        <v>43906</v>
      </c>
      <c r="C198" s="137">
        <v>6.8224</v>
      </c>
      <c r="D198" s="137">
        <v>6.8224</v>
      </c>
      <c r="E198" s="133">
        <v>141892</v>
      </c>
      <c r="F198" s="137">
        <v>-734.926318688886</v>
      </c>
      <c r="G198" s="137">
        <v>-734.926318688886</v>
      </c>
      <c r="H198" s="137">
        <v>-639.09435986756796</v>
      </c>
      <c r="I198" s="137">
        <v>-436.67654493157897</v>
      </c>
      <c r="J198" s="137">
        <v>-269.61181393375102</v>
      </c>
      <c r="K198" s="137">
        <v>-67.205453046636194</v>
      </c>
      <c r="L198" s="137">
        <v>-26.684710549632101</v>
      </c>
      <c r="M198" s="137">
        <v>-29.242976864176001</v>
      </c>
      <c r="N198" s="137">
        <v>-25.521021340837901</v>
      </c>
      <c r="O198" s="137"/>
      <c r="P198" s="137"/>
      <c r="Q198" s="137">
        <v>-14.718578680203001</v>
      </c>
      <c r="R198" s="137">
        <v>-15.1312826764467</v>
      </c>
    </row>
    <row r="199" spans="1:18" x14ac:dyDescent="0.25">
      <c r="A199" s="133" t="s">
        <v>329</v>
      </c>
      <c r="B199" s="136">
        <v>43906</v>
      </c>
      <c r="C199" s="137">
        <v>6.9212999999999996</v>
      </c>
      <c r="D199" s="137">
        <v>6.9212999999999996</v>
      </c>
      <c r="E199" s="133">
        <v>142169</v>
      </c>
      <c r="F199" s="137">
        <v>-743.98520548193005</v>
      </c>
      <c r="G199" s="137">
        <v>-743.98520548193005</v>
      </c>
      <c r="H199" s="137">
        <v>-639.49161197792205</v>
      </c>
      <c r="I199" s="137">
        <v>-436.49437978268401</v>
      </c>
      <c r="J199" s="137">
        <v>-269.30099019439399</v>
      </c>
      <c r="K199" s="137">
        <v>-66.915804005316701</v>
      </c>
      <c r="L199" s="137">
        <v>-25.098466894482801</v>
      </c>
      <c r="M199" s="137">
        <v>-27.924876033603901</v>
      </c>
      <c r="N199" s="137">
        <v>-24.680640560509101</v>
      </c>
      <c r="O199" s="137"/>
      <c r="P199" s="137"/>
      <c r="Q199" s="137">
        <v>-15.6072986111111</v>
      </c>
      <c r="R199" s="137"/>
    </row>
    <row r="200" spans="1:18" x14ac:dyDescent="0.25">
      <c r="A200" s="133" t="s">
        <v>225</v>
      </c>
      <c r="B200" s="136">
        <v>43906</v>
      </c>
      <c r="C200" s="137">
        <v>7.1262999999999996</v>
      </c>
      <c r="D200" s="137">
        <v>7.1262999999999996</v>
      </c>
      <c r="E200" s="133">
        <v>142172</v>
      </c>
      <c r="F200" s="137">
        <v>-743.60578992209298</v>
      </c>
      <c r="G200" s="137">
        <v>-743.60578992209298</v>
      </c>
      <c r="H200" s="137">
        <v>-639.17837662897398</v>
      </c>
      <c r="I200" s="137">
        <v>-436.18409960822402</v>
      </c>
      <c r="J200" s="137">
        <v>-269.01661918776301</v>
      </c>
      <c r="K200" s="137">
        <v>-66.6127857281096</v>
      </c>
      <c r="L200" s="137">
        <v>-24.782881518132601</v>
      </c>
      <c r="M200" s="137">
        <v>-27.579907639498799</v>
      </c>
      <c r="N200" s="137">
        <v>-24.198188586804701</v>
      </c>
      <c r="O200" s="137"/>
      <c r="P200" s="137"/>
      <c r="Q200" s="137">
        <v>-14.5680625</v>
      </c>
      <c r="R200" s="137"/>
    </row>
    <row r="201" spans="1:18" x14ac:dyDescent="0.25">
      <c r="A201" s="133" t="s">
        <v>226</v>
      </c>
      <c r="B201" s="136">
        <v>43906</v>
      </c>
      <c r="C201" s="137">
        <v>80.098699999999994</v>
      </c>
      <c r="D201" s="137">
        <v>80.098699999999994</v>
      </c>
      <c r="E201" s="133">
        <v>120715</v>
      </c>
      <c r="F201" s="137">
        <v>-825.180823145364</v>
      </c>
      <c r="G201" s="137">
        <v>-825.180823145364</v>
      </c>
      <c r="H201" s="137">
        <v>-590.37502736133104</v>
      </c>
      <c r="I201" s="137">
        <v>-406.66853928102199</v>
      </c>
      <c r="J201" s="137">
        <v>-240.89057095467899</v>
      </c>
      <c r="K201" s="137">
        <v>-65.653683267545702</v>
      </c>
      <c r="L201" s="137">
        <v>-16.6345780493501</v>
      </c>
      <c r="M201" s="137">
        <v>-16.362719668624699</v>
      </c>
      <c r="N201" s="137">
        <v>-11.961759939158201</v>
      </c>
      <c r="O201" s="137">
        <v>0.96032757267188595</v>
      </c>
      <c r="P201" s="137">
        <v>3.6166903140215898</v>
      </c>
      <c r="Q201" s="137">
        <v>12.2901275840834</v>
      </c>
      <c r="R201" s="137">
        <v>-4.2317807118098099</v>
      </c>
    </row>
    <row r="202" spans="1:18" x14ac:dyDescent="0.25">
      <c r="A202" s="133" t="s">
        <v>330</v>
      </c>
      <c r="B202" s="136">
        <v>43906</v>
      </c>
      <c r="C202" s="137">
        <v>75.431100000000001</v>
      </c>
      <c r="D202" s="137">
        <v>75.431100000000001</v>
      </c>
      <c r="E202" s="133">
        <v>100821</v>
      </c>
      <c r="F202" s="137">
        <v>-826.14839199171502</v>
      </c>
      <c r="G202" s="137">
        <v>-826.14839199171502</v>
      </c>
      <c r="H202" s="137">
        <v>-591.28554100098097</v>
      </c>
      <c r="I202" s="137">
        <v>-407.53529337606398</v>
      </c>
      <c r="J202" s="137">
        <v>-241.68767040043701</v>
      </c>
      <c r="K202" s="137">
        <v>-66.448238953761106</v>
      </c>
      <c r="L202" s="137">
        <v>-17.468081628458101</v>
      </c>
      <c r="M202" s="137">
        <v>-17.1857734286551</v>
      </c>
      <c r="N202" s="137">
        <v>-12.764464007573901</v>
      </c>
      <c r="O202" s="137">
        <v>5.40389885965867E-2</v>
      </c>
      <c r="P202" s="137">
        <v>2.54313436734724</v>
      </c>
      <c r="Q202" s="137">
        <v>17.344806082579002</v>
      </c>
      <c r="R202" s="137">
        <v>-5.0445565475487699</v>
      </c>
    </row>
    <row r="203" spans="1:18" x14ac:dyDescent="0.25">
      <c r="A203" s="133" t="s">
        <v>331</v>
      </c>
      <c r="B203" s="136">
        <v>43906</v>
      </c>
      <c r="C203" s="137">
        <v>88.008799999999994</v>
      </c>
      <c r="D203" s="137">
        <v>124.927439053302</v>
      </c>
      <c r="E203" s="133">
        <v>101834</v>
      </c>
      <c r="F203" s="137">
        <v>-842.90539647359606</v>
      </c>
      <c r="G203" s="137">
        <v>-842.90539647359606</v>
      </c>
      <c r="H203" s="137">
        <v>-603.571238391316</v>
      </c>
      <c r="I203" s="137">
        <v>-434.168678992222</v>
      </c>
      <c r="J203" s="137">
        <v>-267.64530289727799</v>
      </c>
      <c r="K203" s="137">
        <v>-82.525729773248102</v>
      </c>
      <c r="L203" s="137">
        <v>-28.836000138640198</v>
      </c>
      <c r="M203" s="137">
        <v>-26.244905689969102</v>
      </c>
      <c r="N203" s="137">
        <v>-18.025008664534099</v>
      </c>
      <c r="O203" s="137">
        <v>-1.06112404477204</v>
      </c>
      <c r="P203" s="137">
        <v>2.7346998176189499</v>
      </c>
      <c r="Q203" s="137">
        <v>67.680728064626095</v>
      </c>
      <c r="R203" s="137">
        <v>-6.4573045750568498</v>
      </c>
    </row>
    <row r="204" spans="1:18" x14ac:dyDescent="0.25">
      <c r="A204" s="135" t="s">
        <v>388</v>
      </c>
      <c r="B204" s="135"/>
      <c r="C204" s="135"/>
      <c r="D204" s="135"/>
      <c r="E204" s="135"/>
      <c r="F204" s="135"/>
      <c r="G204" s="135"/>
      <c r="H204" s="135"/>
      <c r="I204" s="135"/>
      <c r="J204" s="135"/>
      <c r="K204" s="135"/>
      <c r="L204" s="135"/>
      <c r="M204" s="135"/>
      <c r="N204" s="135"/>
      <c r="O204" s="135"/>
      <c r="P204" s="135"/>
      <c r="Q204" s="135"/>
      <c r="R204" s="135"/>
    </row>
    <row r="205" spans="1:18" x14ac:dyDescent="0.25">
      <c r="A205" s="133" t="s">
        <v>227</v>
      </c>
      <c r="B205" s="136">
        <v>43906</v>
      </c>
      <c r="C205" s="137">
        <v>316.738</v>
      </c>
      <c r="D205" s="137">
        <v>316.738</v>
      </c>
      <c r="E205" s="133">
        <v>100047</v>
      </c>
      <c r="F205" s="137">
        <v>3.9991689382477</v>
      </c>
      <c r="G205" s="137">
        <v>4.8611100144301602</v>
      </c>
      <c r="H205" s="137">
        <v>4.0578586150240099</v>
      </c>
      <c r="I205" s="137">
        <v>5.5059483790575801</v>
      </c>
      <c r="J205" s="137">
        <v>5.1927042249291304</v>
      </c>
      <c r="K205" s="137">
        <v>5.1647136470395001</v>
      </c>
      <c r="L205" s="137">
        <v>5.3167821892190403</v>
      </c>
      <c r="M205" s="137">
        <v>5.7915297271397801</v>
      </c>
      <c r="N205" s="137">
        <v>6.2713796125801302</v>
      </c>
      <c r="O205" s="137">
        <v>7.2983538088299804</v>
      </c>
      <c r="P205" s="137">
        <v>8.3475303282578004</v>
      </c>
      <c r="Q205" s="137">
        <v>13.566980881676701</v>
      </c>
      <c r="R205" s="137">
        <v>7.1127808510135004</v>
      </c>
    </row>
    <row r="206" spans="1:18" x14ac:dyDescent="0.25">
      <c r="A206" s="133" t="s">
        <v>118</v>
      </c>
      <c r="B206" s="136">
        <v>43906</v>
      </c>
      <c r="C206" s="137">
        <v>318.53429999999997</v>
      </c>
      <c r="D206" s="137">
        <v>318.53429999999997</v>
      </c>
      <c r="E206" s="133">
        <v>119568</v>
      </c>
      <c r="F206" s="137">
        <v>4.0912267746178204</v>
      </c>
      <c r="G206" s="137">
        <v>4.9521882057641102</v>
      </c>
      <c r="H206" s="137">
        <v>4.1480852707151197</v>
      </c>
      <c r="I206" s="137">
        <v>5.5956618098250601</v>
      </c>
      <c r="J206" s="137">
        <v>5.3023500387334099</v>
      </c>
      <c r="K206" s="137">
        <v>5.2618367927977898</v>
      </c>
      <c r="L206" s="137">
        <v>5.4121660345303004</v>
      </c>
      <c r="M206" s="137">
        <v>5.8873834224970496</v>
      </c>
      <c r="N206" s="137">
        <v>6.3687782144979499</v>
      </c>
      <c r="O206" s="137">
        <v>7.4054086224738098</v>
      </c>
      <c r="P206" s="137">
        <v>8.4694983636259895</v>
      </c>
      <c r="Q206" s="137">
        <v>10.1434552145043</v>
      </c>
      <c r="R206" s="137">
        <v>7.21645735560507</v>
      </c>
    </row>
    <row r="207" spans="1:18" x14ac:dyDescent="0.25">
      <c r="A207" s="133" t="s">
        <v>119</v>
      </c>
      <c r="B207" s="136">
        <v>43906</v>
      </c>
      <c r="C207" s="137">
        <v>2196.7918</v>
      </c>
      <c r="D207" s="137">
        <v>2196.7918</v>
      </c>
      <c r="E207" s="133">
        <v>120389</v>
      </c>
      <c r="F207" s="137">
        <v>5.2860409846894303</v>
      </c>
      <c r="G207" s="137">
        <v>5.3130712572285397</v>
      </c>
      <c r="H207" s="137">
        <v>4.6504486856766896</v>
      </c>
      <c r="I207" s="137">
        <v>6.0244150812009201</v>
      </c>
      <c r="J207" s="137">
        <v>5.5166958870277201</v>
      </c>
      <c r="K207" s="137">
        <v>5.3470563110897702</v>
      </c>
      <c r="L207" s="137">
        <v>5.45303788188955</v>
      </c>
      <c r="M207" s="137">
        <v>5.81378986494322</v>
      </c>
      <c r="N207" s="137">
        <v>6.3064572373481598</v>
      </c>
      <c r="O207" s="137">
        <v>7.3860407346092298</v>
      </c>
      <c r="P207" s="137">
        <v>8.4276500319603898</v>
      </c>
      <c r="Q207" s="137">
        <v>10.0642213747709</v>
      </c>
      <c r="R207" s="137">
        <v>7.1788267448902898</v>
      </c>
    </row>
    <row r="208" spans="1:18" x14ac:dyDescent="0.25">
      <c r="A208" s="133" t="s">
        <v>228</v>
      </c>
      <c r="B208" s="136">
        <v>43906</v>
      </c>
      <c r="C208" s="137">
        <v>2186.7348000000002</v>
      </c>
      <c r="D208" s="137">
        <v>2186.7348000000002</v>
      </c>
      <c r="E208" s="133">
        <v>112210</v>
      </c>
      <c r="F208" s="137">
        <v>5.2302129301284896</v>
      </c>
      <c r="G208" s="137">
        <v>5.2589986534255004</v>
      </c>
      <c r="H208" s="137">
        <v>4.5973267549206902</v>
      </c>
      <c r="I208" s="137">
        <v>5.9715770978669296</v>
      </c>
      <c r="J208" s="137">
        <v>5.4635641764444802</v>
      </c>
      <c r="K208" s="137">
        <v>5.2925760921411298</v>
      </c>
      <c r="L208" s="137">
        <v>5.3975971994201597</v>
      </c>
      <c r="M208" s="137">
        <v>5.7575310493200096</v>
      </c>
      <c r="N208" s="137">
        <v>6.2493928075385901</v>
      </c>
      <c r="O208" s="137">
        <v>7.3157052944407202</v>
      </c>
      <c r="P208" s="137">
        <v>8.3382299736502397</v>
      </c>
      <c r="Q208" s="137">
        <v>11.365998478089701</v>
      </c>
      <c r="R208" s="137">
        <v>7.1171091729631</v>
      </c>
    </row>
    <row r="209" spans="1:18" x14ac:dyDescent="0.25">
      <c r="A209" s="133" t="s">
        <v>229</v>
      </c>
      <c r="B209" s="136">
        <v>43906</v>
      </c>
      <c r="C209" s="137">
        <v>2263.9171999999999</v>
      </c>
      <c r="D209" s="137">
        <v>2263.9171999999999</v>
      </c>
      <c r="E209" s="133">
        <v>111704</v>
      </c>
      <c r="F209" s="137">
        <v>5.8485669331072003</v>
      </c>
      <c r="G209" s="137">
        <v>5.39160179162453</v>
      </c>
      <c r="H209" s="137">
        <v>4.66679941684224</v>
      </c>
      <c r="I209" s="137">
        <v>5.4021883492301601</v>
      </c>
      <c r="J209" s="137">
        <v>5.1885621483363904</v>
      </c>
      <c r="K209" s="137">
        <v>5.1685789152856199</v>
      </c>
      <c r="L209" s="137">
        <v>5.3919411310866803</v>
      </c>
      <c r="M209" s="137">
        <v>5.7189727865983597</v>
      </c>
      <c r="N209" s="137">
        <v>6.2034971177729297</v>
      </c>
      <c r="O209" s="137">
        <v>7.2903804704402804</v>
      </c>
      <c r="P209" s="137">
        <v>8.3593530232123996</v>
      </c>
      <c r="Q209" s="137">
        <v>11.3712047818585</v>
      </c>
      <c r="R209" s="137">
        <v>7.1027982961453802</v>
      </c>
    </row>
    <row r="210" spans="1:18" x14ac:dyDescent="0.25">
      <c r="A210" s="133" t="s">
        <v>120</v>
      </c>
      <c r="B210" s="136">
        <v>43906</v>
      </c>
      <c r="C210" s="137">
        <v>2279.4985000000001</v>
      </c>
      <c r="D210" s="137">
        <v>2279.4985000000001</v>
      </c>
      <c r="E210" s="133">
        <v>119415</v>
      </c>
      <c r="F210" s="137">
        <v>5.9479350668978404</v>
      </c>
      <c r="G210" s="137">
        <v>5.49095763171825</v>
      </c>
      <c r="H210" s="137">
        <v>4.76663840448564</v>
      </c>
      <c r="I210" s="137">
        <v>5.50208831489517</v>
      </c>
      <c r="J210" s="137">
        <v>5.2886837946049896</v>
      </c>
      <c r="K210" s="137">
        <v>5.2696019612234002</v>
      </c>
      <c r="L210" s="137">
        <v>5.4943730050829602</v>
      </c>
      <c r="M210" s="137">
        <v>5.8230172167096601</v>
      </c>
      <c r="N210" s="137">
        <v>6.3053997000778299</v>
      </c>
      <c r="O210" s="137">
        <v>7.4116147950962104</v>
      </c>
      <c r="P210" s="137">
        <v>8.5044226357267991</v>
      </c>
      <c r="Q210" s="137">
        <v>10.1499398130254</v>
      </c>
      <c r="R210" s="137">
        <v>7.2159547266411197</v>
      </c>
    </row>
    <row r="211" spans="1:18" x14ac:dyDescent="0.25">
      <c r="A211" s="133" t="s">
        <v>230</v>
      </c>
      <c r="B211" s="136">
        <v>43906</v>
      </c>
      <c r="C211" s="137">
        <v>3025.3036999999999</v>
      </c>
      <c r="D211" s="137">
        <v>3025.3036999999999</v>
      </c>
      <c r="E211" s="133">
        <v>130472</v>
      </c>
      <c r="F211" s="137">
        <v>4.7240214112620498</v>
      </c>
      <c r="G211" s="137">
        <v>5.1015711664176697</v>
      </c>
      <c r="H211" s="137">
        <v>4.4590344106297204</v>
      </c>
      <c r="I211" s="137">
        <v>5.5481076379346304</v>
      </c>
      <c r="J211" s="137">
        <v>5.2852703380749899</v>
      </c>
      <c r="K211" s="137">
        <v>5.2571553728857099</v>
      </c>
      <c r="L211" s="137">
        <v>5.4547710291541698</v>
      </c>
      <c r="M211" s="137">
        <v>5.7926453661586903</v>
      </c>
      <c r="N211" s="137">
        <v>6.2782307957835997</v>
      </c>
      <c r="O211" s="137">
        <v>7.2590286150204699</v>
      </c>
      <c r="P211" s="137">
        <v>8.2496886931341091</v>
      </c>
      <c r="Q211" s="137">
        <v>13.028478154740901</v>
      </c>
      <c r="R211" s="137">
        <v>7.10540562347202</v>
      </c>
    </row>
    <row r="212" spans="1:18" x14ac:dyDescent="0.25">
      <c r="A212" s="133" t="s">
        <v>121</v>
      </c>
      <c r="B212" s="136">
        <v>43906</v>
      </c>
      <c r="C212" s="137">
        <v>3046.7455</v>
      </c>
      <c r="D212" s="137">
        <v>3046.7455</v>
      </c>
      <c r="E212" s="133">
        <v>130479</v>
      </c>
      <c r="F212" s="137">
        <v>4.8249822705422902</v>
      </c>
      <c r="G212" s="137">
        <v>5.2015412533504799</v>
      </c>
      <c r="H212" s="137">
        <v>4.5627199824736602</v>
      </c>
      <c r="I212" s="137">
        <v>5.6500900164975798</v>
      </c>
      <c r="J212" s="137">
        <v>5.3864811162304402</v>
      </c>
      <c r="K212" s="137">
        <v>5.3696621024458002</v>
      </c>
      <c r="L212" s="137">
        <v>5.5766329762242099</v>
      </c>
      <c r="M212" s="137">
        <v>5.9191385437669704</v>
      </c>
      <c r="N212" s="137">
        <v>6.4069838526013303</v>
      </c>
      <c r="O212" s="137">
        <v>7.4183578147313103</v>
      </c>
      <c r="P212" s="137">
        <v>8.3925648436512006</v>
      </c>
      <c r="Q212" s="137">
        <v>10.038863799407901</v>
      </c>
      <c r="R212" s="137">
        <v>7.2528388688090404</v>
      </c>
    </row>
    <row r="213" spans="1:18" x14ac:dyDescent="0.25">
      <c r="A213" s="133" t="s">
        <v>122</v>
      </c>
      <c r="B213" s="136">
        <v>43906</v>
      </c>
      <c r="C213" s="137">
        <v>2277.2482</v>
      </c>
      <c r="D213" s="137">
        <v>2277.2482</v>
      </c>
      <c r="E213" s="133">
        <v>119369</v>
      </c>
      <c r="F213" s="137">
        <v>3.52812949475523</v>
      </c>
      <c r="G213" s="137">
        <v>4.9670032319862498</v>
      </c>
      <c r="H213" s="137">
        <v>3.78561091248549</v>
      </c>
      <c r="I213" s="137">
        <v>4.9618845638672999</v>
      </c>
      <c r="J213" s="137">
        <v>4.8902029890718497</v>
      </c>
      <c r="K213" s="137">
        <v>4.9676479637492204</v>
      </c>
      <c r="L213" s="137">
        <v>5.1541518351776503</v>
      </c>
      <c r="M213" s="137">
        <v>5.5242183129287898</v>
      </c>
      <c r="N213" s="137">
        <v>6.0552617335705703</v>
      </c>
      <c r="O213" s="137">
        <v>7.2867459558645304</v>
      </c>
      <c r="P213" s="137">
        <v>8.3583019373011105</v>
      </c>
      <c r="Q213" s="137">
        <v>10.018827100282101</v>
      </c>
      <c r="R213" s="137">
        <v>7.0407555309686103</v>
      </c>
    </row>
    <row r="214" spans="1:18" x14ac:dyDescent="0.25">
      <c r="A214" s="133" t="s">
        <v>231</v>
      </c>
      <c r="B214" s="136">
        <v>43906</v>
      </c>
      <c r="C214" s="137">
        <v>2261.6392000000001</v>
      </c>
      <c r="D214" s="137">
        <v>2261.6392000000001</v>
      </c>
      <c r="E214" s="133">
        <v>109254</v>
      </c>
      <c r="F214" s="137">
        <v>3.4459456262508898</v>
      </c>
      <c r="G214" s="137">
        <v>4.8844660138626796</v>
      </c>
      <c r="H214" s="137">
        <v>3.7027788219221098</v>
      </c>
      <c r="I214" s="137">
        <v>4.87874584837187</v>
      </c>
      <c r="J214" s="137">
        <v>4.80693029380509</v>
      </c>
      <c r="K214" s="137">
        <v>4.8837523977413504</v>
      </c>
      <c r="L214" s="137">
        <v>5.0691712325170304</v>
      </c>
      <c r="M214" s="137">
        <v>5.4379685594237603</v>
      </c>
      <c r="N214" s="137">
        <v>5.9669514849199503</v>
      </c>
      <c r="O214" s="137">
        <v>7.1792123528218097</v>
      </c>
      <c r="P214" s="137">
        <v>8.2254891261513894</v>
      </c>
      <c r="Q214" s="137">
        <v>10.807282515841401</v>
      </c>
      <c r="R214" s="137">
        <v>6.94259259267234</v>
      </c>
    </row>
    <row r="215" spans="1:18" x14ac:dyDescent="0.25">
      <c r="A215" s="133" t="s">
        <v>123</v>
      </c>
      <c r="B215" s="136">
        <v>43906</v>
      </c>
      <c r="C215" s="137">
        <v>2385.9409000000001</v>
      </c>
      <c r="D215" s="137">
        <v>2385.9409000000001</v>
      </c>
      <c r="E215" s="133">
        <v>118305</v>
      </c>
      <c r="F215" s="137">
        <v>5.1178811391523498</v>
      </c>
      <c r="G215" s="137">
        <v>5.1376897757089104</v>
      </c>
      <c r="H215" s="137">
        <v>5.3054761562030697</v>
      </c>
      <c r="I215" s="137">
        <v>5.6155987088586299</v>
      </c>
      <c r="J215" s="137">
        <v>5.2804406206439403</v>
      </c>
      <c r="K215" s="137">
        <v>5.1252421048858601</v>
      </c>
      <c r="L215" s="137">
        <v>5.2051158184542796</v>
      </c>
      <c r="M215" s="137">
        <v>5.4841370079196503</v>
      </c>
      <c r="N215" s="137">
        <v>5.9738268386634203</v>
      </c>
      <c r="O215" s="137">
        <v>7.1349653009900402</v>
      </c>
      <c r="P215" s="137">
        <v>8.1538164722984199</v>
      </c>
      <c r="Q215" s="137">
        <v>9.8191511451564004</v>
      </c>
      <c r="R215" s="137">
        <v>6.9489869487592602</v>
      </c>
    </row>
    <row r="216" spans="1:18" x14ac:dyDescent="0.25">
      <c r="A216" s="133" t="s">
        <v>232</v>
      </c>
      <c r="B216" s="136">
        <v>43906</v>
      </c>
      <c r="C216" s="137">
        <v>2379.1224999999999</v>
      </c>
      <c r="D216" s="137">
        <v>2379.1224999999999</v>
      </c>
      <c r="E216" s="133">
        <v>109353</v>
      </c>
      <c r="F216" s="137">
        <v>5.1079969409604198</v>
      </c>
      <c r="G216" s="137">
        <v>5.1211989519159502</v>
      </c>
      <c r="H216" s="137">
        <v>5.2868761606248897</v>
      </c>
      <c r="I216" s="137">
        <v>5.5962891425537302</v>
      </c>
      <c r="J216" s="137">
        <v>5.2604284173588001</v>
      </c>
      <c r="K216" s="137">
        <v>5.1048422696187403</v>
      </c>
      <c r="L216" s="137">
        <v>5.1835207843931803</v>
      </c>
      <c r="M216" s="137">
        <v>5.46080926807333</v>
      </c>
      <c r="N216" s="137">
        <v>5.9484916612051597</v>
      </c>
      <c r="O216" s="137">
        <v>7.0932558129547303</v>
      </c>
      <c r="P216" s="137">
        <v>8.1067636790618405</v>
      </c>
      <c r="Q216" s="137">
        <v>11.722633071245699</v>
      </c>
      <c r="R216" s="137">
        <v>6.9091608335247798</v>
      </c>
    </row>
    <row r="217" spans="1:18" x14ac:dyDescent="0.25">
      <c r="A217" s="133" t="s">
        <v>124</v>
      </c>
      <c r="B217" s="136">
        <v>43906</v>
      </c>
      <c r="C217" s="137">
        <v>2829.9879999999998</v>
      </c>
      <c r="D217" s="137">
        <v>2829.9879999999998</v>
      </c>
      <c r="E217" s="133">
        <v>119125</v>
      </c>
      <c r="F217" s="137">
        <v>5.4500417113473301</v>
      </c>
      <c r="G217" s="137">
        <v>5.4598455522085798</v>
      </c>
      <c r="H217" s="137">
        <v>5.1718957925551896</v>
      </c>
      <c r="I217" s="137">
        <v>5.89107766919415</v>
      </c>
      <c r="J217" s="137">
        <v>5.4721605495455803</v>
      </c>
      <c r="K217" s="137">
        <v>5.2873807861603197</v>
      </c>
      <c r="L217" s="137">
        <v>5.3431540053931297</v>
      </c>
      <c r="M217" s="137">
        <v>5.7266907565214904</v>
      </c>
      <c r="N217" s="137">
        <v>6.1916626167855098</v>
      </c>
      <c r="O217" s="137">
        <v>7.3364268958986401</v>
      </c>
      <c r="P217" s="137">
        <v>8.3799718461234995</v>
      </c>
      <c r="Q217" s="137">
        <v>10.0094083931979</v>
      </c>
      <c r="R217" s="137">
        <v>7.1220240816711504</v>
      </c>
    </row>
    <row r="218" spans="1:18" x14ac:dyDescent="0.25">
      <c r="A218" s="133" t="s">
        <v>233</v>
      </c>
      <c r="B218" s="136">
        <v>43906</v>
      </c>
      <c r="C218" s="137">
        <v>2811.6087000000002</v>
      </c>
      <c r="D218" s="137">
        <v>2811.6087000000002</v>
      </c>
      <c r="E218" s="133">
        <v>103347</v>
      </c>
      <c r="F218" s="137">
        <v>5.3506218668606396</v>
      </c>
      <c r="G218" s="137">
        <v>5.3595539312088301</v>
      </c>
      <c r="H218" s="137">
        <v>5.0719465339870302</v>
      </c>
      <c r="I218" s="137">
        <v>5.79098173590305</v>
      </c>
      <c r="J218" s="137">
        <v>5.3719521049228103</v>
      </c>
      <c r="K218" s="137">
        <v>5.1863343418595402</v>
      </c>
      <c r="L218" s="137">
        <v>5.2407838697214499</v>
      </c>
      <c r="M218" s="137">
        <v>5.6227009124966703</v>
      </c>
      <c r="N218" s="137">
        <v>6.0870897591043303</v>
      </c>
      <c r="O218" s="137">
        <v>7.2036582567281</v>
      </c>
      <c r="P218" s="137">
        <v>8.2296664394852304</v>
      </c>
      <c r="Q218" s="137">
        <v>12.647994940703899</v>
      </c>
      <c r="R218" s="137">
        <v>7.00872342013019</v>
      </c>
    </row>
    <row r="219" spans="1:18" x14ac:dyDescent="0.25">
      <c r="A219" s="133" t="s">
        <v>125</v>
      </c>
      <c r="B219" s="136">
        <v>43906</v>
      </c>
      <c r="C219" s="137">
        <v>2549.1518999999998</v>
      </c>
      <c r="D219" s="137">
        <v>2549.1518999999998</v>
      </c>
      <c r="E219" s="133">
        <v>140196</v>
      </c>
      <c r="F219" s="137">
        <v>5.8385812118702001</v>
      </c>
      <c r="G219" s="137">
        <v>5.5533339777633302</v>
      </c>
      <c r="H219" s="137">
        <v>4.8156598051298598</v>
      </c>
      <c r="I219" s="137">
        <v>6.0595209162341801</v>
      </c>
      <c r="J219" s="137">
        <v>5.5694448362975404</v>
      </c>
      <c r="K219" s="137">
        <v>5.3116075305879296</v>
      </c>
      <c r="L219" s="137">
        <v>5.5532099697014701</v>
      </c>
      <c r="M219" s="137">
        <v>5.9488652117535503</v>
      </c>
      <c r="N219" s="137">
        <v>6.4103105110370597</v>
      </c>
      <c r="O219" s="137">
        <v>7.4209502589529901</v>
      </c>
      <c r="P219" s="137">
        <v>8.1695248414780792</v>
      </c>
      <c r="Q219" s="137">
        <v>9.8732319072408892</v>
      </c>
      <c r="R219" s="137">
        <v>7.2446466880269798</v>
      </c>
    </row>
    <row r="220" spans="1:18" x14ac:dyDescent="0.25">
      <c r="A220" s="133" t="s">
        <v>234</v>
      </c>
      <c r="B220" s="136">
        <v>43906</v>
      </c>
      <c r="C220" s="137">
        <v>2526.7613999999999</v>
      </c>
      <c r="D220" s="137">
        <v>2526.7613999999999</v>
      </c>
      <c r="E220" s="133">
        <v>140182</v>
      </c>
      <c r="F220" s="137">
        <v>5.5709843325786297</v>
      </c>
      <c r="G220" s="137">
        <v>5.2854479493612896</v>
      </c>
      <c r="H220" s="137">
        <v>4.5441360445476198</v>
      </c>
      <c r="I220" s="137">
        <v>5.7847634960125003</v>
      </c>
      <c r="J220" s="137">
        <v>5.2938358987288501</v>
      </c>
      <c r="K220" s="137">
        <v>5.0441233161453196</v>
      </c>
      <c r="L220" s="137">
        <v>5.2845016943031302</v>
      </c>
      <c r="M220" s="137">
        <v>5.6784607005191399</v>
      </c>
      <c r="N220" s="137">
        <v>6.1774437468574801</v>
      </c>
      <c r="O220" s="137">
        <v>7.24238294181876</v>
      </c>
      <c r="P220" s="137">
        <v>8.0028633692111395</v>
      </c>
      <c r="Q220" s="137">
        <v>11.5778517442132</v>
      </c>
      <c r="R220" s="137">
        <v>7.0593665622933504</v>
      </c>
    </row>
    <row r="221" spans="1:18" x14ac:dyDescent="0.25">
      <c r="A221" s="133" t="s">
        <v>126</v>
      </c>
      <c r="B221" s="136">
        <v>43906</v>
      </c>
      <c r="C221" s="137">
        <v>2173.1259</v>
      </c>
      <c r="D221" s="137">
        <v>2173.1259</v>
      </c>
      <c r="E221" s="133">
        <v>119164</v>
      </c>
      <c r="F221" s="137">
        <v>4.4599045571415097</v>
      </c>
      <c r="G221" s="137">
        <v>4.7388999643011402</v>
      </c>
      <c r="H221" s="137">
        <v>3.7621554288548298</v>
      </c>
      <c r="I221" s="137">
        <v>4.4834928449839699</v>
      </c>
      <c r="J221" s="137">
        <v>4.7041444885488204</v>
      </c>
      <c r="K221" s="137">
        <v>4.8197478567638097</v>
      </c>
      <c r="L221" s="137">
        <v>4.8660906996086402</v>
      </c>
      <c r="M221" s="137">
        <v>5.2394703295595901</v>
      </c>
      <c r="N221" s="137">
        <v>5.7912522167735201</v>
      </c>
      <c r="O221" s="137">
        <v>7.2309480339586703</v>
      </c>
      <c r="P221" s="137">
        <v>8.3824958794870899</v>
      </c>
      <c r="Q221" s="137">
        <v>10.1185831096115</v>
      </c>
      <c r="R221" s="137">
        <v>6.9299424947237203</v>
      </c>
    </row>
    <row r="222" spans="1:18" x14ac:dyDescent="0.25">
      <c r="A222" s="133" t="s">
        <v>235</v>
      </c>
      <c r="B222" s="136">
        <v>43906</v>
      </c>
      <c r="C222" s="137">
        <v>2159.2680999999998</v>
      </c>
      <c r="D222" s="137">
        <v>2159.2680999999998</v>
      </c>
      <c r="E222" s="133">
        <v>112636</v>
      </c>
      <c r="F222" s="137">
        <v>4.4039909817832301</v>
      </c>
      <c r="G222" s="137">
        <v>4.6864319285621097</v>
      </c>
      <c r="H222" s="137">
        <v>3.70796451851179</v>
      </c>
      <c r="I222" s="137">
        <v>4.4308997378936397</v>
      </c>
      <c r="J222" s="137">
        <v>4.6524099265363299</v>
      </c>
      <c r="K222" s="137">
        <v>4.7685667841394102</v>
      </c>
      <c r="L222" s="137">
        <v>4.80284001660121</v>
      </c>
      <c r="M222" s="137">
        <v>5.1574318701720596</v>
      </c>
      <c r="N222" s="137">
        <v>5.69886282063037</v>
      </c>
      <c r="O222" s="137">
        <v>7.1068791758527601</v>
      </c>
      <c r="P222" s="137">
        <v>8.23675287617462</v>
      </c>
      <c r="Q222" s="137">
        <v>11.5044278548124</v>
      </c>
      <c r="R222" s="137">
        <v>6.8176837257069796</v>
      </c>
    </row>
    <row r="223" spans="1:18" x14ac:dyDescent="0.25">
      <c r="A223" s="133" t="s">
        <v>127</v>
      </c>
      <c r="B223" s="136">
        <v>43906</v>
      </c>
      <c r="C223" s="137">
        <v>2971.6212999999998</v>
      </c>
      <c r="D223" s="137">
        <v>2971.6212999999998</v>
      </c>
      <c r="E223" s="133">
        <v>118577</v>
      </c>
      <c r="F223" s="137">
        <v>5.5526960378842203</v>
      </c>
      <c r="G223" s="137">
        <v>5.6179057173332296</v>
      </c>
      <c r="H223" s="137">
        <v>5.1034285874621999</v>
      </c>
      <c r="I223" s="137">
        <v>5.7431025731579801</v>
      </c>
      <c r="J223" s="137">
        <v>5.5246191301707102</v>
      </c>
      <c r="K223" s="137">
        <v>5.4960250123515397</v>
      </c>
      <c r="L223" s="137">
        <v>5.7469334254550297</v>
      </c>
      <c r="M223" s="137">
        <v>6.0906011715913504</v>
      </c>
      <c r="N223" s="137">
        <v>6.54247481573955</v>
      </c>
      <c r="O223" s="137">
        <v>7.5016247159923797</v>
      </c>
      <c r="P223" s="137">
        <v>8.5543780372155709</v>
      </c>
      <c r="Q223" s="137">
        <v>10.238304087817101</v>
      </c>
      <c r="R223" s="137">
        <v>7.3453434086746796</v>
      </c>
    </row>
    <row r="224" spans="1:18" x14ac:dyDescent="0.25">
      <c r="A224" s="133" t="s">
        <v>236</v>
      </c>
      <c r="B224" s="136">
        <v>43906</v>
      </c>
      <c r="C224" s="137">
        <v>3871.3669</v>
      </c>
      <c r="D224" s="137">
        <v>3871.3669</v>
      </c>
      <c r="E224" s="133">
        <v>100868</v>
      </c>
      <c r="F224" s="137">
        <v>3.9838469392621301</v>
      </c>
      <c r="G224" s="137">
        <v>4.6967389713653898</v>
      </c>
      <c r="H224" s="137">
        <v>4.3605468977062198</v>
      </c>
      <c r="I224" s="137">
        <v>5.6492647225131396</v>
      </c>
      <c r="J224" s="137">
        <v>5.2158431867745199</v>
      </c>
      <c r="K224" s="137">
        <v>5.07866894187607</v>
      </c>
      <c r="L224" s="137">
        <v>5.20173787763287</v>
      </c>
      <c r="M224" s="137">
        <v>5.5974804135465401</v>
      </c>
      <c r="N224" s="137">
        <v>6.0989106021300001</v>
      </c>
      <c r="O224" s="137">
        <v>7.1057222243012497</v>
      </c>
      <c r="P224" s="137">
        <v>8.1730836706079693</v>
      </c>
      <c r="Q224" s="137">
        <v>14.782072193229901</v>
      </c>
      <c r="R224" s="137">
        <v>6.9278085159617602</v>
      </c>
    </row>
    <row r="225" spans="1:18" x14ac:dyDescent="0.25">
      <c r="A225" s="133" t="s">
        <v>128</v>
      </c>
      <c r="B225" s="136">
        <v>43906</v>
      </c>
      <c r="C225" s="137">
        <v>3894.1244999999999</v>
      </c>
      <c r="D225" s="137">
        <v>3894.1244999999999</v>
      </c>
      <c r="E225" s="133">
        <v>119091</v>
      </c>
      <c r="F225" s="137">
        <v>4.0843145964821703</v>
      </c>
      <c r="G225" s="137">
        <v>4.7968535840406199</v>
      </c>
      <c r="H225" s="137">
        <v>4.4605854754063801</v>
      </c>
      <c r="I225" s="137">
        <v>5.7493869244587801</v>
      </c>
      <c r="J225" s="137">
        <v>5.3161222403116799</v>
      </c>
      <c r="K225" s="137">
        <v>5.1796353320248203</v>
      </c>
      <c r="L225" s="137">
        <v>5.3041555438171804</v>
      </c>
      <c r="M225" s="137">
        <v>5.7015493292523498</v>
      </c>
      <c r="N225" s="137">
        <v>6.2048798983031803</v>
      </c>
      <c r="O225" s="137">
        <v>7.2274052073929003</v>
      </c>
      <c r="P225" s="137">
        <v>8.3018215345364403</v>
      </c>
      <c r="Q225" s="137">
        <v>9.97159754685587</v>
      </c>
      <c r="R225" s="137">
        <v>7.0419634009988004</v>
      </c>
    </row>
    <row r="226" spans="1:18" x14ac:dyDescent="0.25">
      <c r="A226" s="133" t="s">
        <v>237</v>
      </c>
      <c r="B226" s="136">
        <v>43906</v>
      </c>
      <c r="C226" s="137">
        <v>1965.4299000000001</v>
      </c>
      <c r="D226" s="137">
        <v>1965.4299000000001</v>
      </c>
      <c r="E226" s="133">
        <v>118902</v>
      </c>
      <c r="F226" s="137">
        <v>3.37466280340848</v>
      </c>
      <c r="G226" s="137">
        <v>4.6903661212407801</v>
      </c>
      <c r="H226" s="137">
        <v>3.26045217977628</v>
      </c>
      <c r="I226" s="137">
        <v>4.9380789037425501</v>
      </c>
      <c r="J226" s="137">
        <v>4.9226911504219197</v>
      </c>
      <c r="K226" s="137">
        <v>5.0789647004168703</v>
      </c>
      <c r="L226" s="137">
        <v>5.3221191494926803</v>
      </c>
      <c r="M226" s="137">
        <v>5.7173950661837996</v>
      </c>
      <c r="N226" s="137">
        <v>6.2256908678912204</v>
      </c>
      <c r="O226" s="137">
        <v>7.2914535351753003</v>
      </c>
      <c r="P226" s="137">
        <v>8.2876966766511</v>
      </c>
      <c r="Q226" s="137">
        <v>6.11031582278481</v>
      </c>
      <c r="R226" s="137">
        <v>7.0967303597061404</v>
      </c>
    </row>
    <row r="227" spans="1:18" x14ac:dyDescent="0.25">
      <c r="A227" s="133" t="s">
        <v>129</v>
      </c>
      <c r="B227" s="136">
        <v>43906</v>
      </c>
      <c r="C227" s="137">
        <v>1973.4014999999999</v>
      </c>
      <c r="D227" s="137">
        <v>1973.4014999999999</v>
      </c>
      <c r="E227" s="133">
        <v>120038</v>
      </c>
      <c r="F227" s="137">
        <v>3.4831258984094902</v>
      </c>
      <c r="G227" s="137">
        <v>4.7978996094333297</v>
      </c>
      <c r="H227" s="137">
        <v>3.3676497609765601</v>
      </c>
      <c r="I227" s="137">
        <v>5.0452759203692201</v>
      </c>
      <c r="J227" s="137">
        <v>5.0302670060542898</v>
      </c>
      <c r="K227" s="137">
        <v>5.1841296499820801</v>
      </c>
      <c r="L227" s="137">
        <v>5.4260527947300901</v>
      </c>
      <c r="M227" s="137">
        <v>5.8220156802106704</v>
      </c>
      <c r="N227" s="137">
        <v>6.3200886661918201</v>
      </c>
      <c r="O227" s="137">
        <v>7.3764374261030401</v>
      </c>
      <c r="P227" s="137">
        <v>8.3784204178844295</v>
      </c>
      <c r="Q227" s="137">
        <v>10.0232515413031</v>
      </c>
      <c r="R227" s="137">
        <v>7.1818371255974496</v>
      </c>
    </row>
    <row r="228" spans="1:18" x14ac:dyDescent="0.25">
      <c r="A228" s="133" t="s">
        <v>238</v>
      </c>
      <c r="B228" s="136">
        <v>43906</v>
      </c>
      <c r="C228" s="137">
        <v>291.5016</v>
      </c>
      <c r="D228" s="137">
        <v>291.5016</v>
      </c>
      <c r="E228" s="133">
        <v>103340</v>
      </c>
      <c r="F228" s="137">
        <v>4.9090380097044397</v>
      </c>
      <c r="G228" s="137">
        <v>5.0899793865755898</v>
      </c>
      <c r="H228" s="137">
        <v>4.2768705266511198</v>
      </c>
      <c r="I228" s="137">
        <v>5.6638885776984296</v>
      </c>
      <c r="J228" s="137">
        <v>5.2510003504813199</v>
      </c>
      <c r="K228" s="137">
        <v>5.1407499123514802</v>
      </c>
      <c r="L228" s="137">
        <v>5.2924740047438101</v>
      </c>
      <c r="M228" s="137">
        <v>5.6848637189943201</v>
      </c>
      <c r="N228" s="137">
        <v>6.1796708309433299</v>
      </c>
      <c r="O228" s="137">
        <v>7.2364202005681904</v>
      </c>
      <c r="P228" s="137">
        <v>8.2810920377158102</v>
      </c>
      <c r="Q228" s="137">
        <v>13.3571725587617</v>
      </c>
      <c r="R228" s="137">
        <v>7.0476606520012197</v>
      </c>
    </row>
    <row r="229" spans="1:18" x14ac:dyDescent="0.25">
      <c r="A229" s="133" t="s">
        <v>130</v>
      </c>
      <c r="B229" s="136">
        <v>43906</v>
      </c>
      <c r="C229" s="137">
        <v>292.76499999999999</v>
      </c>
      <c r="D229" s="137">
        <v>292.76499999999999</v>
      </c>
      <c r="E229" s="133">
        <v>120197</v>
      </c>
      <c r="F229" s="137">
        <v>5.0250286361213101</v>
      </c>
      <c r="G229" s="137">
        <v>5.2094207769252101</v>
      </c>
      <c r="H229" s="137">
        <v>4.3886312362044304</v>
      </c>
      <c r="I229" s="137">
        <v>5.7646130343019601</v>
      </c>
      <c r="J229" s="137">
        <v>5.3461655484728299</v>
      </c>
      <c r="K229" s="137">
        <v>5.2263729769176797</v>
      </c>
      <c r="L229" s="137">
        <v>5.3717535215305601</v>
      </c>
      <c r="M229" s="137">
        <v>5.7628638876656098</v>
      </c>
      <c r="N229" s="137">
        <v>6.2578209086707197</v>
      </c>
      <c r="O229" s="137">
        <v>7.3179436033208001</v>
      </c>
      <c r="P229" s="137">
        <v>8.3711053501890706</v>
      </c>
      <c r="Q229" s="137">
        <v>10.0335015655861</v>
      </c>
      <c r="R229" s="137">
        <v>7.1297167229738196</v>
      </c>
    </row>
    <row r="230" spans="1:18" x14ac:dyDescent="0.25">
      <c r="A230" s="133" t="s">
        <v>239</v>
      </c>
      <c r="B230" s="136">
        <v>43906</v>
      </c>
      <c r="C230" s="137">
        <v>2107.4041000000002</v>
      </c>
      <c r="D230" s="137">
        <v>2107.4041000000002</v>
      </c>
      <c r="E230" s="133">
        <v>113096</v>
      </c>
      <c r="F230" s="137">
        <v>4.9316379508467199</v>
      </c>
      <c r="G230" s="137">
        <v>5.2577020006734401</v>
      </c>
      <c r="H230" s="137">
        <v>4.67412244089192</v>
      </c>
      <c r="I230" s="137">
        <v>5.4494398867557399</v>
      </c>
      <c r="J230" s="137">
        <v>5.2908575470213099</v>
      </c>
      <c r="K230" s="137">
        <v>5.2863143163980304</v>
      </c>
      <c r="L230" s="137">
        <v>5.4949733252625803</v>
      </c>
      <c r="M230" s="137">
        <v>5.8285547232220196</v>
      </c>
      <c r="N230" s="137">
        <v>6.2373498692443698</v>
      </c>
      <c r="O230" s="137">
        <v>7.2850250011978801</v>
      </c>
      <c r="P230" s="137">
        <v>8.2602648946795405</v>
      </c>
      <c r="Q230" s="137">
        <v>11.4246041972866</v>
      </c>
      <c r="R230" s="137">
        <v>7.1065240140989197</v>
      </c>
    </row>
    <row r="231" spans="1:18" x14ac:dyDescent="0.25">
      <c r="A231" s="133" t="s">
        <v>131</v>
      </c>
      <c r="B231" s="136">
        <v>43906</v>
      </c>
      <c r="C231" s="137">
        <v>2122.8433</v>
      </c>
      <c r="D231" s="137">
        <v>2122.8433</v>
      </c>
      <c r="E231" s="133">
        <v>118345</v>
      </c>
      <c r="F231" s="137">
        <v>4.9731594591666504</v>
      </c>
      <c r="G231" s="137">
        <v>5.2980337188125803</v>
      </c>
      <c r="H231" s="137">
        <v>4.7141643791327601</v>
      </c>
      <c r="I231" s="137">
        <v>5.48976416233522</v>
      </c>
      <c r="J231" s="137">
        <v>5.3310788174393204</v>
      </c>
      <c r="K231" s="137">
        <v>5.3284976014998398</v>
      </c>
      <c r="L231" s="137">
        <v>5.5494501956842104</v>
      </c>
      <c r="M231" s="137">
        <v>5.9049710962831803</v>
      </c>
      <c r="N231" s="137">
        <v>6.3252965877644503</v>
      </c>
      <c r="O231" s="137">
        <v>7.4154696044987096</v>
      </c>
      <c r="P231" s="137">
        <v>8.40805454834919</v>
      </c>
      <c r="Q231" s="137">
        <v>10.014189661543099</v>
      </c>
      <c r="R231" s="137">
        <v>7.21962354032555</v>
      </c>
    </row>
    <row r="232" spans="1:18" x14ac:dyDescent="0.25">
      <c r="A232" s="133" t="s">
        <v>132</v>
      </c>
      <c r="B232" s="136">
        <v>43906</v>
      </c>
      <c r="C232" s="137">
        <v>2395.0636</v>
      </c>
      <c r="D232" s="137">
        <v>2395.0636</v>
      </c>
      <c r="E232" s="133">
        <v>118364</v>
      </c>
      <c r="F232" s="137">
        <v>3.8087931432788702</v>
      </c>
      <c r="G232" s="137">
        <v>4.7947678146958603</v>
      </c>
      <c r="H232" s="137">
        <v>3.8857459983172902</v>
      </c>
      <c r="I232" s="137">
        <v>5.4340155932484304</v>
      </c>
      <c r="J232" s="137">
        <v>5.1704835512574201</v>
      </c>
      <c r="K232" s="137">
        <v>5.0964546065038503</v>
      </c>
      <c r="L232" s="137">
        <v>5.1677449936821596</v>
      </c>
      <c r="M232" s="137">
        <v>5.5188734002412101</v>
      </c>
      <c r="N232" s="137">
        <v>6.0113883346548498</v>
      </c>
      <c r="O232" s="137">
        <v>7.1803372960649101</v>
      </c>
      <c r="P232" s="137">
        <v>8.27057905058488</v>
      </c>
      <c r="Q232" s="137">
        <v>9.9159683485811296</v>
      </c>
      <c r="R232" s="137">
        <v>6.9354873222359696</v>
      </c>
    </row>
    <row r="233" spans="1:18" x14ac:dyDescent="0.25">
      <c r="A233" s="133" t="s">
        <v>240</v>
      </c>
      <c r="B233" s="136">
        <v>43906</v>
      </c>
      <c r="C233" s="137">
        <v>2384.2674000000002</v>
      </c>
      <c r="D233" s="137">
        <v>2384.2674000000002</v>
      </c>
      <c r="E233" s="133">
        <v>108690</v>
      </c>
      <c r="F233" s="137">
        <v>3.7556069635399401</v>
      </c>
      <c r="G233" s="137">
        <v>4.7419267832382603</v>
      </c>
      <c r="H233" s="137">
        <v>3.8330487602184999</v>
      </c>
      <c r="I233" s="137">
        <v>5.3812618504068803</v>
      </c>
      <c r="J233" s="137">
        <v>5.1176191449659498</v>
      </c>
      <c r="K233" s="137">
        <v>5.04317719742712</v>
      </c>
      <c r="L233" s="137">
        <v>5.1137809808303203</v>
      </c>
      <c r="M233" s="137">
        <v>5.4640908044877596</v>
      </c>
      <c r="N233" s="137">
        <v>5.95625997211227</v>
      </c>
      <c r="O233" s="137">
        <v>7.0946039403590104</v>
      </c>
      <c r="P233" s="137">
        <v>8.1689563644399605</v>
      </c>
      <c r="Q233" s="137">
        <v>8.6690317868081692</v>
      </c>
      <c r="R233" s="137">
        <v>6.86024532478213</v>
      </c>
    </row>
    <row r="234" spans="1:18" x14ac:dyDescent="0.25">
      <c r="A234" s="133" t="s">
        <v>133</v>
      </c>
      <c r="B234" s="136">
        <v>43906</v>
      </c>
      <c r="C234" s="137">
        <v>1541.0083999999999</v>
      </c>
      <c r="D234" s="137">
        <v>1541.0083999999999</v>
      </c>
      <c r="E234" s="133">
        <v>125345</v>
      </c>
      <c r="F234" s="137">
        <v>4.7448803001449704</v>
      </c>
      <c r="G234" s="137">
        <v>4.7555959749056003</v>
      </c>
      <c r="H234" s="137">
        <v>4.1798292731010402</v>
      </c>
      <c r="I234" s="137">
        <v>4.7131795432243297</v>
      </c>
      <c r="J234" s="137">
        <v>4.7634487397355398</v>
      </c>
      <c r="K234" s="137">
        <v>4.7339445501822999</v>
      </c>
      <c r="L234" s="137">
        <v>4.8468873035260396</v>
      </c>
      <c r="M234" s="137">
        <v>5.2099889120188596</v>
      </c>
      <c r="N234" s="137">
        <v>5.6134063057873496</v>
      </c>
      <c r="O234" s="137">
        <v>6.6683364035824502</v>
      </c>
      <c r="P234" s="137">
        <v>7.6576185071819696</v>
      </c>
      <c r="Q234" s="137">
        <v>8.5242928204392392</v>
      </c>
      <c r="R234" s="137">
        <v>6.4450363906879904</v>
      </c>
    </row>
    <row r="235" spans="1:18" x14ac:dyDescent="0.25">
      <c r="A235" s="133" t="s">
        <v>241</v>
      </c>
      <c r="B235" s="136">
        <v>43906</v>
      </c>
      <c r="C235" s="137">
        <v>1536.1220000000001</v>
      </c>
      <c r="D235" s="137">
        <v>1536.1220000000001</v>
      </c>
      <c r="E235" s="133">
        <v>125259</v>
      </c>
      <c r="F235" s="137">
        <v>4.6958040382683004</v>
      </c>
      <c r="G235" s="137">
        <v>4.7065244007268996</v>
      </c>
      <c r="H235" s="137">
        <v>4.1302384285300899</v>
      </c>
      <c r="I235" s="137">
        <v>4.6633019725034899</v>
      </c>
      <c r="J235" s="137">
        <v>4.71327600097871</v>
      </c>
      <c r="K235" s="137">
        <v>4.68345539461549</v>
      </c>
      <c r="L235" s="137">
        <v>4.7957941689983903</v>
      </c>
      <c r="M235" s="137">
        <v>5.1581639790226497</v>
      </c>
      <c r="N235" s="137">
        <v>5.5607242320798704</v>
      </c>
      <c r="O235" s="137">
        <v>6.6084279024414601</v>
      </c>
      <c r="P235" s="137">
        <v>7.5885719517145898</v>
      </c>
      <c r="Q235" s="137">
        <v>8.4473020209653402</v>
      </c>
      <c r="R235" s="137">
        <v>6.3886800663092096</v>
      </c>
    </row>
    <row r="236" spans="1:18" x14ac:dyDescent="0.25">
      <c r="A236" s="133" t="s">
        <v>242</v>
      </c>
      <c r="B236" s="136">
        <v>43906</v>
      </c>
      <c r="C236" s="137">
        <v>1920.2028</v>
      </c>
      <c r="D236" s="137">
        <v>1920.2028</v>
      </c>
      <c r="E236" s="133">
        <v>115991</v>
      </c>
      <c r="F236" s="137">
        <v>4.8040571471131797</v>
      </c>
      <c r="G236" s="137">
        <v>4.9315121210629798</v>
      </c>
      <c r="H236" s="137">
        <v>5.1792282051785401</v>
      </c>
      <c r="I236" s="137">
        <v>5.5096655026233803</v>
      </c>
      <c r="J236" s="137">
        <v>5.2865234718704102</v>
      </c>
      <c r="K236" s="137">
        <v>5.2538399757104797</v>
      </c>
      <c r="L236" s="137">
        <v>5.3551304831672999</v>
      </c>
      <c r="M236" s="137">
        <v>5.68281787588593</v>
      </c>
      <c r="N236" s="137">
        <v>6.15790598858894</v>
      </c>
      <c r="O236" s="137">
        <v>7.22257006666349</v>
      </c>
      <c r="P236" s="137">
        <v>8.3572108131002203</v>
      </c>
      <c r="Q236" s="137">
        <v>10.958369396411101</v>
      </c>
      <c r="R236" s="137">
        <v>6.9906545873929904</v>
      </c>
    </row>
    <row r="237" spans="1:18" x14ac:dyDescent="0.25">
      <c r="A237" s="133" t="s">
        <v>134</v>
      </c>
      <c r="B237" s="136">
        <v>43906</v>
      </c>
      <c r="C237" s="137">
        <v>1933.7552000000001</v>
      </c>
      <c r="D237" s="137">
        <v>1933.7552000000001</v>
      </c>
      <c r="E237" s="133">
        <v>119135</v>
      </c>
      <c r="F237" s="137">
        <v>4.9044337007519996</v>
      </c>
      <c r="G237" s="137">
        <v>5.0310597705150304</v>
      </c>
      <c r="H237" s="137">
        <v>5.2793379874259703</v>
      </c>
      <c r="I237" s="137">
        <v>5.6094814297343296</v>
      </c>
      <c r="J237" s="137">
        <v>5.3847303160092101</v>
      </c>
      <c r="K237" s="137">
        <v>5.3543436924251102</v>
      </c>
      <c r="L237" s="137">
        <v>5.4576856418723496</v>
      </c>
      <c r="M237" s="137">
        <v>5.7869267734040299</v>
      </c>
      <c r="N237" s="137">
        <v>6.2639166134364404</v>
      </c>
      <c r="O237" s="137">
        <v>7.3450486953368603</v>
      </c>
      <c r="P237" s="137">
        <v>8.5015536002490304</v>
      </c>
      <c r="Q237" s="137">
        <v>10.1375249015148</v>
      </c>
      <c r="R237" s="137">
        <v>7.1048277391503003</v>
      </c>
    </row>
    <row r="238" spans="1:18" x14ac:dyDescent="0.25">
      <c r="A238" s="133" t="s">
        <v>135</v>
      </c>
      <c r="B238" s="136">
        <v>43906</v>
      </c>
      <c r="C238" s="137">
        <v>1933.1578999999999</v>
      </c>
      <c r="D238" s="137">
        <v>1933.1578999999999</v>
      </c>
      <c r="E238" s="133">
        <v>147938</v>
      </c>
      <c r="F238" s="137">
        <v>5.6802957652678501</v>
      </c>
      <c r="G238" s="137">
        <v>4.7340551968202798</v>
      </c>
      <c r="H238" s="137">
        <v>4.4654066950316098</v>
      </c>
      <c r="I238" s="137">
        <v>4.57113943326351</v>
      </c>
      <c r="J238" s="137">
        <v>4.9438398341376804</v>
      </c>
      <c r="K238" s="137"/>
      <c r="L238" s="137"/>
      <c r="M238" s="137"/>
      <c r="N238" s="137"/>
      <c r="O238" s="137"/>
      <c r="P238" s="137"/>
      <c r="Q238" s="137">
        <v>5.1536129945390803</v>
      </c>
      <c r="R238" s="137"/>
    </row>
    <row r="239" spans="1:18" x14ac:dyDescent="0.25">
      <c r="A239" s="133" t="s">
        <v>136</v>
      </c>
      <c r="B239" s="136">
        <v>43906</v>
      </c>
      <c r="C239" s="137">
        <v>1934.2934</v>
      </c>
      <c r="D239" s="137">
        <v>1934.2934</v>
      </c>
      <c r="E239" s="133">
        <v>147940</v>
      </c>
      <c r="F239" s="137">
        <v>4.9521439935537002</v>
      </c>
      <c r="G239" s="137">
        <v>5.1240877993801197</v>
      </c>
      <c r="H239" s="137">
        <v>5.3389146281044804</v>
      </c>
      <c r="I239" s="137">
        <v>5.6631476771870801</v>
      </c>
      <c r="J239" s="137">
        <v>5.4264094043129099</v>
      </c>
      <c r="K239" s="137"/>
      <c r="L239" s="137"/>
      <c r="M239" s="137"/>
      <c r="N239" s="137"/>
      <c r="O239" s="137"/>
      <c r="P239" s="137"/>
      <c r="Q239" s="137">
        <v>5.4312749527428199</v>
      </c>
      <c r="R239" s="137"/>
    </row>
    <row r="240" spans="1:18" x14ac:dyDescent="0.25">
      <c r="A240" s="133" t="s">
        <v>137</v>
      </c>
      <c r="B240" s="136">
        <v>43906</v>
      </c>
      <c r="C240" s="137">
        <v>1934.1135999999999</v>
      </c>
      <c r="D240" s="137">
        <v>1934.1135999999999</v>
      </c>
      <c r="E240" s="133">
        <v>147937</v>
      </c>
      <c r="F240" s="137">
        <v>4.9828073496478398</v>
      </c>
      <c r="G240" s="137">
        <v>5.0546806486253901</v>
      </c>
      <c r="H240" s="137">
        <v>5.2905151176857101</v>
      </c>
      <c r="I240" s="137">
        <v>5.60965813742905</v>
      </c>
      <c r="J240" s="137">
        <v>5.3669921134708396</v>
      </c>
      <c r="K240" s="137"/>
      <c r="L240" s="137"/>
      <c r="M240" s="137"/>
      <c r="N240" s="137"/>
      <c r="O240" s="137"/>
      <c r="P240" s="137"/>
      <c r="Q240" s="137">
        <v>5.38224281367581</v>
      </c>
      <c r="R240" s="137"/>
    </row>
    <row r="241" spans="1:18" x14ac:dyDescent="0.25">
      <c r="A241" s="133" t="s">
        <v>138</v>
      </c>
      <c r="B241" s="136">
        <v>43906</v>
      </c>
      <c r="C241" s="137">
        <v>1934.3012000000001</v>
      </c>
      <c r="D241" s="137">
        <v>1934.3012000000001</v>
      </c>
      <c r="E241" s="133">
        <v>147939</v>
      </c>
      <c r="F241" s="137">
        <v>4.5538661961852496</v>
      </c>
      <c r="G241" s="137">
        <v>4.7639892637217498</v>
      </c>
      <c r="H241" s="137">
        <v>5.0509591365501301</v>
      </c>
      <c r="I241" s="137">
        <v>5.4611669841037802</v>
      </c>
      <c r="J241" s="137">
        <v>5.3057039569909499</v>
      </c>
      <c r="K241" s="137"/>
      <c r="L241" s="137"/>
      <c r="M241" s="137"/>
      <c r="N241" s="137"/>
      <c r="O241" s="137"/>
      <c r="P241" s="137"/>
      <c r="Q241" s="137">
        <v>5.4244009207474297</v>
      </c>
      <c r="R241" s="137"/>
    </row>
    <row r="242" spans="1:18" x14ac:dyDescent="0.25">
      <c r="A242" s="133" t="s">
        <v>243</v>
      </c>
      <c r="B242" s="136">
        <v>43906</v>
      </c>
      <c r="C242" s="137">
        <v>2707.7114999999999</v>
      </c>
      <c r="D242" s="137">
        <v>2707.7114999999999</v>
      </c>
      <c r="E242" s="133">
        <v>104486</v>
      </c>
      <c r="F242" s="137">
        <v>4.2305199564883802</v>
      </c>
      <c r="G242" s="137">
        <v>4.9802084058404201</v>
      </c>
      <c r="H242" s="137">
        <v>3.9775188334634501</v>
      </c>
      <c r="I242" s="137">
        <v>5.5560504062408702</v>
      </c>
      <c r="J242" s="137">
        <v>5.0952125509511301</v>
      </c>
      <c r="K242" s="137">
        <v>5.0537037332908703</v>
      </c>
      <c r="L242" s="137">
        <v>5.1903157694146396</v>
      </c>
      <c r="M242" s="137">
        <v>5.5361357317246096</v>
      </c>
      <c r="N242" s="137">
        <v>6.01800742276638</v>
      </c>
      <c r="O242" s="137">
        <v>7.2057326082950901</v>
      </c>
      <c r="P242" s="137">
        <v>8.2716269529939304</v>
      </c>
      <c r="Q242" s="137">
        <v>12.8043282148726</v>
      </c>
      <c r="R242" s="137">
        <v>6.9756946556242001</v>
      </c>
    </row>
    <row r="243" spans="1:18" x14ac:dyDescent="0.25">
      <c r="A243" s="133" t="s">
        <v>139</v>
      </c>
      <c r="B243" s="136">
        <v>43906</v>
      </c>
      <c r="C243" s="137">
        <v>2720.9683</v>
      </c>
      <c r="D243" s="137">
        <v>2720.9683</v>
      </c>
      <c r="E243" s="133">
        <v>120537</v>
      </c>
      <c r="F243" s="137">
        <v>4.3011449075183199</v>
      </c>
      <c r="G243" s="137">
        <v>5.0499121381952801</v>
      </c>
      <c r="H243" s="137">
        <v>4.0473717186275797</v>
      </c>
      <c r="I243" s="137">
        <v>5.6261128334309802</v>
      </c>
      <c r="J243" s="137">
        <v>5.1654201421193804</v>
      </c>
      <c r="K243" s="137">
        <v>5.1247781880245604</v>
      </c>
      <c r="L243" s="137">
        <v>5.2619035130666703</v>
      </c>
      <c r="M243" s="137">
        <v>5.6088589278191501</v>
      </c>
      <c r="N243" s="137">
        <v>6.0920750600676801</v>
      </c>
      <c r="O243" s="137">
        <v>7.2910207007641796</v>
      </c>
      <c r="P243" s="137">
        <v>8.3707692627943207</v>
      </c>
      <c r="Q243" s="137">
        <v>10.0277825593549</v>
      </c>
      <c r="R243" s="137">
        <v>7.05551186633922</v>
      </c>
    </row>
    <row r="244" spans="1:18" x14ac:dyDescent="0.25">
      <c r="A244" s="133" t="s">
        <v>140</v>
      </c>
      <c r="B244" s="136">
        <v>43906</v>
      </c>
      <c r="C244" s="137">
        <v>1048.0784000000001</v>
      </c>
      <c r="D244" s="137">
        <v>1048.0784000000001</v>
      </c>
      <c r="E244" s="133">
        <v>147157</v>
      </c>
      <c r="F244" s="137">
        <v>4.7508354470019398</v>
      </c>
      <c r="G244" s="137">
        <v>4.8728969138956604</v>
      </c>
      <c r="H244" s="137">
        <v>4.6822791159484396</v>
      </c>
      <c r="I244" s="137">
        <v>5.4159177884912397</v>
      </c>
      <c r="J244" s="137">
        <v>5.1584376767291804</v>
      </c>
      <c r="K244" s="137">
        <v>4.8212581331551903</v>
      </c>
      <c r="L244" s="137">
        <v>4.8873442621012897</v>
      </c>
      <c r="M244" s="137">
        <v>5.0922111071503702</v>
      </c>
      <c r="N244" s="137"/>
      <c r="O244" s="137"/>
      <c r="P244" s="137"/>
      <c r="Q244" s="137">
        <v>5.3563488285228402</v>
      </c>
      <c r="R244" s="137"/>
    </row>
    <row r="245" spans="1:18" x14ac:dyDescent="0.25">
      <c r="A245" s="133" t="s">
        <v>244</v>
      </c>
      <c r="B245" s="136">
        <v>43906</v>
      </c>
      <c r="C245" s="137">
        <v>1047.0463</v>
      </c>
      <c r="D245" s="137">
        <v>1047.0463</v>
      </c>
      <c r="E245" s="133">
        <v>147153</v>
      </c>
      <c r="F245" s="137">
        <v>4.6404515675217999</v>
      </c>
      <c r="G245" s="137">
        <v>4.7625731159523701</v>
      </c>
      <c r="H245" s="137">
        <v>4.5771440697779502</v>
      </c>
      <c r="I245" s="137">
        <v>5.3085059563556598</v>
      </c>
      <c r="J245" s="137">
        <v>5.0497513742334696</v>
      </c>
      <c r="K245" s="137">
        <v>4.7107102708556399</v>
      </c>
      <c r="L245" s="137">
        <v>4.7753053453043401</v>
      </c>
      <c r="M245" s="137">
        <v>4.9784521771388102</v>
      </c>
      <c r="N245" s="137"/>
      <c r="O245" s="137"/>
      <c r="P245" s="137"/>
      <c r="Q245" s="137">
        <v>5.2415056071238899</v>
      </c>
      <c r="R245" s="137"/>
    </row>
    <row r="246" spans="1:18" x14ac:dyDescent="0.25">
      <c r="A246" s="133" t="s">
        <v>245</v>
      </c>
      <c r="B246" s="136">
        <v>43906</v>
      </c>
      <c r="C246" s="137">
        <v>53.896099999999997</v>
      </c>
      <c r="D246" s="137">
        <v>53.896099999999997</v>
      </c>
      <c r="E246" s="133">
        <v>100234</v>
      </c>
      <c r="F246" s="137">
        <v>5.4186360253870598</v>
      </c>
      <c r="G246" s="137">
        <v>5.3524624854268996</v>
      </c>
      <c r="H246" s="137">
        <v>5.0357022801545197</v>
      </c>
      <c r="I246" s="137">
        <v>5.3902542482048004</v>
      </c>
      <c r="J246" s="137">
        <v>5.2316486103265403</v>
      </c>
      <c r="K246" s="137">
        <v>5.0848235591590001</v>
      </c>
      <c r="L246" s="137">
        <v>5.24214710183956</v>
      </c>
      <c r="M246" s="137">
        <v>5.6279186938378301</v>
      </c>
      <c r="N246" s="137">
        <v>6.1645385943327096</v>
      </c>
      <c r="O246" s="137">
        <v>7.2721142769359801</v>
      </c>
      <c r="P246" s="137">
        <v>8.3536310891712091</v>
      </c>
      <c r="Q246" s="137">
        <v>19.753515596104101</v>
      </c>
      <c r="R246" s="137">
        <v>7.0649056054811501</v>
      </c>
    </row>
    <row r="247" spans="1:18" x14ac:dyDescent="0.25">
      <c r="A247" s="133" t="s">
        <v>141</v>
      </c>
      <c r="B247" s="136">
        <v>43906</v>
      </c>
      <c r="C247" s="137">
        <v>54.204700000000003</v>
      </c>
      <c r="D247" s="137">
        <v>54.204700000000003</v>
      </c>
      <c r="E247" s="133">
        <v>120406</v>
      </c>
      <c r="F247" s="137">
        <v>5.52249684020234</v>
      </c>
      <c r="G247" s="137">
        <v>5.4343044699347596</v>
      </c>
      <c r="H247" s="137">
        <v>5.1130266036194403</v>
      </c>
      <c r="I247" s="137">
        <v>5.4705888256447297</v>
      </c>
      <c r="J247" s="137">
        <v>5.3141285732466299</v>
      </c>
      <c r="K247" s="137">
        <v>5.16631609830955</v>
      </c>
      <c r="L247" s="137">
        <v>5.3245334475686104</v>
      </c>
      <c r="M247" s="137">
        <v>5.7112357961126303</v>
      </c>
      <c r="N247" s="137">
        <v>6.24951751569869</v>
      </c>
      <c r="O247" s="137">
        <v>7.3684596932426496</v>
      </c>
      <c r="P247" s="137">
        <v>8.4624970366039403</v>
      </c>
      <c r="Q247" s="137">
        <v>10.137958168954199</v>
      </c>
      <c r="R247" s="137">
        <v>7.1562108209062902</v>
      </c>
    </row>
    <row r="248" spans="1:18" x14ac:dyDescent="0.25">
      <c r="A248" s="133" t="s">
        <v>142</v>
      </c>
      <c r="B248" s="136">
        <v>43906</v>
      </c>
      <c r="C248" s="137">
        <v>4003.3768</v>
      </c>
      <c r="D248" s="137">
        <v>4003.3768</v>
      </c>
      <c r="E248" s="133">
        <v>119766</v>
      </c>
      <c r="F248" s="137">
        <v>2.7116874074516502</v>
      </c>
      <c r="G248" s="137">
        <v>4.2839051399640198</v>
      </c>
      <c r="H248" s="137">
        <v>3.9215640200323798</v>
      </c>
      <c r="I248" s="137">
        <v>5.6617403295820603</v>
      </c>
      <c r="J248" s="137">
        <v>5.2555000393277496</v>
      </c>
      <c r="K248" s="137">
        <v>5.15922600268234</v>
      </c>
      <c r="L248" s="137">
        <v>5.2940558261069803</v>
      </c>
      <c r="M248" s="137">
        <v>5.6444688665671796</v>
      </c>
      <c r="N248" s="137">
        <v>6.1105154556618997</v>
      </c>
      <c r="O248" s="137">
        <v>7.2443665596699196</v>
      </c>
      <c r="P248" s="137">
        <v>8.3005419271637599</v>
      </c>
      <c r="Q248" s="137">
        <v>9.9600756937998192</v>
      </c>
      <c r="R248" s="137">
        <v>7.0257191247523103</v>
      </c>
    </row>
    <row r="249" spans="1:18" x14ac:dyDescent="0.25">
      <c r="A249" s="133" t="s">
        <v>246</v>
      </c>
      <c r="B249" s="136">
        <v>43906</v>
      </c>
      <c r="C249" s="137">
        <v>3989.1131</v>
      </c>
      <c r="D249" s="137">
        <v>3989.1131</v>
      </c>
      <c r="E249" s="133">
        <v>100835</v>
      </c>
      <c r="F249" s="137">
        <v>2.6591556781483399</v>
      </c>
      <c r="G249" s="137">
        <v>4.2317767678856599</v>
      </c>
      <c r="H249" s="137">
        <v>3.8694879078775699</v>
      </c>
      <c r="I249" s="137">
        <v>5.6096938059655397</v>
      </c>
      <c r="J249" s="137">
        <v>5.2034241005409596</v>
      </c>
      <c r="K249" s="137">
        <v>5.1069595967430601</v>
      </c>
      <c r="L249" s="137">
        <v>5.2412724962237798</v>
      </c>
      <c r="M249" s="137">
        <v>5.5911673876143899</v>
      </c>
      <c r="N249" s="137">
        <v>6.0564132229213099</v>
      </c>
      <c r="O249" s="137">
        <v>7.1830323729679497</v>
      </c>
      <c r="P249" s="137">
        <v>8.2302969983485301</v>
      </c>
      <c r="Q249" s="137">
        <v>13.4150680721963</v>
      </c>
      <c r="R249" s="137">
        <v>6.9680545736385202</v>
      </c>
    </row>
    <row r="250" spans="1:18" x14ac:dyDescent="0.25">
      <c r="A250" s="133" t="s">
        <v>247</v>
      </c>
      <c r="B250" s="136">
        <v>43906</v>
      </c>
      <c r="C250" s="137">
        <v>2701.4594000000002</v>
      </c>
      <c r="D250" s="137">
        <v>2701.4594000000002</v>
      </c>
      <c r="E250" s="133">
        <v>112457</v>
      </c>
      <c r="F250" s="137">
        <v>4.8349532649973899</v>
      </c>
      <c r="G250" s="137">
        <v>5.0174314711836097</v>
      </c>
      <c r="H250" s="137">
        <v>4.3395506129275203</v>
      </c>
      <c r="I250" s="137">
        <v>5.9861528469844298</v>
      </c>
      <c r="J250" s="137">
        <v>5.4007725332872303</v>
      </c>
      <c r="K250" s="137">
        <v>5.2114237215132704</v>
      </c>
      <c r="L250" s="137">
        <v>5.3419230140865501</v>
      </c>
      <c r="M250" s="137">
        <v>5.6504713960677604</v>
      </c>
      <c r="N250" s="137">
        <v>6.13583889521927</v>
      </c>
      <c r="O250" s="137">
        <v>7.2512738426513499</v>
      </c>
      <c r="P250" s="137">
        <v>8.2869313307814707</v>
      </c>
      <c r="Q250" s="137">
        <v>12.6406000610625</v>
      </c>
      <c r="R250" s="137">
        <v>7.0333028564350997</v>
      </c>
    </row>
    <row r="251" spans="1:18" x14ac:dyDescent="0.25">
      <c r="A251" s="133" t="s">
        <v>143</v>
      </c>
      <c r="B251" s="136">
        <v>43906</v>
      </c>
      <c r="C251" s="137">
        <v>2712.2746000000002</v>
      </c>
      <c r="D251" s="137">
        <v>2712.2746000000002</v>
      </c>
      <c r="E251" s="133">
        <v>119790</v>
      </c>
      <c r="F251" s="137">
        <v>4.8856681021655097</v>
      </c>
      <c r="G251" s="137">
        <v>5.0674523026330904</v>
      </c>
      <c r="H251" s="137">
        <v>4.3894388963984401</v>
      </c>
      <c r="I251" s="137">
        <v>6.0361020153073097</v>
      </c>
      <c r="J251" s="137">
        <v>5.4508030085145203</v>
      </c>
      <c r="K251" s="137">
        <v>5.2619146952991498</v>
      </c>
      <c r="L251" s="137">
        <v>5.3931061955169204</v>
      </c>
      <c r="M251" s="137">
        <v>5.70244141850847</v>
      </c>
      <c r="N251" s="137">
        <v>6.1887435265673201</v>
      </c>
      <c r="O251" s="137">
        <v>7.31838901737384</v>
      </c>
      <c r="P251" s="137">
        <v>8.3738938401573897</v>
      </c>
      <c r="Q251" s="137">
        <v>10.0045060237395</v>
      </c>
      <c r="R251" s="137">
        <v>7.0933663856365898</v>
      </c>
    </row>
    <row r="252" spans="1:18" x14ac:dyDescent="0.25">
      <c r="A252" s="133" t="s">
        <v>248</v>
      </c>
      <c r="B252" s="136">
        <v>43906</v>
      </c>
      <c r="C252" s="137">
        <v>3561.9828000000002</v>
      </c>
      <c r="D252" s="137">
        <v>3561.9828000000002</v>
      </c>
      <c r="E252" s="133">
        <v>101185</v>
      </c>
      <c r="F252" s="137">
        <v>4.7696243179955502</v>
      </c>
      <c r="G252" s="137">
        <v>5.0091369224129298</v>
      </c>
      <c r="H252" s="137">
        <v>4.7557682884209198</v>
      </c>
      <c r="I252" s="137">
        <v>5.5983495236535603</v>
      </c>
      <c r="J252" s="137">
        <v>5.2758888804658897</v>
      </c>
      <c r="K252" s="137">
        <v>5.2123875971822304</v>
      </c>
      <c r="L252" s="137">
        <v>5.3409333274438699</v>
      </c>
      <c r="M252" s="137">
        <v>5.6694985883242897</v>
      </c>
      <c r="N252" s="137">
        <v>6.1217912513355399</v>
      </c>
      <c r="O252" s="137">
        <v>7.1819769174580896</v>
      </c>
      <c r="P252" s="137">
        <v>8.2228872812679299</v>
      </c>
      <c r="Q252" s="137">
        <v>14.2159276679842</v>
      </c>
      <c r="R252" s="137">
        <v>6.9866626592831098</v>
      </c>
    </row>
    <row r="253" spans="1:18" x14ac:dyDescent="0.25">
      <c r="A253" s="133" t="s">
        <v>144</v>
      </c>
      <c r="B253" s="136">
        <v>43906</v>
      </c>
      <c r="C253" s="137">
        <v>3589.4978000000001</v>
      </c>
      <c r="D253" s="137">
        <v>3589.4978000000001</v>
      </c>
      <c r="E253" s="133">
        <v>120249</v>
      </c>
      <c r="F253" s="137">
        <v>4.9090208620215003</v>
      </c>
      <c r="G253" s="137">
        <v>5.1488218317723797</v>
      </c>
      <c r="H253" s="137">
        <v>4.8956663822751398</v>
      </c>
      <c r="I253" s="137">
        <v>5.7382967121346802</v>
      </c>
      <c r="J253" s="137">
        <v>5.4161166747938703</v>
      </c>
      <c r="K253" s="137">
        <v>5.3539021962461097</v>
      </c>
      <c r="L253" s="137">
        <v>5.4733215788845397</v>
      </c>
      <c r="M253" s="137">
        <v>5.8077386995726403</v>
      </c>
      <c r="N253" s="137">
        <v>6.2644656552639804</v>
      </c>
      <c r="O253" s="137">
        <v>7.3502561203139596</v>
      </c>
      <c r="P253" s="137">
        <v>8.4077009127678206</v>
      </c>
      <c r="Q253" s="137">
        <v>10.008339997872101</v>
      </c>
      <c r="R253" s="137">
        <v>7.14328347782401</v>
      </c>
    </row>
    <row r="254" spans="1:18" x14ac:dyDescent="0.25">
      <c r="A254" s="133" t="s">
        <v>145</v>
      </c>
      <c r="B254" s="136">
        <v>43906</v>
      </c>
      <c r="C254" s="137">
        <v>1284.7538999999999</v>
      </c>
      <c r="D254" s="137">
        <v>1284.7538999999999</v>
      </c>
      <c r="E254" s="133">
        <v>139538</v>
      </c>
      <c r="F254" s="137">
        <v>5.2481018539160003</v>
      </c>
      <c r="G254" s="137">
        <v>5.33870730279925</v>
      </c>
      <c r="H254" s="137">
        <v>4.8069535759968902</v>
      </c>
      <c r="I254" s="137">
        <v>5.5232376515546697</v>
      </c>
      <c r="J254" s="137">
        <v>5.3319504408810099</v>
      </c>
      <c r="K254" s="137">
        <v>5.3503395142443697</v>
      </c>
      <c r="L254" s="137">
        <v>5.5798581222868897</v>
      </c>
      <c r="M254" s="137">
        <v>5.9469937575858296</v>
      </c>
      <c r="N254" s="137">
        <v>6.4219033067237197</v>
      </c>
      <c r="O254" s="137">
        <v>7.4619566286488102</v>
      </c>
      <c r="P254" s="137"/>
      <c r="Q254" s="137">
        <v>7.6876711433248603</v>
      </c>
      <c r="R254" s="137">
        <v>7.2679620565890701</v>
      </c>
    </row>
    <row r="255" spans="1:18" x14ac:dyDescent="0.25">
      <c r="A255" s="133" t="s">
        <v>249</v>
      </c>
      <c r="B255" s="136">
        <v>43906</v>
      </c>
      <c r="C255" s="137">
        <v>1278.5805</v>
      </c>
      <c r="D255" s="137">
        <v>1278.5805</v>
      </c>
      <c r="E255" s="133">
        <v>139537</v>
      </c>
      <c r="F255" s="137">
        <v>5.1392345356618998</v>
      </c>
      <c r="G255" s="137">
        <v>5.2292541840942199</v>
      </c>
      <c r="H255" s="137">
        <v>4.6969927986881697</v>
      </c>
      <c r="I255" s="137">
        <v>5.4133824546565696</v>
      </c>
      <c r="J255" s="137">
        <v>5.2218071194666997</v>
      </c>
      <c r="K255" s="137">
        <v>5.2392230392250898</v>
      </c>
      <c r="L255" s="137">
        <v>5.4671278875481004</v>
      </c>
      <c r="M255" s="137">
        <v>5.8324383171598697</v>
      </c>
      <c r="N255" s="137">
        <v>6.3051830241870004</v>
      </c>
      <c r="O255" s="137">
        <v>7.3051995497485098</v>
      </c>
      <c r="P255" s="137"/>
      <c r="Q255" s="137">
        <v>7.5209108263257596</v>
      </c>
      <c r="R255" s="137">
        <v>7.1334090522844198</v>
      </c>
    </row>
    <row r="256" spans="1:18" x14ac:dyDescent="0.25">
      <c r="A256" s="133" t="s">
        <v>146</v>
      </c>
      <c r="B256" s="136">
        <v>43906</v>
      </c>
      <c r="C256" s="137">
        <v>2088.0218</v>
      </c>
      <c r="D256" s="137">
        <v>2088.0218</v>
      </c>
      <c r="E256" s="133">
        <v>118859</v>
      </c>
      <c r="F256" s="137">
        <v>5.3865862929427504</v>
      </c>
      <c r="G256" s="137">
        <v>5.4517463083060997</v>
      </c>
      <c r="H256" s="137">
        <v>4.5659476428885002</v>
      </c>
      <c r="I256" s="137">
        <v>5.5890356472029499</v>
      </c>
      <c r="J256" s="137">
        <v>5.3383551956836897</v>
      </c>
      <c r="K256" s="137">
        <v>5.3143821198085597</v>
      </c>
      <c r="L256" s="137">
        <v>5.4186099537582102</v>
      </c>
      <c r="M256" s="137">
        <v>5.7640861339982203</v>
      </c>
      <c r="N256" s="137">
        <v>6.2540930974409701</v>
      </c>
      <c r="O256" s="137">
        <v>7.3297020492158396</v>
      </c>
      <c r="P256" s="137">
        <v>8.2353732707602703</v>
      </c>
      <c r="Q256" s="137">
        <v>9.6328843385804195</v>
      </c>
      <c r="R256" s="137">
        <v>7.1167918862850099</v>
      </c>
    </row>
    <row r="257" spans="1:18" x14ac:dyDescent="0.25">
      <c r="A257" s="133" t="s">
        <v>250</v>
      </c>
      <c r="B257" s="136">
        <v>43906</v>
      </c>
      <c r="C257" s="137">
        <v>2063.5814999999998</v>
      </c>
      <c r="D257" s="137">
        <v>2063.5814999999998</v>
      </c>
      <c r="E257" s="133">
        <v>111646</v>
      </c>
      <c r="F257" s="137">
        <v>5.2256931309696597</v>
      </c>
      <c r="G257" s="137">
        <v>5.3027227085770896</v>
      </c>
      <c r="H257" s="137">
        <v>4.4345357614698599</v>
      </c>
      <c r="I257" s="137">
        <v>5.4682252802190003</v>
      </c>
      <c r="J257" s="137">
        <v>5.2219412822617199</v>
      </c>
      <c r="K257" s="137">
        <v>5.2068082715215498</v>
      </c>
      <c r="L257" s="137">
        <v>5.3178097017064303</v>
      </c>
      <c r="M257" s="137">
        <v>5.6639011214382</v>
      </c>
      <c r="N257" s="137">
        <v>6.1568888250154901</v>
      </c>
      <c r="O257" s="137">
        <v>7.2270067220416498</v>
      </c>
      <c r="P257" s="137">
        <v>8.0224876501301505</v>
      </c>
      <c r="Q257" s="137">
        <v>9.51255200931144</v>
      </c>
      <c r="R257" s="137">
        <v>7.0250579326615803</v>
      </c>
    </row>
    <row r="258" spans="1:18" x14ac:dyDescent="0.25">
      <c r="A258" s="133" t="s">
        <v>147</v>
      </c>
      <c r="B258" s="136">
        <v>43906</v>
      </c>
      <c r="C258" s="137">
        <v>10.687900000000001</v>
      </c>
      <c r="D258" s="137">
        <v>10.687900000000001</v>
      </c>
      <c r="E258" s="133">
        <v>145834</v>
      </c>
      <c r="F258" s="137">
        <v>5.1233343314857098</v>
      </c>
      <c r="G258" s="137">
        <v>4.7829871673674003</v>
      </c>
      <c r="H258" s="137">
        <v>4.6877445714339201</v>
      </c>
      <c r="I258" s="137">
        <v>4.7654086568074803</v>
      </c>
      <c r="J258" s="137">
        <v>4.7044170742457903</v>
      </c>
      <c r="K258" s="137">
        <v>4.6735645469176097</v>
      </c>
      <c r="L258" s="137">
        <v>4.8073304010914999</v>
      </c>
      <c r="M258" s="137">
        <v>5.0570501364935803</v>
      </c>
      <c r="N258" s="137">
        <v>5.3253401482187703</v>
      </c>
      <c r="O258" s="137"/>
      <c r="P258" s="137"/>
      <c r="Q258" s="137">
        <v>5.5426821192053097</v>
      </c>
      <c r="R258" s="137"/>
    </row>
    <row r="259" spans="1:18" x14ac:dyDescent="0.25">
      <c r="A259" s="133" t="s">
        <v>251</v>
      </c>
      <c r="B259" s="136">
        <v>43906</v>
      </c>
      <c r="C259" s="137">
        <v>10.667999999999999</v>
      </c>
      <c r="D259" s="137">
        <v>10.667999999999999</v>
      </c>
      <c r="E259" s="133">
        <v>145946</v>
      </c>
      <c r="F259" s="137">
        <v>4.7906549415890298</v>
      </c>
      <c r="G259" s="137">
        <v>4.5636409102261704</v>
      </c>
      <c r="H259" s="137">
        <v>4.5496033421386404</v>
      </c>
      <c r="I259" s="137">
        <v>4.6026260859298702</v>
      </c>
      <c r="J259" s="137">
        <v>4.5587183359259003</v>
      </c>
      <c r="K259" s="137">
        <v>4.5208273066574201</v>
      </c>
      <c r="L259" s="137">
        <v>4.6530257802929</v>
      </c>
      <c r="M259" s="137">
        <v>4.9002012185194603</v>
      </c>
      <c r="N259" s="137">
        <v>5.1663427928978001</v>
      </c>
      <c r="O259" s="137"/>
      <c r="P259" s="137"/>
      <c r="Q259" s="137">
        <v>5.3823399558498899</v>
      </c>
      <c r="R259" s="137"/>
    </row>
    <row r="260" spans="1:18" x14ac:dyDescent="0.25">
      <c r="A260" s="133" t="s">
        <v>252</v>
      </c>
      <c r="B260" s="136">
        <v>43906</v>
      </c>
      <c r="C260" s="137">
        <v>4808.7993999999999</v>
      </c>
      <c r="D260" s="137">
        <v>4808.7993999999999</v>
      </c>
      <c r="E260" s="133">
        <v>100851</v>
      </c>
      <c r="F260" s="137">
        <v>5.0413826748967301</v>
      </c>
      <c r="G260" s="137">
        <v>5.2456068339227997</v>
      </c>
      <c r="H260" s="137">
        <v>4.4270291029620799</v>
      </c>
      <c r="I260" s="137">
        <v>5.7836707741340101</v>
      </c>
      <c r="J260" s="137">
        <v>5.2832547679225002</v>
      </c>
      <c r="K260" s="137">
        <v>5.1932538742291001</v>
      </c>
      <c r="L260" s="137">
        <v>5.3627705392734901</v>
      </c>
      <c r="M260" s="137">
        <v>5.7691803450310903</v>
      </c>
      <c r="N260" s="137">
        <v>6.28318994714376</v>
      </c>
      <c r="O260" s="137">
        <v>7.3162964964463804</v>
      </c>
      <c r="P260" s="137">
        <v>8.3402889981102799</v>
      </c>
      <c r="Q260" s="137">
        <v>13.2855201403609</v>
      </c>
      <c r="R260" s="137">
        <v>7.1402023054916404</v>
      </c>
    </row>
    <row r="261" spans="1:18" x14ac:dyDescent="0.25">
      <c r="A261" s="133" t="s">
        <v>148</v>
      </c>
      <c r="B261" s="136">
        <v>43906</v>
      </c>
      <c r="C261" s="137">
        <v>4836.5240000000003</v>
      </c>
      <c r="D261" s="137">
        <v>4836.5240000000003</v>
      </c>
      <c r="E261" s="133">
        <v>118701</v>
      </c>
      <c r="F261" s="137">
        <v>5.1204281625618604</v>
      </c>
      <c r="G261" s="137">
        <v>5.3252987059978096</v>
      </c>
      <c r="H261" s="137">
        <v>4.5068174513985797</v>
      </c>
      <c r="I261" s="137">
        <v>5.8632833083971496</v>
      </c>
      <c r="J261" s="137">
        <v>5.3630644265670702</v>
      </c>
      <c r="K261" s="137">
        <v>5.2738970605149103</v>
      </c>
      <c r="L261" s="137">
        <v>5.4445960267315598</v>
      </c>
      <c r="M261" s="137">
        <v>5.8523361945293901</v>
      </c>
      <c r="N261" s="137">
        <v>6.3678015784109903</v>
      </c>
      <c r="O261" s="137">
        <v>7.4140374558071098</v>
      </c>
      <c r="P261" s="137">
        <v>8.4575550188981303</v>
      </c>
      <c r="Q261" s="137">
        <v>10.1069936557964</v>
      </c>
      <c r="R261" s="137">
        <v>7.23155001471582</v>
      </c>
    </row>
    <row r="262" spans="1:18" x14ac:dyDescent="0.25">
      <c r="A262" s="133" t="s">
        <v>149</v>
      </c>
      <c r="B262" s="136">
        <v>43906</v>
      </c>
      <c r="C262" s="137">
        <v>1114.6002000000001</v>
      </c>
      <c r="D262" s="137">
        <v>1114.6002000000001</v>
      </c>
      <c r="E262" s="133">
        <v>143269</v>
      </c>
      <c r="F262" s="137">
        <v>6.2918153592043096</v>
      </c>
      <c r="G262" s="137">
        <v>5.3827400646256898</v>
      </c>
      <c r="H262" s="137">
        <v>4.7775069523847202</v>
      </c>
      <c r="I262" s="137">
        <v>5.2550298325694103</v>
      </c>
      <c r="J262" s="137">
        <v>5.0581155661145001</v>
      </c>
      <c r="K262" s="137">
        <v>4.9181751022676004</v>
      </c>
      <c r="L262" s="137">
        <v>5.0126453794915102</v>
      </c>
      <c r="M262" s="137">
        <v>5.3919746246048597</v>
      </c>
      <c r="N262" s="137">
        <v>5.6340808035840704</v>
      </c>
      <c r="O262" s="137"/>
      <c r="P262" s="137"/>
      <c r="Q262" s="137">
        <v>6.1968997037037097</v>
      </c>
      <c r="R262" s="137"/>
    </row>
    <row r="263" spans="1:18" x14ac:dyDescent="0.25">
      <c r="A263" s="133" t="s">
        <v>253</v>
      </c>
      <c r="B263" s="136">
        <v>43906</v>
      </c>
      <c r="C263" s="137">
        <v>1112.4149</v>
      </c>
      <c r="D263" s="137">
        <v>1112.4149</v>
      </c>
      <c r="E263" s="133">
        <v>143260</v>
      </c>
      <c r="F263" s="137">
        <v>6.1958625139196801</v>
      </c>
      <c r="G263" s="137">
        <v>5.2849459575699003</v>
      </c>
      <c r="H263" s="137">
        <v>4.68030453419391</v>
      </c>
      <c r="I263" s="137">
        <v>5.1573686723680101</v>
      </c>
      <c r="J263" s="137">
        <v>4.9604322626522004</v>
      </c>
      <c r="K263" s="137">
        <v>4.8183232539310499</v>
      </c>
      <c r="L263" s="137">
        <v>4.9109247998775096</v>
      </c>
      <c r="M263" s="137">
        <v>5.2885615901182899</v>
      </c>
      <c r="N263" s="137">
        <v>5.5284625633752098</v>
      </c>
      <c r="O263" s="137"/>
      <c r="P263" s="137"/>
      <c r="Q263" s="137">
        <v>6.0787316296296297</v>
      </c>
      <c r="R263" s="137"/>
    </row>
    <row r="264" spans="1:18" x14ac:dyDescent="0.25">
      <c r="A264" s="133" t="s">
        <v>254</v>
      </c>
      <c r="B264" s="136">
        <v>43906</v>
      </c>
      <c r="C264" s="137">
        <v>256.3236</v>
      </c>
      <c r="D264" s="137">
        <v>256.3236</v>
      </c>
      <c r="E264" s="133">
        <v>138288</v>
      </c>
      <c r="F264" s="137">
        <v>3.6599987748585598</v>
      </c>
      <c r="G264" s="137">
        <v>4.7674579559265897</v>
      </c>
      <c r="H264" s="137">
        <v>3.7335021991863702</v>
      </c>
      <c r="I264" s="137">
        <v>5.2804209224809302</v>
      </c>
      <c r="J264" s="137">
        <v>4.9656391726248303</v>
      </c>
      <c r="K264" s="137">
        <v>5.13105348457752</v>
      </c>
      <c r="L264" s="137">
        <v>5.3424964725768502</v>
      </c>
      <c r="M264" s="137">
        <v>5.7290566350486802</v>
      </c>
      <c r="N264" s="137">
        <v>6.2505571964627</v>
      </c>
      <c r="O264" s="137">
        <v>7.3217912758024104</v>
      </c>
      <c r="P264" s="137">
        <v>8.3664150724311508</v>
      </c>
      <c r="Q264" s="137">
        <v>12.466269171946699</v>
      </c>
      <c r="R264" s="137">
        <v>7.1346760333133403</v>
      </c>
    </row>
    <row r="265" spans="1:18" x14ac:dyDescent="0.25">
      <c r="A265" s="133" t="s">
        <v>150</v>
      </c>
      <c r="B265" s="136">
        <v>43906</v>
      </c>
      <c r="C265" s="137">
        <v>257.63069999999999</v>
      </c>
      <c r="D265" s="137">
        <v>257.63069999999999</v>
      </c>
      <c r="E265" s="133">
        <v>138299</v>
      </c>
      <c r="F265" s="137">
        <v>3.8681554668894602</v>
      </c>
      <c r="G265" s="137">
        <v>4.9701226998221504</v>
      </c>
      <c r="H265" s="137">
        <v>3.93547965356013</v>
      </c>
      <c r="I265" s="137">
        <v>5.4801756425657997</v>
      </c>
      <c r="J265" s="137">
        <v>5.16638953277198</v>
      </c>
      <c r="K265" s="137">
        <v>5.3331540284741203</v>
      </c>
      <c r="L265" s="137">
        <v>5.5163216620178703</v>
      </c>
      <c r="M265" s="137">
        <v>5.85652436040123</v>
      </c>
      <c r="N265" s="137">
        <v>6.3633301118610204</v>
      </c>
      <c r="O265" s="137">
        <v>7.4084621461701401</v>
      </c>
      <c r="P265" s="137">
        <v>8.4553366277768802</v>
      </c>
      <c r="Q265" s="137">
        <v>10.068121406912899</v>
      </c>
      <c r="R265" s="137">
        <v>7.2256478223383898</v>
      </c>
    </row>
    <row r="266" spans="1:18" x14ac:dyDescent="0.25">
      <c r="A266" s="133" t="s">
        <v>255</v>
      </c>
      <c r="B266" s="136">
        <v>43906</v>
      </c>
      <c r="C266" s="137">
        <v>1746.1489999999999</v>
      </c>
      <c r="D266" s="137">
        <v>2793.8384000000001</v>
      </c>
      <c r="E266" s="133">
        <v>100898</v>
      </c>
      <c r="F266" s="137">
        <v>3.7504089418313198</v>
      </c>
      <c r="G266" s="137">
        <v>4.7796383535152804</v>
      </c>
      <c r="H266" s="137">
        <v>4.3395173242942304</v>
      </c>
      <c r="I266" s="137">
        <v>5.3110875752043301</v>
      </c>
      <c r="J266" s="137">
        <v>5.1576719617806503</v>
      </c>
      <c r="K266" s="137">
        <v>5.0489216897926301</v>
      </c>
      <c r="L266" s="137">
        <v>5.2195826009918003</v>
      </c>
      <c r="M266" s="137">
        <v>5.4286391775141203</v>
      </c>
      <c r="N266" s="137">
        <v>5.8286210536186296</v>
      </c>
      <c r="O266" s="137">
        <v>3.6425412252255298</v>
      </c>
      <c r="P266" s="137">
        <v>5.8063386999257096</v>
      </c>
      <c r="Q266" s="137">
        <v>11.5333982032764</v>
      </c>
      <c r="R266" s="137">
        <v>1.9415725544642499</v>
      </c>
    </row>
    <row r="267" spans="1:18" x14ac:dyDescent="0.25">
      <c r="A267" s="133" t="s">
        <v>151</v>
      </c>
      <c r="B267" s="136">
        <v>43906</v>
      </c>
      <c r="C267" s="137">
        <v>1755.0443</v>
      </c>
      <c r="D267" s="137">
        <v>2808.0708800000002</v>
      </c>
      <c r="E267" s="133">
        <v>119468</v>
      </c>
      <c r="F267" s="137">
        <v>3.8374860487442302</v>
      </c>
      <c r="G267" s="137">
        <v>4.8691849666874996</v>
      </c>
      <c r="H267" s="137">
        <v>4.4291051362800298</v>
      </c>
      <c r="I267" s="137">
        <v>5.3985204590054297</v>
      </c>
      <c r="J267" s="137">
        <v>5.2320020333354096</v>
      </c>
      <c r="K267" s="137">
        <v>5.1044938142657799</v>
      </c>
      <c r="L267" s="137">
        <v>5.2459740560893904</v>
      </c>
      <c r="M267" s="137">
        <v>5.4358327601155896</v>
      </c>
      <c r="N267" s="137">
        <v>5.8527160768280897</v>
      </c>
      <c r="O267" s="137">
        <v>3.7046839124732598</v>
      </c>
      <c r="P267" s="137">
        <v>5.8858935329060502</v>
      </c>
      <c r="Q267" s="137">
        <v>7.9254833110963601</v>
      </c>
      <c r="R267" s="137">
        <v>1.9927100641407001</v>
      </c>
    </row>
    <row r="268" spans="1:18" x14ac:dyDescent="0.25">
      <c r="A268" s="133" t="s">
        <v>256</v>
      </c>
      <c r="B268" s="136">
        <v>43906</v>
      </c>
      <c r="C268" s="137">
        <v>30.980799999999999</v>
      </c>
      <c r="D268" s="137">
        <v>30.980799999999999</v>
      </c>
      <c r="E268" s="133">
        <v>103225</v>
      </c>
      <c r="F268" s="137">
        <v>6.3631139549415998</v>
      </c>
      <c r="G268" s="137">
        <v>6.2473962454267298</v>
      </c>
      <c r="H268" s="137">
        <v>5.6612552993488903</v>
      </c>
      <c r="I268" s="137">
        <v>6.3183728673164303</v>
      </c>
      <c r="J268" s="137">
        <v>6.0989099111452703</v>
      </c>
      <c r="K268" s="137">
        <v>5.9225478092165904</v>
      </c>
      <c r="L268" s="137">
        <v>6.1487455962358801</v>
      </c>
      <c r="M268" s="137">
        <v>6.4911906950212801</v>
      </c>
      <c r="N268" s="137">
        <v>6.7638204851128299</v>
      </c>
      <c r="O268" s="137">
        <v>7.4011743636190399</v>
      </c>
      <c r="P268" s="137">
        <v>8.6097126126330004</v>
      </c>
      <c r="Q268" s="137">
        <v>14.498280954184001</v>
      </c>
      <c r="R268" s="137">
        <v>7.3312270644691901</v>
      </c>
    </row>
    <row r="269" spans="1:18" x14ac:dyDescent="0.25">
      <c r="A269" s="133" t="s">
        <v>152</v>
      </c>
      <c r="B269" s="136">
        <v>43906</v>
      </c>
      <c r="C269" s="137">
        <v>31.320599999999999</v>
      </c>
      <c r="D269" s="137">
        <v>31.320599999999999</v>
      </c>
      <c r="E269" s="133">
        <v>120837</v>
      </c>
      <c r="F269" s="137">
        <v>6.7603816725610999</v>
      </c>
      <c r="G269" s="137">
        <v>6.6073337677871002</v>
      </c>
      <c r="H269" s="137">
        <v>6.0169001993224196</v>
      </c>
      <c r="I269" s="137">
        <v>6.6679272322868899</v>
      </c>
      <c r="J269" s="137">
        <v>6.4463868960868398</v>
      </c>
      <c r="K269" s="137">
        <v>6.2783276280303797</v>
      </c>
      <c r="L269" s="137">
        <v>6.5091307031575898</v>
      </c>
      <c r="M269" s="137">
        <v>6.8537739686485297</v>
      </c>
      <c r="N269" s="137">
        <v>7.1070664681624303</v>
      </c>
      <c r="O269" s="137">
        <v>7.6591928659884099</v>
      </c>
      <c r="P269" s="137">
        <v>8.7975329310237793</v>
      </c>
      <c r="Q269" s="137">
        <v>10.663063346040801</v>
      </c>
      <c r="R269" s="137">
        <v>7.6603981601502902</v>
      </c>
    </row>
    <row r="270" spans="1:18" x14ac:dyDescent="0.25">
      <c r="A270" s="133" t="s">
        <v>153</v>
      </c>
      <c r="B270" s="136">
        <v>43906</v>
      </c>
      <c r="C270" s="137">
        <v>26.8735</v>
      </c>
      <c r="D270" s="137">
        <v>26.8735</v>
      </c>
      <c r="E270" s="133">
        <v>103734</v>
      </c>
      <c r="F270" s="137">
        <v>5.1619482167656301</v>
      </c>
      <c r="G270" s="137">
        <v>4.7103027324979099</v>
      </c>
      <c r="H270" s="137">
        <v>4.25273939515123</v>
      </c>
      <c r="I270" s="137">
        <v>5.3273062665762003</v>
      </c>
      <c r="J270" s="137">
        <v>5.0124954894754499</v>
      </c>
      <c r="K270" s="137">
        <v>4.9193270352006504</v>
      </c>
      <c r="L270" s="137">
        <v>5.0015746126670599</v>
      </c>
      <c r="M270" s="137">
        <v>5.3156214118587801</v>
      </c>
      <c r="N270" s="137">
        <v>5.7338461676081902</v>
      </c>
      <c r="O270" s="137">
        <v>6.5493324872107301</v>
      </c>
      <c r="P270" s="137">
        <v>7.4664628128028001</v>
      </c>
      <c r="Q270" s="137">
        <v>12.095105066771399</v>
      </c>
      <c r="R270" s="137">
        <v>6.3910671424573504</v>
      </c>
    </row>
    <row r="271" spans="1:18" x14ac:dyDescent="0.25">
      <c r="A271" s="133" t="s">
        <v>257</v>
      </c>
      <c r="B271" s="136">
        <v>43906</v>
      </c>
      <c r="C271" s="137">
        <v>26.827400000000001</v>
      </c>
      <c r="D271" s="137">
        <v>26.827400000000001</v>
      </c>
      <c r="E271" s="133">
        <v>141066</v>
      </c>
      <c r="F271" s="137">
        <v>5.0347267528386697</v>
      </c>
      <c r="G271" s="137">
        <v>4.62762704532856</v>
      </c>
      <c r="H271" s="137">
        <v>4.1627141045184404</v>
      </c>
      <c r="I271" s="137">
        <v>5.2291454460375197</v>
      </c>
      <c r="J271" s="137">
        <v>4.9123843390562598</v>
      </c>
      <c r="K271" s="137">
        <v>4.8390434657014501</v>
      </c>
      <c r="L271" s="137">
        <v>4.9303070734342702</v>
      </c>
      <c r="M271" s="137">
        <v>5.2467568886175497</v>
      </c>
      <c r="N271" s="137">
        <v>5.6657405214122099</v>
      </c>
      <c r="O271" s="137">
        <v>6.4800824015097804</v>
      </c>
      <c r="P271" s="137">
        <v>7.3914014273196802</v>
      </c>
      <c r="Q271" s="137">
        <v>11.956682505006199</v>
      </c>
      <c r="R271" s="137">
        <v>6.3227835902738097</v>
      </c>
    </row>
    <row r="272" spans="1:18" x14ac:dyDescent="0.25">
      <c r="A272" s="133" t="s">
        <v>258</v>
      </c>
      <c r="B272" s="136">
        <v>43906</v>
      </c>
      <c r="C272" s="137">
        <v>3264.7323000000001</v>
      </c>
      <c r="D272" s="137">
        <v>3264.7323000000001</v>
      </c>
      <c r="E272" s="133">
        <v>101394</v>
      </c>
      <c r="F272" s="137">
        <v>4.2030796637285697</v>
      </c>
      <c r="G272" s="137">
        <v>3.1610597634647801</v>
      </c>
      <c r="H272" s="137">
        <v>3.5332245550718899</v>
      </c>
      <c r="I272" s="137">
        <v>3.74543242499943</v>
      </c>
      <c r="J272" s="137">
        <v>3.9008346466217398</v>
      </c>
      <c r="K272" s="137">
        <v>4.0493451143801504</v>
      </c>
      <c r="L272" s="137">
        <v>4.1170490543686196</v>
      </c>
      <c r="M272" s="137">
        <v>4.3788260161124004</v>
      </c>
      <c r="N272" s="137">
        <v>4.6719159576428302</v>
      </c>
      <c r="O272" s="137">
        <v>5.5200601057604999</v>
      </c>
      <c r="P272" s="137">
        <v>6.35434883217156</v>
      </c>
      <c r="Q272" s="137">
        <v>12.515174708554101</v>
      </c>
      <c r="R272" s="137">
        <v>5.2531670386615597</v>
      </c>
    </row>
    <row r="273" spans="1:18" x14ac:dyDescent="0.25">
      <c r="A273" s="133" t="s">
        <v>154</v>
      </c>
      <c r="B273" s="136">
        <v>43906</v>
      </c>
      <c r="C273" s="137">
        <v>3024.2869999999998</v>
      </c>
      <c r="D273" s="137">
        <v>3024.2869999999998</v>
      </c>
      <c r="E273" s="133">
        <v>120262</v>
      </c>
      <c r="F273" s="137">
        <v>0</v>
      </c>
      <c r="G273" s="137">
        <v>0</v>
      </c>
      <c r="H273" s="137">
        <v>0</v>
      </c>
      <c r="I273" s="137">
        <v>0</v>
      </c>
      <c r="J273" s="137">
        <v>0</v>
      </c>
      <c r="K273" s="137">
        <v>0</v>
      </c>
      <c r="L273" s="137">
        <v>0</v>
      </c>
      <c r="M273" s="137">
        <v>0</v>
      </c>
      <c r="N273" s="137">
        <v>0</v>
      </c>
      <c r="O273" s="137">
        <v>2.63304464252472</v>
      </c>
      <c r="P273" s="137">
        <v>4.4055742411263497</v>
      </c>
      <c r="Q273" s="137">
        <v>6.3259434355950201</v>
      </c>
      <c r="R273" s="137">
        <v>1.1385019085783801</v>
      </c>
    </row>
    <row r="274" spans="1:18" x14ac:dyDescent="0.25">
      <c r="A274" s="133" t="s">
        <v>259</v>
      </c>
      <c r="B274" s="136">
        <v>43906</v>
      </c>
      <c r="C274" s="137">
        <v>3341.2312999999999</v>
      </c>
      <c r="D274" s="137">
        <v>3341.2312999999999</v>
      </c>
      <c r="E274" s="133">
        <v>101402</v>
      </c>
      <c r="F274" s="137">
        <v>4.2139181768844303</v>
      </c>
      <c r="G274" s="137">
        <v>3.1717335100018502</v>
      </c>
      <c r="H274" s="137">
        <v>3.5425992595234002</v>
      </c>
      <c r="I274" s="137">
        <v>3.75392992549674</v>
      </c>
      <c r="J274" s="137">
        <v>3.9107046150919502</v>
      </c>
      <c r="K274" s="137">
        <v>4.0586188256051603</v>
      </c>
      <c r="L274" s="137">
        <v>4.1411412835298904</v>
      </c>
      <c r="M274" s="137">
        <v>4.4118956489269401</v>
      </c>
      <c r="N274" s="137">
        <v>4.7093657234883004</v>
      </c>
      <c r="O274" s="137">
        <v>5.7333279928917298</v>
      </c>
      <c r="P274" s="137">
        <v>6.6411412634361104</v>
      </c>
      <c r="Q274" s="137">
        <v>11.9535773453921</v>
      </c>
      <c r="R274" s="137">
        <v>5.3858093251224304</v>
      </c>
    </row>
    <row r="275" spans="1:18" x14ac:dyDescent="0.25">
      <c r="A275" s="133" t="s">
        <v>155</v>
      </c>
      <c r="B275" s="136">
        <v>43906</v>
      </c>
      <c r="C275" s="137">
        <v>3348.7723999999998</v>
      </c>
      <c r="D275" s="137">
        <v>3348.7723999999998</v>
      </c>
      <c r="E275" s="133">
        <v>120280</v>
      </c>
      <c r="F275" s="137">
        <v>4.2229612186154304</v>
      </c>
      <c r="G275" s="137">
        <v>3.1816740433852102</v>
      </c>
      <c r="H275" s="137">
        <v>3.5541061645293799</v>
      </c>
      <c r="I275" s="137">
        <v>3.7663892558066299</v>
      </c>
      <c r="J275" s="137">
        <v>3.9218768027717701</v>
      </c>
      <c r="K275" s="137">
        <v>4.0706151669790804</v>
      </c>
      <c r="L275" s="137">
        <v>4.1537337375927397</v>
      </c>
      <c r="M275" s="137">
        <v>4.4266024732133102</v>
      </c>
      <c r="N275" s="137">
        <v>4.7250851915531502</v>
      </c>
      <c r="O275" s="137">
        <v>5.7636538439997897</v>
      </c>
      <c r="P275" s="137">
        <v>6.6823396155016503</v>
      </c>
      <c r="Q275" s="137">
        <v>8.2997635284497697</v>
      </c>
      <c r="R275" s="137">
        <v>5.41235929983924</v>
      </c>
    </row>
    <row r="276" spans="1:18" x14ac:dyDescent="0.25">
      <c r="A276" s="133" t="s">
        <v>260</v>
      </c>
      <c r="B276" s="136">
        <v>43906</v>
      </c>
      <c r="C276" s="137">
        <v>3083.9337</v>
      </c>
      <c r="D276" s="137">
        <v>3083.9337</v>
      </c>
      <c r="E276" s="133">
        <v>105280</v>
      </c>
      <c r="F276" s="137">
        <v>4.4258424954208797</v>
      </c>
      <c r="G276" s="137">
        <v>4.8213389761554399</v>
      </c>
      <c r="H276" s="137">
        <v>4.6224884003301003</v>
      </c>
      <c r="I276" s="137">
        <v>5.9218878482188302</v>
      </c>
      <c r="J276" s="137">
        <v>5.37381355848696</v>
      </c>
      <c r="K276" s="137">
        <v>5.1544969041002098</v>
      </c>
      <c r="L276" s="137">
        <v>5.2934329632796597</v>
      </c>
      <c r="M276" s="137">
        <v>5.6321330216759602</v>
      </c>
      <c r="N276" s="137">
        <v>6.1069281917550899</v>
      </c>
      <c r="O276" s="137">
        <v>7.1534069035462897</v>
      </c>
      <c r="P276" s="137">
        <v>8.1876434362380603</v>
      </c>
      <c r="Q276" s="137">
        <v>11.4048280578546</v>
      </c>
      <c r="R276" s="137">
        <v>6.9694343391519604</v>
      </c>
    </row>
    <row r="277" spans="1:18" x14ac:dyDescent="0.25">
      <c r="A277" s="133" t="s">
        <v>156</v>
      </c>
      <c r="B277" s="136">
        <v>43906</v>
      </c>
      <c r="C277" s="137">
        <v>3099.1696000000002</v>
      </c>
      <c r="D277" s="137">
        <v>3099.1696000000002</v>
      </c>
      <c r="E277" s="133">
        <v>119800</v>
      </c>
      <c r="F277" s="137">
        <v>4.50656982877606</v>
      </c>
      <c r="G277" s="137">
        <v>4.9009577399384803</v>
      </c>
      <c r="H277" s="137">
        <v>4.7018837796290098</v>
      </c>
      <c r="I277" s="137">
        <v>6.0009642231408504</v>
      </c>
      <c r="J277" s="137">
        <v>5.44841479606999</v>
      </c>
      <c r="K277" s="137">
        <v>5.2266416875966799</v>
      </c>
      <c r="L277" s="137">
        <v>5.3658292992222698</v>
      </c>
      <c r="M277" s="137">
        <v>5.7055691446900303</v>
      </c>
      <c r="N277" s="137">
        <v>6.1873280739825702</v>
      </c>
      <c r="O277" s="137">
        <v>7.2486704618596596</v>
      </c>
      <c r="P277" s="137">
        <v>8.2863866100372494</v>
      </c>
      <c r="Q277" s="137">
        <v>9.9366489582865896</v>
      </c>
      <c r="R277" s="137">
        <v>7.0681884641721497</v>
      </c>
    </row>
    <row r="278" spans="1:18" x14ac:dyDescent="0.25">
      <c r="A278" s="133" t="s">
        <v>157</v>
      </c>
      <c r="B278" s="136">
        <v>43906</v>
      </c>
      <c r="C278" s="137">
        <v>41.750999999999998</v>
      </c>
      <c r="D278" s="137">
        <v>41.750999999999998</v>
      </c>
      <c r="E278" s="133">
        <v>119686</v>
      </c>
      <c r="F278" s="137">
        <v>4.8963478610804003</v>
      </c>
      <c r="G278" s="137">
        <v>5.1601478914925103</v>
      </c>
      <c r="H278" s="137">
        <v>5.1755813666737298</v>
      </c>
      <c r="I278" s="137">
        <v>6.0461799953905002</v>
      </c>
      <c r="J278" s="137">
        <v>5.5774784451647301</v>
      </c>
      <c r="K278" s="137">
        <v>5.3395485044049398</v>
      </c>
      <c r="L278" s="137">
        <v>5.44097731427056</v>
      </c>
      <c r="M278" s="137">
        <v>5.8028432638462304</v>
      </c>
      <c r="N278" s="137">
        <v>6.2994581271684904</v>
      </c>
      <c r="O278" s="137">
        <v>7.3549551199571903</v>
      </c>
      <c r="P278" s="137">
        <v>8.3889837119517292</v>
      </c>
      <c r="Q278" s="137">
        <v>10.0387750440155</v>
      </c>
      <c r="R278" s="137">
        <v>7.1687616741004296</v>
      </c>
    </row>
    <row r="279" spans="1:18" x14ac:dyDescent="0.25">
      <c r="A279" s="133" t="s">
        <v>261</v>
      </c>
      <c r="B279" s="136">
        <v>43906</v>
      </c>
      <c r="C279" s="137">
        <v>41.524999999999999</v>
      </c>
      <c r="D279" s="137">
        <v>41.524999999999999</v>
      </c>
      <c r="E279" s="133">
        <v>103397</v>
      </c>
      <c r="F279" s="137">
        <v>4.8350774937091501</v>
      </c>
      <c r="G279" s="137">
        <v>5.1295950531028804</v>
      </c>
      <c r="H279" s="137">
        <v>5.1157047020546598</v>
      </c>
      <c r="I279" s="137">
        <v>5.9845494609999204</v>
      </c>
      <c r="J279" s="137">
        <v>5.5192914769235504</v>
      </c>
      <c r="K279" s="137">
        <v>5.27478426029153</v>
      </c>
      <c r="L279" s="137">
        <v>5.3669678416542501</v>
      </c>
      <c r="M279" s="137">
        <v>5.7250986125357004</v>
      </c>
      <c r="N279" s="137">
        <v>6.2200548800966304</v>
      </c>
      <c r="O279" s="137">
        <v>7.2553671899964902</v>
      </c>
      <c r="P279" s="137">
        <v>8.2706895617032501</v>
      </c>
      <c r="Q279" s="137">
        <v>13.077477818057201</v>
      </c>
      <c r="R279" s="137">
        <v>7.0829902338928603</v>
      </c>
    </row>
    <row r="280" spans="1:18" x14ac:dyDescent="0.25">
      <c r="A280" s="133" t="s">
        <v>158</v>
      </c>
      <c r="B280" s="136">
        <v>43906</v>
      </c>
      <c r="C280" s="137">
        <v>3120.0448999999999</v>
      </c>
      <c r="D280" s="137">
        <v>3120.0448999999999</v>
      </c>
      <c r="E280" s="133">
        <v>119861</v>
      </c>
      <c r="F280" s="137">
        <v>5.4745723538727198</v>
      </c>
      <c r="G280" s="137">
        <v>5.44538124963593</v>
      </c>
      <c r="H280" s="137">
        <v>4.4825563531102501</v>
      </c>
      <c r="I280" s="137">
        <v>6.0039534130265499</v>
      </c>
      <c r="J280" s="137">
        <v>5.5076305902160696</v>
      </c>
      <c r="K280" s="137">
        <v>5.3046624831842397</v>
      </c>
      <c r="L280" s="137">
        <v>5.4310465803493004</v>
      </c>
      <c r="M280" s="137">
        <v>5.79591856077481</v>
      </c>
      <c r="N280" s="137">
        <v>6.2830436325772503</v>
      </c>
      <c r="O280" s="137">
        <v>7.3534383211658403</v>
      </c>
      <c r="P280" s="137">
        <v>8.4000743061048109</v>
      </c>
      <c r="Q280" s="137">
        <v>10.097756067154201</v>
      </c>
      <c r="R280" s="137">
        <v>7.1562235414425803</v>
      </c>
    </row>
    <row r="281" spans="1:18" x14ac:dyDescent="0.25">
      <c r="A281" s="133" t="s">
        <v>262</v>
      </c>
      <c r="B281" s="136">
        <v>43906</v>
      </c>
      <c r="C281" s="137">
        <v>3101.8355999999999</v>
      </c>
      <c r="D281" s="137">
        <v>3101.8355999999999</v>
      </c>
      <c r="E281" s="133">
        <v>102672</v>
      </c>
      <c r="F281" s="137">
        <v>5.3466337725077704</v>
      </c>
      <c r="G281" s="137">
        <v>5.3187567525813799</v>
      </c>
      <c r="H281" s="137">
        <v>4.3556598078216302</v>
      </c>
      <c r="I281" s="137">
        <v>5.8769103701369998</v>
      </c>
      <c r="J281" s="137">
        <v>5.3808078589903596</v>
      </c>
      <c r="K281" s="137">
        <v>5.1785835437447201</v>
      </c>
      <c r="L281" s="137">
        <v>5.2991366987622603</v>
      </c>
      <c r="M281" s="137">
        <v>5.6660458442960904</v>
      </c>
      <c r="N281" s="137">
        <v>6.1584463890565502</v>
      </c>
      <c r="O281" s="137">
        <v>7.2605183872888901</v>
      </c>
      <c r="P281" s="137">
        <v>8.3002080924096795</v>
      </c>
      <c r="Q281" s="137">
        <v>13.5184139911894</v>
      </c>
      <c r="R281" s="137">
        <v>7.0599729151065498</v>
      </c>
    </row>
    <row r="282" spans="1:18" x14ac:dyDescent="0.25">
      <c r="A282" s="133" t="s">
        <v>159</v>
      </c>
      <c r="B282" s="136">
        <v>43906</v>
      </c>
      <c r="C282" s="137">
        <v>1958.8485000000001</v>
      </c>
      <c r="D282" s="137">
        <v>1958.8485000000001</v>
      </c>
      <c r="E282" s="133">
        <v>118893</v>
      </c>
      <c r="F282" s="137">
        <v>4.5359322305462699</v>
      </c>
      <c r="G282" s="137">
        <v>4.4829829730163802</v>
      </c>
      <c r="H282" s="137">
        <v>4.5035853625871702</v>
      </c>
      <c r="I282" s="137">
        <v>4.5073449213244903</v>
      </c>
      <c r="J282" s="137">
        <v>4.5569481741363704</v>
      </c>
      <c r="K282" s="137">
        <v>4.4113362006749499</v>
      </c>
      <c r="L282" s="137">
        <v>4.4695291697800998</v>
      </c>
      <c r="M282" s="137">
        <v>4.6900054849589301</v>
      </c>
      <c r="N282" s="137">
        <v>4.9631305961702896</v>
      </c>
      <c r="O282" s="137">
        <v>6.6940161253185604</v>
      </c>
      <c r="P282" s="137">
        <v>5.9650360226332699</v>
      </c>
      <c r="Q282" s="137">
        <v>8.0580791018116997</v>
      </c>
      <c r="R282" s="137">
        <v>5.5818642420708198</v>
      </c>
    </row>
    <row r="283" spans="1:18" x14ac:dyDescent="0.25">
      <c r="A283" s="133" t="s">
        <v>263</v>
      </c>
      <c r="B283" s="136">
        <v>43906</v>
      </c>
      <c r="C283" s="137">
        <v>1889.7766999999999</v>
      </c>
      <c r="D283" s="137">
        <v>1889.7766999999999</v>
      </c>
      <c r="E283" s="133">
        <v>115398</v>
      </c>
      <c r="F283" s="137">
        <v>3.5600005588499699</v>
      </c>
      <c r="G283" s="137">
        <v>4.6932899534586001</v>
      </c>
      <c r="H283" s="137">
        <v>3.3490681682740102</v>
      </c>
      <c r="I283" s="137">
        <v>4.69786074946692</v>
      </c>
      <c r="J283" s="137">
        <v>4.8651289096485701</v>
      </c>
      <c r="K283" s="137">
        <v>5.0393310999361196</v>
      </c>
      <c r="L283" s="137">
        <v>5.1556776000092803</v>
      </c>
      <c r="M283" s="137">
        <v>5.5363632984325797</v>
      </c>
      <c r="N283" s="137">
        <v>5.9947021347728802</v>
      </c>
      <c r="O283" s="137">
        <v>5.6757553000513496</v>
      </c>
      <c r="P283" s="137">
        <v>7.09722571198584</v>
      </c>
      <c r="Q283" s="137">
        <v>10.1546562250637</v>
      </c>
      <c r="R283" s="137">
        <v>4.9219523105080301</v>
      </c>
    </row>
    <row r="284" spans="1:18" x14ac:dyDescent="0.25">
      <c r="A284" s="133" t="s">
        <v>160</v>
      </c>
      <c r="B284" s="136">
        <v>43906</v>
      </c>
      <c r="C284" s="137">
        <v>1903.1713</v>
      </c>
      <c r="D284" s="137">
        <v>1903.1713</v>
      </c>
      <c r="E284" s="133">
        <v>119303</v>
      </c>
      <c r="F284" s="137">
        <v>3.6596276209923699</v>
      </c>
      <c r="G284" s="137">
        <v>4.7933201073831704</v>
      </c>
      <c r="H284" s="137">
        <v>3.4489329395678401</v>
      </c>
      <c r="I284" s="137">
        <v>4.7978253096741899</v>
      </c>
      <c r="J284" s="137">
        <v>4.9652532454553304</v>
      </c>
      <c r="K284" s="137">
        <v>5.1403314704063998</v>
      </c>
      <c r="L284" s="137">
        <v>5.2579767638658002</v>
      </c>
      <c r="M284" s="137">
        <v>5.64025924194166</v>
      </c>
      <c r="N284" s="137">
        <v>6.1026556756342396</v>
      </c>
      <c r="O284" s="137">
        <v>5.8006205933756796</v>
      </c>
      <c r="P284" s="137">
        <v>7.2495519978332696</v>
      </c>
      <c r="Q284" s="137">
        <v>9.0687335766163706</v>
      </c>
      <c r="R284" s="137">
        <v>5.0295018701489198</v>
      </c>
    </row>
    <row r="285" spans="1:18" x14ac:dyDescent="0.25">
      <c r="A285" s="133" t="s">
        <v>161</v>
      </c>
      <c r="B285" s="136">
        <v>43906</v>
      </c>
      <c r="C285" s="137">
        <v>3241.4067</v>
      </c>
      <c r="D285" s="137">
        <v>3241.4067</v>
      </c>
      <c r="E285" s="133">
        <v>120304</v>
      </c>
      <c r="F285" s="137">
        <v>3.90670051814479</v>
      </c>
      <c r="G285" s="137">
        <v>4.8075233525857897</v>
      </c>
      <c r="H285" s="137">
        <v>4.1106015216021099</v>
      </c>
      <c r="I285" s="137">
        <v>5.58801153220816</v>
      </c>
      <c r="J285" s="137">
        <v>5.2608463046235698</v>
      </c>
      <c r="K285" s="137">
        <v>5.1968749847835598</v>
      </c>
      <c r="L285" s="137">
        <v>5.36164344103004</v>
      </c>
      <c r="M285" s="137">
        <v>5.7449267930917101</v>
      </c>
      <c r="N285" s="137">
        <v>6.26658712777144</v>
      </c>
      <c r="O285" s="137">
        <v>7.34663040083682</v>
      </c>
      <c r="P285" s="137">
        <v>8.3662481575892809</v>
      </c>
      <c r="Q285" s="137">
        <v>9.9921315480099597</v>
      </c>
      <c r="R285" s="137">
        <v>7.1620965815203297</v>
      </c>
    </row>
    <row r="286" spans="1:18" x14ac:dyDescent="0.25">
      <c r="A286" s="133" t="s">
        <v>264</v>
      </c>
      <c r="B286" s="136">
        <v>43906</v>
      </c>
      <c r="C286" s="137">
        <v>3227.6124</v>
      </c>
      <c r="D286" s="137">
        <v>3227.6124</v>
      </c>
      <c r="E286" s="133">
        <v>102012</v>
      </c>
      <c r="F286" s="137">
        <v>3.7661753116257102</v>
      </c>
      <c r="G286" s="137">
        <v>4.6677468884118296</v>
      </c>
      <c r="H286" s="137">
        <v>3.9705869422811602</v>
      </c>
      <c r="I286" s="137">
        <v>5.4476787751158096</v>
      </c>
      <c r="J286" s="137">
        <v>5.1202533052862202</v>
      </c>
      <c r="K286" s="137">
        <v>5.0756395440474202</v>
      </c>
      <c r="L286" s="137">
        <v>5.2694237513970403</v>
      </c>
      <c r="M286" s="137">
        <v>5.6616838067406698</v>
      </c>
      <c r="N286" s="137">
        <v>6.1871462393210299</v>
      </c>
      <c r="O286" s="137">
        <v>7.2736901890033296</v>
      </c>
      <c r="P286" s="137">
        <v>8.2920649839763207</v>
      </c>
      <c r="Q286" s="137">
        <v>13.2514345880027</v>
      </c>
      <c r="R286" s="137">
        <v>7.08393389272526</v>
      </c>
    </row>
    <row r="287" spans="1:18" x14ac:dyDescent="0.25">
      <c r="A287" s="133" t="s">
        <v>162</v>
      </c>
      <c r="B287" s="136">
        <v>43906</v>
      </c>
      <c r="C287" s="137">
        <v>1076.2619</v>
      </c>
      <c r="D287" s="137">
        <v>1076.2619</v>
      </c>
      <c r="E287" s="133">
        <v>145971</v>
      </c>
      <c r="F287" s="137">
        <v>5.4541343745455597</v>
      </c>
      <c r="G287" s="137">
        <v>5.1910066425756201</v>
      </c>
      <c r="H287" s="137">
        <v>5.1337666626793297</v>
      </c>
      <c r="I287" s="137">
        <v>5.6418532207498897</v>
      </c>
      <c r="J287" s="137">
        <v>5.3767891042657796</v>
      </c>
      <c r="K287" s="137">
        <v>5.2576003275912901</v>
      </c>
      <c r="L287" s="137">
        <v>5.4715510235586997</v>
      </c>
      <c r="M287" s="137">
        <v>5.8952644540403201</v>
      </c>
      <c r="N287" s="137">
        <v>6.3906800647336901</v>
      </c>
      <c r="O287" s="137"/>
      <c r="P287" s="137"/>
      <c r="Q287" s="137">
        <v>6.5311658160707804</v>
      </c>
      <c r="R287" s="137"/>
    </row>
    <row r="288" spans="1:18" x14ac:dyDescent="0.25">
      <c r="A288" s="133" t="s">
        <v>265</v>
      </c>
      <c r="B288" s="136">
        <v>43906</v>
      </c>
      <c r="C288" s="137">
        <v>1075.2779</v>
      </c>
      <c r="D288" s="137">
        <v>1075.2779</v>
      </c>
      <c r="E288" s="133">
        <v>145968</v>
      </c>
      <c r="F288" s="137">
        <v>5.3776347652518801</v>
      </c>
      <c r="G288" s="137">
        <v>5.1119577802189999</v>
      </c>
      <c r="H288" s="137">
        <v>5.0539273939483103</v>
      </c>
      <c r="I288" s="137">
        <v>5.5674007751557504</v>
      </c>
      <c r="J288" s="137">
        <v>5.2993342799184999</v>
      </c>
      <c r="K288" s="137">
        <v>5.1776099381802103</v>
      </c>
      <c r="L288" s="137">
        <v>5.3931525617788001</v>
      </c>
      <c r="M288" s="137">
        <v>5.8143636552697604</v>
      </c>
      <c r="N288" s="137">
        <v>6.3076291890109397</v>
      </c>
      <c r="O288" s="137"/>
      <c r="P288" s="137"/>
      <c r="Q288" s="137">
        <v>6.4468961925226003</v>
      </c>
      <c r="R288" s="137"/>
    </row>
    <row r="289" spans="1:18" x14ac:dyDescent="0.25">
      <c r="A289" s="135" t="s">
        <v>389</v>
      </c>
      <c r="B289" s="135"/>
      <c r="C289" s="135"/>
      <c r="D289" s="135"/>
      <c r="E289" s="135"/>
      <c r="F289" s="135"/>
      <c r="G289" s="135"/>
      <c r="H289" s="135"/>
      <c r="I289" s="135"/>
      <c r="J289" s="135"/>
      <c r="K289" s="135"/>
      <c r="L289" s="135"/>
      <c r="M289" s="135"/>
      <c r="N289" s="135"/>
      <c r="O289" s="135"/>
      <c r="P289" s="135"/>
      <c r="Q289" s="135"/>
      <c r="R289" s="135"/>
    </row>
    <row r="290" spans="1:18" x14ac:dyDescent="0.25">
      <c r="A290" s="133" t="s">
        <v>379</v>
      </c>
      <c r="B290" s="136">
        <v>43906</v>
      </c>
      <c r="C290" s="137">
        <v>9.26</v>
      </c>
      <c r="D290" s="137">
        <v>9.26</v>
      </c>
      <c r="E290" s="133">
        <v>147928</v>
      </c>
      <c r="F290" s="137">
        <v>-332.282913165266</v>
      </c>
      <c r="G290" s="137">
        <v>-332.282913165266</v>
      </c>
      <c r="H290" s="137">
        <v>-312.32777374909398</v>
      </c>
      <c r="I290" s="137">
        <v>-190.51194051194099</v>
      </c>
      <c r="J290" s="137">
        <v>-81.848484848484901</v>
      </c>
      <c r="K290" s="137"/>
      <c r="L290" s="137"/>
      <c r="M290" s="137"/>
      <c r="N290" s="137"/>
      <c r="O290" s="137"/>
      <c r="P290" s="137"/>
      <c r="Q290" s="137">
        <v>-81.848484848484901</v>
      </c>
      <c r="R290" s="137"/>
    </row>
    <row r="291" spans="1:18" x14ac:dyDescent="0.25">
      <c r="A291" s="133" t="s">
        <v>381</v>
      </c>
      <c r="B291" s="136">
        <v>43906</v>
      </c>
      <c r="C291" s="137">
        <v>9.24</v>
      </c>
      <c r="D291" s="137">
        <v>9.24</v>
      </c>
      <c r="E291" s="133">
        <v>147929</v>
      </c>
      <c r="F291" s="137">
        <v>-345.42586750788598</v>
      </c>
      <c r="G291" s="137">
        <v>-345.42586750788598</v>
      </c>
      <c r="H291" s="137">
        <v>-317.94425087107999</v>
      </c>
      <c r="I291" s="137">
        <v>-193.315201832236</v>
      </c>
      <c r="J291" s="137">
        <v>-84.060606060606005</v>
      </c>
      <c r="K291" s="137"/>
      <c r="L291" s="137"/>
      <c r="M291" s="137"/>
      <c r="N291" s="137"/>
      <c r="O291" s="137"/>
      <c r="P291" s="137"/>
      <c r="Q291" s="137">
        <v>-84.060606060606005</v>
      </c>
      <c r="R291" s="137"/>
    </row>
    <row r="292" spans="1:18" x14ac:dyDescent="0.25">
      <c r="A292" s="133" t="s">
        <v>49</v>
      </c>
      <c r="B292" s="136">
        <v>43906</v>
      </c>
      <c r="C292" s="137">
        <v>8.6</v>
      </c>
      <c r="D292" s="137">
        <v>8.6</v>
      </c>
      <c r="E292" s="133">
        <v>147372</v>
      </c>
      <c r="F292" s="137">
        <v>-706.27966411099101</v>
      </c>
      <c r="G292" s="137">
        <v>-706.27966411099101</v>
      </c>
      <c r="H292" s="137">
        <v>-548.01546008621904</v>
      </c>
      <c r="I292" s="137">
        <v>-373.93284006829799</v>
      </c>
      <c r="J292" s="137">
        <v>-237.233054781801</v>
      </c>
      <c r="K292" s="137">
        <v>-68.7818924813145</v>
      </c>
      <c r="L292" s="137">
        <v>-26.158623984710999</v>
      </c>
      <c r="M292" s="137"/>
      <c r="N292" s="137"/>
      <c r="O292" s="137"/>
      <c r="P292" s="137"/>
      <c r="Q292" s="137">
        <v>-20.604838709677399</v>
      </c>
      <c r="R292" s="137"/>
    </row>
    <row r="293" spans="1:18" x14ac:dyDescent="0.25">
      <c r="A293" s="133" t="s">
        <v>51</v>
      </c>
      <c r="B293" s="136">
        <v>43906</v>
      </c>
      <c r="C293" s="137">
        <v>8.57</v>
      </c>
      <c r="D293" s="137">
        <v>8.57</v>
      </c>
      <c r="E293" s="133">
        <v>147371</v>
      </c>
      <c r="F293" s="137">
        <v>-708.60805860805704</v>
      </c>
      <c r="G293" s="137">
        <v>-708.60805860805704</v>
      </c>
      <c r="H293" s="137">
        <v>-549.73158365642701</v>
      </c>
      <c r="I293" s="137">
        <v>-375.05351791066101</v>
      </c>
      <c r="J293" s="137">
        <v>-237.89571694599601</v>
      </c>
      <c r="K293" s="137">
        <v>-69.301837158980007</v>
      </c>
      <c r="L293" s="137">
        <v>-26.5910708724474</v>
      </c>
      <c r="M293" s="137"/>
      <c r="N293" s="137"/>
      <c r="O293" s="137"/>
      <c r="P293" s="137"/>
      <c r="Q293" s="137">
        <v>-21.0463709677419</v>
      </c>
      <c r="R293" s="137"/>
    </row>
    <row r="294" spans="1:18" x14ac:dyDescent="0.25">
      <c r="A294" s="133" t="s">
        <v>50</v>
      </c>
      <c r="B294" s="136">
        <v>43906</v>
      </c>
      <c r="C294" s="137">
        <v>94.434899999999999</v>
      </c>
      <c r="D294" s="137">
        <v>94.434899999999999</v>
      </c>
      <c r="E294" s="133">
        <v>119709</v>
      </c>
      <c r="F294" s="137">
        <v>-822.91114391168196</v>
      </c>
      <c r="G294" s="137">
        <v>-822.91114391168196</v>
      </c>
      <c r="H294" s="137">
        <v>-594.46905815820901</v>
      </c>
      <c r="I294" s="137">
        <v>-409.47602058167701</v>
      </c>
      <c r="J294" s="137">
        <v>-258.942097708826</v>
      </c>
      <c r="K294" s="137">
        <v>-80.651342285604201</v>
      </c>
      <c r="L294" s="137">
        <v>-24.574797361114701</v>
      </c>
      <c r="M294" s="137">
        <v>-21.9016443701965</v>
      </c>
      <c r="N294" s="137">
        <v>-12.1751975213623</v>
      </c>
      <c r="O294" s="137">
        <v>2.85246305942669</v>
      </c>
      <c r="P294" s="137">
        <v>4.5172256738665801</v>
      </c>
      <c r="Q294" s="137">
        <v>13.290544964884999</v>
      </c>
      <c r="R294" s="137">
        <v>-1.06119302985505</v>
      </c>
    </row>
    <row r="295" spans="1:18" x14ac:dyDescent="0.25">
      <c r="A295" s="133" t="s">
        <v>52</v>
      </c>
      <c r="B295" s="136">
        <v>43906</v>
      </c>
      <c r="C295" s="137">
        <v>89.397499999999994</v>
      </c>
      <c r="D295" s="137">
        <v>394.49788498300802</v>
      </c>
      <c r="E295" s="133">
        <v>104523</v>
      </c>
      <c r="F295" s="137">
        <v>-823.69530976517899</v>
      </c>
      <c r="G295" s="137">
        <v>-823.69530976517899</v>
      </c>
      <c r="H295" s="137">
        <v>-595.24283742385501</v>
      </c>
      <c r="I295" s="137">
        <v>-410.18415218022</v>
      </c>
      <c r="J295" s="137">
        <v>-259.56897940712599</v>
      </c>
      <c r="K295" s="137">
        <v>-81.305320196408701</v>
      </c>
      <c r="L295" s="137">
        <v>-25.273910404111</v>
      </c>
      <c r="M295" s="137">
        <v>-22.560266422982</v>
      </c>
      <c r="N295" s="137">
        <v>-12.80591626421</v>
      </c>
      <c r="O295" s="137">
        <v>1.9161439860779299</v>
      </c>
      <c r="P295" s="137">
        <v>3.5102705416009301</v>
      </c>
      <c r="Q295" s="137">
        <v>131.56625857204301</v>
      </c>
      <c r="R295" s="137">
        <v>-1.9369651828198</v>
      </c>
    </row>
    <row r="296" spans="1:18" x14ac:dyDescent="0.25">
      <c r="A296" s="135" t="s">
        <v>390</v>
      </c>
      <c r="B296" s="135"/>
      <c r="C296" s="135"/>
      <c r="D296" s="135"/>
      <c r="E296" s="135"/>
      <c r="F296" s="135"/>
      <c r="G296" s="135"/>
      <c r="H296" s="135"/>
      <c r="I296" s="135"/>
      <c r="J296" s="135"/>
      <c r="K296" s="135"/>
      <c r="L296" s="135"/>
      <c r="M296" s="135"/>
      <c r="N296" s="135"/>
      <c r="O296" s="135"/>
      <c r="P296" s="135"/>
      <c r="Q296" s="135"/>
      <c r="R296" s="135"/>
    </row>
    <row r="297" spans="1:18" x14ac:dyDescent="0.25">
      <c r="A297" s="133" t="s">
        <v>30</v>
      </c>
      <c r="B297" s="136">
        <v>43906</v>
      </c>
      <c r="C297" s="137">
        <v>35.299500000000002</v>
      </c>
      <c r="D297" s="137">
        <v>35.299500000000002</v>
      </c>
      <c r="E297" s="133">
        <v>108167</v>
      </c>
      <c r="F297" s="137">
        <v>-719.43467135774904</v>
      </c>
      <c r="G297" s="137">
        <v>-719.43467135774904</v>
      </c>
      <c r="H297" s="137">
        <v>-655.55027576768396</v>
      </c>
      <c r="I297" s="137">
        <v>-424.89002624600801</v>
      </c>
      <c r="J297" s="137">
        <v>-283.78294492133801</v>
      </c>
      <c r="K297" s="137">
        <v>-90.958521022132402</v>
      </c>
      <c r="L297" s="137">
        <v>-44.458306083072401</v>
      </c>
      <c r="M297" s="137">
        <v>-39.842937818780101</v>
      </c>
      <c r="N297" s="137">
        <v>-31.4793519541964</v>
      </c>
      <c r="O297" s="137">
        <v>-10.0170778031002</v>
      </c>
      <c r="P297" s="137">
        <v>-1.4322051639115201</v>
      </c>
      <c r="Q297" s="137">
        <v>21.121494739249801</v>
      </c>
      <c r="R297" s="137">
        <v>-21.561226835436301</v>
      </c>
    </row>
    <row r="298" spans="1:18" x14ac:dyDescent="0.25">
      <c r="A298" s="133" t="s">
        <v>11</v>
      </c>
      <c r="B298" s="136">
        <v>43906</v>
      </c>
      <c r="C298" s="137">
        <v>37.8476</v>
      </c>
      <c r="D298" s="137">
        <v>37.8476</v>
      </c>
      <c r="E298" s="133">
        <v>119659</v>
      </c>
      <c r="F298" s="137">
        <v>-718.91024684851402</v>
      </c>
      <c r="G298" s="137">
        <v>-718.91024684851402</v>
      </c>
      <c r="H298" s="137">
        <v>-655.00060562195404</v>
      </c>
      <c r="I298" s="137">
        <v>-424.242089055642</v>
      </c>
      <c r="J298" s="137">
        <v>-283.17549089836598</v>
      </c>
      <c r="K298" s="137">
        <v>-90.212157692052301</v>
      </c>
      <c r="L298" s="137">
        <v>-43.620024824940501</v>
      </c>
      <c r="M298" s="137">
        <v>-39.059307194818402</v>
      </c>
      <c r="N298" s="137">
        <v>-30.685887869610099</v>
      </c>
      <c r="O298" s="137">
        <v>-9.1701437141099706</v>
      </c>
      <c r="P298" s="137">
        <v>-0.39717915225898898</v>
      </c>
      <c r="Q298" s="137">
        <v>14.6044086657053</v>
      </c>
      <c r="R298" s="137">
        <v>-20.890772240938698</v>
      </c>
    </row>
    <row r="299" spans="1:18" x14ac:dyDescent="0.25">
      <c r="A299" s="133" t="s">
        <v>31</v>
      </c>
      <c r="B299" s="136">
        <v>43906</v>
      </c>
      <c r="C299" s="137">
        <v>212.14699999999999</v>
      </c>
      <c r="D299" s="137">
        <v>212.14699999999999</v>
      </c>
      <c r="E299" s="133">
        <v>101764</v>
      </c>
      <c r="F299" s="137">
        <v>-821.92392949391296</v>
      </c>
      <c r="G299" s="137">
        <v>-821.92392949391296</v>
      </c>
      <c r="H299" s="137">
        <v>-679.97460952482504</v>
      </c>
      <c r="I299" s="137">
        <v>-502.42983262028901</v>
      </c>
      <c r="J299" s="137">
        <v>-296.40530695171799</v>
      </c>
      <c r="K299" s="137">
        <v>-98.9580475981072</v>
      </c>
      <c r="L299" s="137">
        <v>-42.007045150246199</v>
      </c>
      <c r="M299" s="137">
        <v>-35.976394615540698</v>
      </c>
      <c r="N299" s="137">
        <v>-28.253235589078098</v>
      </c>
      <c r="O299" s="137">
        <v>-4.3064143877829899</v>
      </c>
      <c r="P299" s="137">
        <v>0.86026409475563403</v>
      </c>
      <c r="Q299" s="137">
        <v>77.341357442347999</v>
      </c>
      <c r="R299" s="137">
        <v>-13.1001375190425</v>
      </c>
    </row>
    <row r="300" spans="1:18" x14ac:dyDescent="0.25">
      <c r="A300" s="133" t="s">
        <v>12</v>
      </c>
      <c r="B300" s="136">
        <v>43906</v>
      </c>
      <c r="C300" s="137">
        <v>225.892</v>
      </c>
      <c r="D300" s="137">
        <v>225.892</v>
      </c>
      <c r="E300" s="133">
        <v>118935</v>
      </c>
      <c r="F300" s="137">
        <v>-820.99560487344399</v>
      </c>
      <c r="G300" s="137">
        <v>-820.99560487344399</v>
      </c>
      <c r="H300" s="137">
        <v>-679.20245800333396</v>
      </c>
      <c r="I300" s="137">
        <v>-501.81919622908401</v>
      </c>
      <c r="J300" s="137">
        <v>-295.82031972575999</v>
      </c>
      <c r="K300" s="137">
        <v>-98.341377801790998</v>
      </c>
      <c r="L300" s="137">
        <v>-41.361452294038301</v>
      </c>
      <c r="M300" s="137">
        <v>-35.373712254704202</v>
      </c>
      <c r="N300" s="137">
        <v>-27.606980682279499</v>
      </c>
      <c r="O300" s="137">
        <v>-3.3288456273844802</v>
      </c>
      <c r="P300" s="137">
        <v>1.99988298569051</v>
      </c>
      <c r="Q300" s="137">
        <v>12.957195901575799</v>
      </c>
      <c r="R300" s="137">
        <v>-12.249778350636999</v>
      </c>
    </row>
    <row r="301" spans="1:18" x14ac:dyDescent="0.25">
      <c r="A301" s="133" t="s">
        <v>32</v>
      </c>
      <c r="B301" s="136">
        <v>43906</v>
      </c>
      <c r="C301" s="137">
        <v>111.08</v>
      </c>
      <c r="D301" s="137">
        <v>111.08</v>
      </c>
      <c r="E301" s="133">
        <v>102594</v>
      </c>
      <c r="F301" s="137">
        <v>-754.12374035917401</v>
      </c>
      <c r="G301" s="137">
        <v>-754.12374035917401</v>
      </c>
      <c r="H301" s="137">
        <v>-601.69626503145605</v>
      </c>
      <c r="I301" s="137">
        <v>-367.89884128088801</v>
      </c>
      <c r="J301" s="137">
        <v>-252.40526660415401</v>
      </c>
      <c r="K301" s="137">
        <v>-83.060026560633304</v>
      </c>
      <c r="L301" s="137">
        <v>-38.852179975066001</v>
      </c>
      <c r="M301" s="137">
        <v>-31.076076975286401</v>
      </c>
      <c r="N301" s="137">
        <v>-22.715210779863899</v>
      </c>
      <c r="O301" s="137">
        <v>-5.1200131015391497</v>
      </c>
      <c r="P301" s="137">
        <v>-0.89833630253258001</v>
      </c>
      <c r="Q301" s="137">
        <v>64.829028290282906</v>
      </c>
      <c r="R301" s="137">
        <v>-10.362490261239399</v>
      </c>
    </row>
    <row r="302" spans="1:18" x14ac:dyDescent="0.25">
      <c r="A302" s="133" t="s">
        <v>13</v>
      </c>
      <c r="B302" s="136">
        <v>43906</v>
      </c>
      <c r="C302" s="137">
        <v>118.59</v>
      </c>
      <c r="D302" s="137">
        <v>118.59</v>
      </c>
      <c r="E302" s="133">
        <v>120323</v>
      </c>
      <c r="F302" s="137">
        <v>-753.55956336022803</v>
      </c>
      <c r="G302" s="137">
        <v>-753.55956336022803</v>
      </c>
      <c r="H302" s="137">
        <v>-601.01995140043402</v>
      </c>
      <c r="I302" s="137">
        <v>-367.34952601730299</v>
      </c>
      <c r="J302" s="137">
        <v>-251.98085211918001</v>
      </c>
      <c r="K302" s="137">
        <v>-82.631314855471302</v>
      </c>
      <c r="L302" s="137">
        <v>-38.4283916492505</v>
      </c>
      <c r="M302" s="137">
        <v>-30.6521692188822</v>
      </c>
      <c r="N302" s="137">
        <v>-22.2768358136783</v>
      </c>
      <c r="O302" s="137">
        <v>-4.4140802070769496</v>
      </c>
      <c r="P302" s="137">
        <v>5.5748140039328299E-2</v>
      </c>
      <c r="Q302" s="137">
        <v>14.4730065976334</v>
      </c>
      <c r="R302" s="137">
        <v>-9.7865937072503399</v>
      </c>
    </row>
    <row r="303" spans="1:18" x14ac:dyDescent="0.25">
      <c r="A303" s="133" t="s">
        <v>14</v>
      </c>
      <c r="B303" s="136">
        <v>43906</v>
      </c>
      <c r="C303" s="137">
        <v>8.83</v>
      </c>
      <c r="D303" s="137">
        <v>8.83</v>
      </c>
      <c r="E303" s="133">
        <v>144455</v>
      </c>
      <c r="F303" s="137">
        <v>-701.17395944503699</v>
      </c>
      <c r="G303" s="137">
        <v>-701.17395944503699</v>
      </c>
      <c r="H303" s="137">
        <v>-496.85304449648697</v>
      </c>
      <c r="I303" s="137">
        <v>-358.99135044642901</v>
      </c>
      <c r="J303" s="137">
        <v>-235.69717157550201</v>
      </c>
      <c r="K303" s="137">
        <v>-63.793825222396599</v>
      </c>
      <c r="L303" s="137">
        <v>-24.695265013040601</v>
      </c>
      <c r="M303" s="137">
        <v>-22.496799062874601</v>
      </c>
      <c r="N303" s="137">
        <v>-15.7383572781136</v>
      </c>
      <c r="O303" s="137"/>
      <c r="P303" s="137"/>
      <c r="Q303" s="137">
        <v>-7.4398954703832798</v>
      </c>
      <c r="R303" s="137"/>
    </row>
    <row r="304" spans="1:18" x14ac:dyDescent="0.25">
      <c r="A304" s="133" t="s">
        <v>33</v>
      </c>
      <c r="B304" s="136">
        <v>43906</v>
      </c>
      <c r="C304" s="137">
        <v>8.6</v>
      </c>
      <c r="D304" s="137">
        <v>8.6</v>
      </c>
      <c r="E304" s="133">
        <v>144453</v>
      </c>
      <c r="F304" s="137">
        <v>-693.71345029239706</v>
      </c>
      <c r="G304" s="137">
        <v>-693.71345029239706</v>
      </c>
      <c r="H304" s="137">
        <v>-498.94847528917001</v>
      </c>
      <c r="I304" s="137">
        <v>-360.50672774119698</v>
      </c>
      <c r="J304" s="137">
        <v>-236.359275692529</v>
      </c>
      <c r="K304" s="137">
        <v>-64.567140176896302</v>
      </c>
      <c r="L304" s="137">
        <v>-25.450437886986101</v>
      </c>
      <c r="M304" s="137">
        <v>-23.412038000138701</v>
      </c>
      <c r="N304" s="137">
        <v>-16.7361480770954</v>
      </c>
      <c r="O304" s="137"/>
      <c r="P304" s="137"/>
      <c r="Q304" s="137">
        <v>-8.9024390243902491</v>
      </c>
      <c r="R304" s="137"/>
    </row>
    <row r="305" spans="1:18" x14ac:dyDescent="0.25">
      <c r="A305" s="133" t="s">
        <v>15</v>
      </c>
      <c r="B305" s="136">
        <v>43906</v>
      </c>
      <c r="C305" s="137">
        <v>39.729999999999997</v>
      </c>
      <c r="D305" s="137">
        <v>39.729999999999997</v>
      </c>
      <c r="E305" s="133">
        <v>118481</v>
      </c>
      <c r="F305" s="137">
        <v>-744.60459987397701</v>
      </c>
      <c r="G305" s="137">
        <v>-744.60459987397701</v>
      </c>
      <c r="H305" s="137">
        <v>-707.79079523913197</v>
      </c>
      <c r="I305" s="137">
        <v>-485.43483349915198</v>
      </c>
      <c r="J305" s="137">
        <v>-295.29846161332898</v>
      </c>
      <c r="K305" s="137">
        <v>-81.747010504525505</v>
      </c>
      <c r="L305" s="137">
        <v>-34.449186419167702</v>
      </c>
      <c r="M305" s="137">
        <v>-34.476586139382903</v>
      </c>
      <c r="N305" s="137">
        <v>-26.645960830623402</v>
      </c>
      <c r="O305" s="137">
        <v>-3.4601938336951301</v>
      </c>
      <c r="P305" s="137">
        <v>0.87709424617295095</v>
      </c>
      <c r="Q305" s="137">
        <v>11.3049353755063</v>
      </c>
      <c r="R305" s="137">
        <v>-15.4101425214673</v>
      </c>
    </row>
    <row r="306" spans="1:18" x14ac:dyDescent="0.25">
      <c r="A306" s="133" t="s">
        <v>34</v>
      </c>
      <c r="B306" s="136">
        <v>43906</v>
      </c>
      <c r="C306" s="137">
        <v>37.119999999999997</v>
      </c>
      <c r="D306" s="137">
        <v>37.119999999999997</v>
      </c>
      <c r="E306" s="133">
        <v>108909</v>
      </c>
      <c r="F306" s="137">
        <v>-747.53476611883696</v>
      </c>
      <c r="G306" s="137">
        <v>-747.53476611883696</v>
      </c>
      <c r="H306" s="137">
        <v>-708.83213620643801</v>
      </c>
      <c r="I306" s="137">
        <v>-486.69713284086703</v>
      </c>
      <c r="J306" s="137">
        <v>-296.07621203546501</v>
      </c>
      <c r="K306" s="137">
        <v>-82.622083798554399</v>
      </c>
      <c r="L306" s="137">
        <v>-35.338718095042999</v>
      </c>
      <c r="M306" s="137">
        <v>-35.269183859275401</v>
      </c>
      <c r="N306" s="137">
        <v>-27.448582569492402</v>
      </c>
      <c r="O306" s="137">
        <v>-4.4549583438572098</v>
      </c>
      <c r="P306" s="137">
        <v>-0.13317276173855699</v>
      </c>
      <c r="Q306" s="137">
        <v>22.5382513661202</v>
      </c>
      <c r="R306" s="137">
        <v>-16.175107502401499</v>
      </c>
    </row>
    <row r="307" spans="1:18" x14ac:dyDescent="0.25">
      <c r="A307" s="133" t="s">
        <v>16</v>
      </c>
      <c r="B307" s="136">
        <v>43906</v>
      </c>
      <c r="C307" s="137">
        <v>10.1937</v>
      </c>
      <c r="D307" s="137">
        <v>10.1937</v>
      </c>
      <c r="E307" s="133">
        <v>135341</v>
      </c>
      <c r="F307" s="137">
        <v>-759.80820464711405</v>
      </c>
      <c r="G307" s="137">
        <v>-759.80820464711405</v>
      </c>
      <c r="H307" s="137">
        <v>-542.20468149814997</v>
      </c>
      <c r="I307" s="137">
        <v>-409.272204651756</v>
      </c>
      <c r="J307" s="137">
        <v>-259.97672797498097</v>
      </c>
      <c r="K307" s="137">
        <v>-79.234012360571995</v>
      </c>
      <c r="L307" s="137">
        <v>-24.852371407340701</v>
      </c>
      <c r="M307" s="137">
        <v>-25.518493722025099</v>
      </c>
      <c r="N307" s="137">
        <v>-18.9168417826242</v>
      </c>
      <c r="O307" s="137">
        <v>-7.0001000167288296</v>
      </c>
      <c r="P307" s="137"/>
      <c r="Q307" s="137">
        <v>0.42796912832929501</v>
      </c>
      <c r="R307" s="137">
        <v>-13.8620848755036</v>
      </c>
    </row>
    <row r="308" spans="1:18" x14ac:dyDescent="0.25">
      <c r="A308" s="133" t="s">
        <v>35</v>
      </c>
      <c r="B308" s="136">
        <v>43906</v>
      </c>
      <c r="C308" s="137">
        <v>9.3679000000000006</v>
      </c>
      <c r="D308" s="137">
        <v>9.3679000000000006</v>
      </c>
      <c r="E308" s="133">
        <v>135343</v>
      </c>
      <c r="F308" s="137">
        <v>-761.41348036517695</v>
      </c>
      <c r="G308" s="137">
        <v>-761.41348036517695</v>
      </c>
      <c r="H308" s="137">
        <v>-544.14142848947904</v>
      </c>
      <c r="I308" s="137">
        <v>-410.90762060628799</v>
      </c>
      <c r="J308" s="137">
        <v>-261.45536458853701</v>
      </c>
      <c r="K308" s="137">
        <v>-80.488783467528606</v>
      </c>
      <c r="L308" s="137">
        <v>-26.1297242580839</v>
      </c>
      <c r="M308" s="137">
        <v>-26.7180555313798</v>
      </c>
      <c r="N308" s="137">
        <v>-20.078267505868901</v>
      </c>
      <c r="O308" s="137">
        <v>-8.2492415790864495</v>
      </c>
      <c r="P308" s="137"/>
      <c r="Q308" s="137">
        <v>-1.39658898305085</v>
      </c>
      <c r="R308" s="137">
        <v>-14.8457344711458</v>
      </c>
    </row>
    <row r="309" spans="1:18" x14ac:dyDescent="0.25">
      <c r="A309" s="133" t="s">
        <v>36</v>
      </c>
      <c r="B309" s="136">
        <v>43906</v>
      </c>
      <c r="C309" s="137">
        <v>27.457100000000001</v>
      </c>
      <c r="D309" s="137">
        <v>221.44527343587001</v>
      </c>
      <c r="E309" s="133">
        <v>100254</v>
      </c>
      <c r="F309" s="137">
        <v>-774.66336109198801</v>
      </c>
      <c r="G309" s="137">
        <v>-774.66336109198801</v>
      </c>
      <c r="H309" s="137">
        <v>-563.23317772341204</v>
      </c>
      <c r="I309" s="137">
        <v>-396.85532996043901</v>
      </c>
      <c r="J309" s="137">
        <v>-248.54830321715201</v>
      </c>
      <c r="K309" s="137">
        <v>-68.700837674941596</v>
      </c>
      <c r="L309" s="137">
        <v>-17.313794469676701</v>
      </c>
      <c r="M309" s="137">
        <v>-18.3698219038872</v>
      </c>
      <c r="N309" s="137">
        <v>-12.527610109162699</v>
      </c>
      <c r="O309" s="137">
        <v>5.7834655068593199E-2</v>
      </c>
      <c r="P309" s="137">
        <v>5.5506206538705101</v>
      </c>
      <c r="Q309" s="137">
        <v>92.728012500411594</v>
      </c>
      <c r="R309" s="137">
        <v>-6.0966685585269698</v>
      </c>
    </row>
    <row r="310" spans="1:18" x14ac:dyDescent="0.25">
      <c r="A310" s="133" t="s">
        <v>17</v>
      </c>
      <c r="B310" s="136">
        <v>43906</v>
      </c>
      <c r="C310" s="137">
        <v>29.460999999999999</v>
      </c>
      <c r="D310" s="137">
        <v>29.460999999999999</v>
      </c>
      <c r="E310" s="133">
        <v>120486</v>
      </c>
      <c r="F310" s="137">
        <v>-774.02376154545402</v>
      </c>
      <c r="G310" s="137">
        <v>-774.02376154545402</v>
      </c>
      <c r="H310" s="137">
        <v>-562.646130686525</v>
      </c>
      <c r="I310" s="137">
        <v>-396.29555995169301</v>
      </c>
      <c r="J310" s="137">
        <v>-248.03549012835899</v>
      </c>
      <c r="K310" s="137">
        <v>-68.162606624145099</v>
      </c>
      <c r="L310" s="137">
        <v>-16.7200459136515</v>
      </c>
      <c r="M310" s="137">
        <v>-17.809717373000002</v>
      </c>
      <c r="N310" s="137">
        <v>-11.958886787656899</v>
      </c>
      <c r="O310" s="137">
        <v>0.72252531850929502</v>
      </c>
      <c r="P310" s="137">
        <v>7.0553442546133596</v>
      </c>
      <c r="Q310" s="137">
        <v>14.3429192010954</v>
      </c>
      <c r="R310" s="137">
        <v>-5.5230002839222596</v>
      </c>
    </row>
    <row r="311" spans="1:18" x14ac:dyDescent="0.25">
      <c r="A311" s="133" t="s">
        <v>18</v>
      </c>
      <c r="B311" s="136">
        <v>43906</v>
      </c>
      <c r="C311" s="137">
        <v>30.103999999999999</v>
      </c>
      <c r="D311" s="137">
        <v>30.103999999999999</v>
      </c>
      <c r="E311" s="133">
        <v>119404</v>
      </c>
      <c r="F311" s="137">
        <v>-877.85996815122996</v>
      </c>
      <c r="G311" s="137">
        <v>-877.85996815122996</v>
      </c>
      <c r="H311" s="137">
        <v>-627.17708942139097</v>
      </c>
      <c r="I311" s="137">
        <v>-452.19300482060999</v>
      </c>
      <c r="J311" s="137">
        <v>-275.09685959751698</v>
      </c>
      <c r="K311" s="137">
        <v>-81.510702520707298</v>
      </c>
      <c r="L311" s="137">
        <v>-29.1509535207014</v>
      </c>
      <c r="M311" s="137">
        <v>-27.349664363665699</v>
      </c>
      <c r="N311" s="137">
        <v>-18.689069725219799</v>
      </c>
      <c r="O311" s="137">
        <v>-2.4219372687712002</v>
      </c>
      <c r="P311" s="137">
        <v>4.7330824333439798</v>
      </c>
      <c r="Q311" s="137">
        <v>20.1390303097726</v>
      </c>
      <c r="R311" s="137">
        <v>-10.595748798503401</v>
      </c>
    </row>
    <row r="312" spans="1:18" x14ac:dyDescent="0.25">
      <c r="A312" s="133" t="s">
        <v>37</v>
      </c>
      <c r="B312" s="136">
        <v>43906</v>
      </c>
      <c r="C312" s="137">
        <v>28.39</v>
      </c>
      <c r="D312" s="137">
        <v>28.39</v>
      </c>
      <c r="E312" s="133">
        <v>118102</v>
      </c>
      <c r="F312" s="137">
        <v>-879.072579327472</v>
      </c>
      <c r="G312" s="137">
        <v>-879.072579327472</v>
      </c>
      <c r="H312" s="137">
        <v>-628.221355768678</v>
      </c>
      <c r="I312" s="137">
        <v>-453.112657670018</v>
      </c>
      <c r="J312" s="137">
        <v>-275.91350290443501</v>
      </c>
      <c r="K312" s="137">
        <v>-82.308369122478794</v>
      </c>
      <c r="L312" s="137">
        <v>-29.980280354756101</v>
      </c>
      <c r="M312" s="137">
        <v>-28.117393072933201</v>
      </c>
      <c r="N312" s="137">
        <v>-19.491047375638299</v>
      </c>
      <c r="O312" s="137">
        <v>-3.2574801977028698</v>
      </c>
      <c r="P312" s="137">
        <v>3.6720662189764002</v>
      </c>
      <c r="Q312" s="137">
        <v>18.0439516129032</v>
      </c>
      <c r="R312" s="137">
        <v>-11.331280877908901</v>
      </c>
    </row>
    <row r="313" spans="1:18" x14ac:dyDescent="0.25">
      <c r="A313" s="133" t="s">
        <v>38</v>
      </c>
      <c r="B313" s="136">
        <v>43906</v>
      </c>
      <c r="C313" s="137">
        <v>59.018900000000002</v>
      </c>
      <c r="D313" s="137">
        <v>59.018900000000002</v>
      </c>
      <c r="E313" s="133">
        <v>103085</v>
      </c>
      <c r="F313" s="137">
        <v>-772.36358058484495</v>
      </c>
      <c r="G313" s="137">
        <v>-772.36358058484495</v>
      </c>
      <c r="H313" s="137">
        <v>-618.22869406463201</v>
      </c>
      <c r="I313" s="137">
        <v>-434.62565200027399</v>
      </c>
      <c r="J313" s="137">
        <v>-266.247233097893</v>
      </c>
      <c r="K313" s="137">
        <v>-81.561084424077805</v>
      </c>
      <c r="L313" s="137">
        <v>-30.110401065496699</v>
      </c>
      <c r="M313" s="137">
        <v>-27.860230235580602</v>
      </c>
      <c r="N313" s="137">
        <v>-19.378765537029398</v>
      </c>
      <c r="O313" s="137">
        <v>-0.60298213056419203</v>
      </c>
      <c r="P313" s="137">
        <v>2.2581400502365598</v>
      </c>
      <c r="Q313" s="137">
        <v>33.1638526413346</v>
      </c>
      <c r="R313" s="137">
        <v>-8.2819555125211206</v>
      </c>
    </row>
    <row r="314" spans="1:18" x14ac:dyDescent="0.25">
      <c r="A314" s="133" t="s">
        <v>19</v>
      </c>
      <c r="B314" s="136">
        <v>43906</v>
      </c>
      <c r="C314" s="137">
        <v>62.2804</v>
      </c>
      <c r="D314" s="137">
        <v>62.2804</v>
      </c>
      <c r="E314" s="133">
        <v>118784</v>
      </c>
      <c r="F314" s="137">
        <v>-771.40726704914198</v>
      </c>
      <c r="G314" s="137">
        <v>-771.40726704914198</v>
      </c>
      <c r="H314" s="137">
        <v>-617.343002701057</v>
      </c>
      <c r="I314" s="137">
        <v>-433.82356877840903</v>
      </c>
      <c r="J314" s="137">
        <v>-265.50822045368898</v>
      </c>
      <c r="K314" s="137">
        <v>-80.945620824124404</v>
      </c>
      <c r="L314" s="137">
        <v>-29.5265280035842</v>
      </c>
      <c r="M314" s="137">
        <v>-27.340798609294001</v>
      </c>
      <c r="N314" s="137">
        <v>-18.8565379510935</v>
      </c>
      <c r="O314" s="137">
        <v>0.107020556753395</v>
      </c>
      <c r="P314" s="137">
        <v>3.1075769064692</v>
      </c>
      <c r="Q314" s="137">
        <v>11.2968330711003</v>
      </c>
      <c r="R314" s="137">
        <v>-7.7208337352969396</v>
      </c>
    </row>
    <row r="315" spans="1:18" x14ac:dyDescent="0.25">
      <c r="A315" s="133" t="s">
        <v>20</v>
      </c>
      <c r="B315" s="136">
        <v>43906</v>
      </c>
      <c r="C315" s="137">
        <v>40.08</v>
      </c>
      <c r="D315" s="137">
        <v>40.08</v>
      </c>
      <c r="E315" s="133">
        <v>103490</v>
      </c>
      <c r="F315" s="137">
        <v>-818.28407416026801</v>
      </c>
      <c r="G315" s="137">
        <v>-818.28407416026801</v>
      </c>
      <c r="H315" s="137">
        <v>-599.83282339210803</v>
      </c>
      <c r="I315" s="137">
        <v>-441.00923951670302</v>
      </c>
      <c r="J315" s="137">
        <v>-281.78512174067401</v>
      </c>
      <c r="K315" s="137">
        <v>-96.050628688199893</v>
      </c>
      <c r="L315" s="137">
        <v>-46.1502577330468</v>
      </c>
      <c r="M315" s="137">
        <v>-36.5533856108595</v>
      </c>
      <c r="N315" s="137">
        <v>-27.813091947650999</v>
      </c>
      <c r="O315" s="137">
        <v>-5.8100047358806899</v>
      </c>
      <c r="P315" s="137">
        <v>1.0161910330074799</v>
      </c>
      <c r="Q315" s="137">
        <v>21.456322063709202</v>
      </c>
      <c r="R315" s="137">
        <v>-11.0117532128588</v>
      </c>
    </row>
    <row r="316" spans="1:18" x14ac:dyDescent="0.25">
      <c r="A316" s="133" t="s">
        <v>39</v>
      </c>
      <c r="B316" s="136">
        <v>43906</v>
      </c>
      <c r="C316" s="137">
        <v>39.74</v>
      </c>
      <c r="D316" s="137">
        <v>39.74</v>
      </c>
      <c r="E316" s="133">
        <v>141068</v>
      </c>
      <c r="F316" s="137">
        <v>-819.48681843072802</v>
      </c>
      <c r="G316" s="137">
        <v>-819.48681843072802</v>
      </c>
      <c r="H316" s="137">
        <v>-600.26402010369895</v>
      </c>
      <c r="I316" s="137">
        <v>-441.87938498283302</v>
      </c>
      <c r="J316" s="137">
        <v>-282.07597249484598</v>
      </c>
      <c r="K316" s="137">
        <v>-96.441593574621095</v>
      </c>
      <c r="L316" s="137">
        <v>-46.542973934278301</v>
      </c>
      <c r="M316" s="137">
        <v>-36.9176807388071</v>
      </c>
      <c r="N316" s="137">
        <v>-28.164576870298902</v>
      </c>
      <c r="O316" s="137">
        <v>-6.0432280664827402</v>
      </c>
      <c r="P316" s="137">
        <v>0.729508311398118</v>
      </c>
      <c r="Q316" s="137">
        <v>20.441703058927001</v>
      </c>
      <c r="R316" s="137">
        <v>-11.281779632790601</v>
      </c>
    </row>
    <row r="317" spans="1:18" x14ac:dyDescent="0.25">
      <c r="A317" s="133" t="s">
        <v>40</v>
      </c>
      <c r="B317" s="136">
        <v>43906</v>
      </c>
      <c r="C317" s="137">
        <v>106.483</v>
      </c>
      <c r="D317" s="137">
        <v>106.483</v>
      </c>
      <c r="E317" s="133">
        <v>101672</v>
      </c>
      <c r="F317" s="137">
        <v>-824.42998149524499</v>
      </c>
      <c r="G317" s="137">
        <v>-824.42998149524499</v>
      </c>
      <c r="H317" s="137">
        <v>-550.31389710491806</v>
      </c>
      <c r="I317" s="137">
        <v>-413.47635648903997</v>
      </c>
      <c r="J317" s="137">
        <v>-266.259465730898</v>
      </c>
      <c r="K317" s="137">
        <v>-90.256710864476702</v>
      </c>
      <c r="L317" s="137">
        <v>-32.6722306950156</v>
      </c>
      <c r="M317" s="137">
        <v>-27.2150513065456</v>
      </c>
      <c r="N317" s="137">
        <v>-20.558233487216999</v>
      </c>
      <c r="O317" s="137">
        <v>-2.3260506347154202</v>
      </c>
      <c r="P317" s="137">
        <v>3.5710408399015501</v>
      </c>
      <c r="Q317" s="137">
        <v>61.3631207527444</v>
      </c>
      <c r="R317" s="137">
        <v>-10.5757395740072</v>
      </c>
    </row>
    <row r="318" spans="1:18" x14ac:dyDescent="0.25">
      <c r="A318" s="133" t="s">
        <v>21</v>
      </c>
      <c r="B318" s="136">
        <v>43906</v>
      </c>
      <c r="C318" s="137">
        <v>113.381</v>
      </c>
      <c r="D318" s="137">
        <v>113.381</v>
      </c>
      <c r="E318" s="133">
        <v>119231</v>
      </c>
      <c r="F318" s="137">
        <v>-823.03159432040695</v>
      </c>
      <c r="G318" s="137">
        <v>-823.03159432040695</v>
      </c>
      <c r="H318" s="137">
        <v>-548.98847509705399</v>
      </c>
      <c r="I318" s="137">
        <v>-412.23713706333098</v>
      </c>
      <c r="J318" s="137">
        <v>-265.08296320063101</v>
      </c>
      <c r="K318" s="137">
        <v>-88.988416393226004</v>
      </c>
      <c r="L318" s="137">
        <v>-31.354887361096001</v>
      </c>
      <c r="M318" s="137">
        <v>-25.986338817682</v>
      </c>
      <c r="N318" s="137">
        <v>-19.249625170993699</v>
      </c>
      <c r="O318" s="137">
        <v>-1.1496301883373701</v>
      </c>
      <c r="P318" s="137">
        <v>4.7920067703656004</v>
      </c>
      <c r="Q318" s="137">
        <v>17.1326410672891</v>
      </c>
      <c r="R318" s="137">
        <v>-9.4618672600778808</v>
      </c>
    </row>
    <row r="319" spans="1:18" x14ac:dyDescent="0.25">
      <c r="A319" s="133" t="s">
        <v>22</v>
      </c>
      <c r="B319" s="136">
        <v>43906</v>
      </c>
      <c r="C319" s="137">
        <v>8.5662000000000003</v>
      </c>
      <c r="D319" s="137">
        <v>8.5662000000000003</v>
      </c>
      <c r="E319" s="133">
        <v>143835</v>
      </c>
      <c r="F319" s="137">
        <v>-726.76282051281999</v>
      </c>
      <c r="G319" s="137">
        <v>-726.76282051281999</v>
      </c>
      <c r="H319" s="137">
        <v>-569.97957592186799</v>
      </c>
      <c r="I319" s="137">
        <v>-405.75429095256402</v>
      </c>
      <c r="J319" s="137">
        <v>-248.91147666779699</v>
      </c>
      <c r="K319" s="137">
        <v>-78.091586524256797</v>
      </c>
      <c r="L319" s="137">
        <v>-21.8498267564174</v>
      </c>
      <c r="M319" s="137">
        <v>-19.2394824673333</v>
      </c>
      <c r="N319" s="137">
        <v>-12.669077043238</v>
      </c>
      <c r="O319" s="137"/>
      <c r="P319" s="137"/>
      <c r="Q319" s="137">
        <v>-8.5512581699346395</v>
      </c>
      <c r="R319" s="137"/>
    </row>
    <row r="320" spans="1:18" x14ac:dyDescent="0.25">
      <c r="A320" s="133" t="s">
        <v>41</v>
      </c>
      <c r="B320" s="136">
        <v>43906</v>
      </c>
      <c r="C320" s="137">
        <v>8.3335000000000008</v>
      </c>
      <c r="D320" s="137">
        <v>8.3335000000000008</v>
      </c>
      <c r="E320" s="133">
        <v>143837</v>
      </c>
      <c r="F320" s="137">
        <v>-728.03167905774899</v>
      </c>
      <c r="G320" s="137">
        <v>-728.03167905774899</v>
      </c>
      <c r="H320" s="137">
        <v>-571.19960189830999</v>
      </c>
      <c r="I320" s="137">
        <v>-406.88917598108799</v>
      </c>
      <c r="J320" s="137">
        <v>-249.85781909587899</v>
      </c>
      <c r="K320" s="137">
        <v>-79.005383107487603</v>
      </c>
      <c r="L320" s="137">
        <v>-22.859686350053799</v>
      </c>
      <c r="M320" s="137">
        <v>-20.246866531165299</v>
      </c>
      <c r="N320" s="137">
        <v>-13.9535622412783</v>
      </c>
      <c r="O320" s="137"/>
      <c r="P320" s="137"/>
      <c r="Q320" s="137">
        <v>-9.9390931372549005</v>
      </c>
      <c r="R320" s="137"/>
    </row>
    <row r="321" spans="1:18" x14ac:dyDescent="0.25">
      <c r="A321" s="133" t="s">
        <v>23</v>
      </c>
      <c r="B321" s="136">
        <v>43906</v>
      </c>
      <c r="C321" s="137">
        <v>8.3735999999999997</v>
      </c>
      <c r="D321" s="137">
        <v>8.3735999999999997</v>
      </c>
      <c r="E321" s="133">
        <v>144213</v>
      </c>
      <c r="F321" s="137">
        <v>-690.72722357393798</v>
      </c>
      <c r="G321" s="137">
        <v>-690.72722357393798</v>
      </c>
      <c r="H321" s="137">
        <v>-553.53883315262897</v>
      </c>
      <c r="I321" s="137">
        <v>-388.82094554871497</v>
      </c>
      <c r="J321" s="137">
        <v>-244.10633859653899</v>
      </c>
      <c r="K321" s="137">
        <v>-74.029618289470903</v>
      </c>
      <c r="L321" s="137">
        <v>-21.081139610186799</v>
      </c>
      <c r="M321" s="137">
        <v>-18.187145921106701</v>
      </c>
      <c r="N321" s="137">
        <v>-11.7617652872334</v>
      </c>
      <c r="O321" s="137"/>
      <c r="P321" s="137"/>
      <c r="Q321" s="137">
        <v>-10.0446023688663</v>
      </c>
      <c r="R321" s="137"/>
    </row>
    <row r="322" spans="1:18" x14ac:dyDescent="0.25">
      <c r="A322" s="133" t="s">
        <v>42</v>
      </c>
      <c r="B322" s="136">
        <v>43906</v>
      </c>
      <c r="C322" s="137">
        <v>8.1355000000000004</v>
      </c>
      <c r="D322" s="137">
        <v>8.1355000000000004</v>
      </c>
      <c r="E322" s="133">
        <v>144212</v>
      </c>
      <c r="F322" s="137">
        <v>-691.96585556238006</v>
      </c>
      <c r="G322" s="137">
        <v>-691.96585556238006</v>
      </c>
      <c r="H322" s="137">
        <v>-554.75633427325499</v>
      </c>
      <c r="I322" s="137">
        <v>-389.94177477185502</v>
      </c>
      <c r="J322" s="137">
        <v>-245.057895467267</v>
      </c>
      <c r="K322" s="137">
        <v>-74.954485206154303</v>
      </c>
      <c r="L322" s="137">
        <v>-22.07974425487</v>
      </c>
      <c r="M322" s="137">
        <v>-19.2540435814566</v>
      </c>
      <c r="N322" s="137">
        <v>-13.165849995129699</v>
      </c>
      <c r="O322" s="137"/>
      <c r="P322" s="137"/>
      <c r="Q322" s="137">
        <v>-11.515101522842601</v>
      </c>
      <c r="R322" s="137"/>
    </row>
    <row r="323" spans="1:18" x14ac:dyDescent="0.25">
      <c r="A323" s="133" t="s">
        <v>43</v>
      </c>
      <c r="B323" s="136">
        <v>43906</v>
      </c>
      <c r="C323" s="137">
        <v>178.74709999999999</v>
      </c>
      <c r="D323" s="137">
        <v>178.74709999999999</v>
      </c>
      <c r="E323" s="133">
        <v>100496</v>
      </c>
      <c r="F323" s="137">
        <v>-817.85172873554995</v>
      </c>
      <c r="G323" s="137">
        <v>-817.85172873554995</v>
      </c>
      <c r="H323" s="137">
        <v>-633.11184182485601</v>
      </c>
      <c r="I323" s="137">
        <v>-468.11438123875303</v>
      </c>
      <c r="J323" s="137">
        <v>-296.46005755705397</v>
      </c>
      <c r="K323" s="137">
        <v>-100.740057985741</v>
      </c>
      <c r="L323" s="137">
        <v>-44.0060834600189</v>
      </c>
      <c r="M323" s="137">
        <v>-37.899164361126502</v>
      </c>
      <c r="N323" s="137">
        <v>-29.702690938814499</v>
      </c>
      <c r="O323" s="137">
        <v>-7.25419554170794</v>
      </c>
      <c r="P323" s="137">
        <v>-0.74874691946413996</v>
      </c>
      <c r="Q323" s="137">
        <v>46.441264380419803</v>
      </c>
      <c r="R323" s="137">
        <v>-15.721981607453801</v>
      </c>
    </row>
    <row r="324" spans="1:18" x14ac:dyDescent="0.25">
      <c r="A324" s="133" t="s">
        <v>24</v>
      </c>
      <c r="B324" s="136">
        <v>43906</v>
      </c>
      <c r="C324" s="137">
        <v>188.24109999999999</v>
      </c>
      <c r="D324" s="137">
        <v>188.24109999999999</v>
      </c>
      <c r="E324" s="133">
        <v>118494</v>
      </c>
      <c r="F324" s="137">
        <v>-816.86275423201698</v>
      </c>
      <c r="G324" s="137">
        <v>-816.86275423201698</v>
      </c>
      <c r="H324" s="137">
        <v>-632.24662290695403</v>
      </c>
      <c r="I324" s="137">
        <v>-467.29636437260899</v>
      </c>
      <c r="J324" s="137">
        <v>-295.710369358393</v>
      </c>
      <c r="K324" s="137">
        <v>-99.989997950243804</v>
      </c>
      <c r="L324" s="137">
        <v>-43.255434519810699</v>
      </c>
      <c r="M324" s="137">
        <v>-37.254552429303203</v>
      </c>
      <c r="N324" s="137">
        <v>-29.086299282407499</v>
      </c>
      <c r="O324" s="137">
        <v>-6.6178205545951103</v>
      </c>
      <c r="P324" s="137">
        <v>3.1950364015268899E-3</v>
      </c>
      <c r="Q324" s="137">
        <v>6.8649833164126699</v>
      </c>
      <c r="R324" s="137">
        <v>-15.1552581769044</v>
      </c>
    </row>
    <row r="325" spans="1:18" x14ac:dyDescent="0.25">
      <c r="A325" s="133" t="s">
        <v>25</v>
      </c>
      <c r="B325" s="136">
        <v>43906</v>
      </c>
      <c r="C325" s="137">
        <v>8.32</v>
      </c>
      <c r="D325" s="137">
        <v>8.32</v>
      </c>
      <c r="E325" s="133">
        <v>145473</v>
      </c>
      <c r="F325" s="137">
        <v>-843.77330350484601</v>
      </c>
      <c r="G325" s="137">
        <v>-843.77330350484601</v>
      </c>
      <c r="H325" s="137">
        <v>-584.31163287086395</v>
      </c>
      <c r="I325" s="137">
        <v>-424.90658235124999</v>
      </c>
      <c r="J325" s="137">
        <v>-272.88297143538</v>
      </c>
      <c r="K325" s="137">
        <v>-90.377964679640698</v>
      </c>
      <c r="L325" s="137">
        <v>-33.0221986848493</v>
      </c>
      <c r="M325" s="137">
        <v>-29.415549234728399</v>
      </c>
      <c r="N325" s="137">
        <v>-21.3922163384916</v>
      </c>
      <c r="O325" s="137"/>
      <c r="P325" s="137"/>
      <c r="Q325" s="137">
        <v>-13.130620985010699</v>
      </c>
      <c r="R325" s="137"/>
    </row>
    <row r="326" spans="1:18" x14ac:dyDescent="0.25">
      <c r="A326" s="133" t="s">
        <v>44</v>
      </c>
      <c r="B326" s="136">
        <v>43906</v>
      </c>
      <c r="C326" s="137">
        <v>8.2200000000000006</v>
      </c>
      <c r="D326" s="137">
        <v>8.2200000000000006</v>
      </c>
      <c r="E326" s="133">
        <v>145471</v>
      </c>
      <c r="F326" s="137">
        <v>-840.50585126462704</v>
      </c>
      <c r="G326" s="137">
        <v>-840.50585126462704</v>
      </c>
      <c r="H326" s="137">
        <v>-585.62172169083601</v>
      </c>
      <c r="I326" s="137">
        <v>-427.00915564598199</v>
      </c>
      <c r="J326" s="137">
        <v>-272.89719626168198</v>
      </c>
      <c r="K326" s="137">
        <v>-91.227381640915496</v>
      </c>
      <c r="L326" s="137">
        <v>-33.6955554566891</v>
      </c>
      <c r="M326" s="137">
        <v>-30.078593222185901</v>
      </c>
      <c r="N326" s="137">
        <v>-22.1115748390772</v>
      </c>
      <c r="O326" s="137"/>
      <c r="P326" s="137"/>
      <c r="Q326" s="137">
        <v>-13.912205567451799</v>
      </c>
      <c r="R326" s="137"/>
    </row>
    <row r="327" spans="1:18" x14ac:dyDescent="0.25">
      <c r="A327" s="133" t="s">
        <v>26</v>
      </c>
      <c r="B327" s="136">
        <v>43906</v>
      </c>
      <c r="C327" s="137">
        <v>54.705199999999998</v>
      </c>
      <c r="D327" s="137">
        <v>54.705199999999998</v>
      </c>
      <c r="E327" s="133">
        <v>120751</v>
      </c>
      <c r="F327" s="137">
        <v>-836.25794707322996</v>
      </c>
      <c r="G327" s="137">
        <v>-836.25794707322996</v>
      </c>
      <c r="H327" s="137">
        <v>-629.06294032600897</v>
      </c>
      <c r="I327" s="137">
        <v>-430.40750481789399</v>
      </c>
      <c r="J327" s="137">
        <v>-256.49445048532601</v>
      </c>
      <c r="K327" s="137">
        <v>-72.180750585252497</v>
      </c>
      <c r="L327" s="137">
        <v>-21.8356409184764</v>
      </c>
      <c r="M327" s="137">
        <v>-19.381951873628498</v>
      </c>
      <c r="N327" s="137">
        <v>-14.063855706921</v>
      </c>
      <c r="O327" s="137">
        <v>1.1282532680044699</v>
      </c>
      <c r="P327" s="137">
        <v>1.5147697704465899</v>
      </c>
      <c r="Q327" s="137">
        <v>9.5868579186339105</v>
      </c>
      <c r="R327" s="137">
        <v>-4.1414777662047904</v>
      </c>
    </row>
    <row r="328" spans="1:18" x14ac:dyDescent="0.25">
      <c r="A328" s="133" t="s">
        <v>45</v>
      </c>
      <c r="B328" s="136">
        <v>43906</v>
      </c>
      <c r="C328" s="137">
        <v>51.892800000000001</v>
      </c>
      <c r="D328" s="137">
        <v>51.892800000000001</v>
      </c>
      <c r="E328" s="133">
        <v>103098</v>
      </c>
      <c r="F328" s="137">
        <v>-836.88284980592505</v>
      </c>
      <c r="G328" s="137">
        <v>-836.88284980592505</v>
      </c>
      <c r="H328" s="137">
        <v>-629.66449814868702</v>
      </c>
      <c r="I328" s="137">
        <v>-430.97813985775798</v>
      </c>
      <c r="J328" s="137">
        <v>-257.03138689472598</v>
      </c>
      <c r="K328" s="137">
        <v>-72.714620411576206</v>
      </c>
      <c r="L328" s="137">
        <v>-22.387948582060599</v>
      </c>
      <c r="M328" s="137">
        <v>-19.912116187990598</v>
      </c>
      <c r="N328" s="137">
        <v>-14.608260808392</v>
      </c>
      <c r="O328" s="137">
        <v>0.39271575884059101</v>
      </c>
      <c r="P328" s="137">
        <v>0.75135757536449699</v>
      </c>
      <c r="Q328" s="137">
        <v>28.565051373061799</v>
      </c>
      <c r="R328" s="137">
        <v>-4.7689341627405</v>
      </c>
    </row>
  </sheetData>
  <mergeCells count="2">
    <mergeCell ref="A4:E4"/>
    <mergeCell ref="F4:R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7"/>
  <sheetViews>
    <sheetView topLeftCell="A304" workbookViewId="0">
      <selection sqref="A1:D327"/>
    </sheetView>
  </sheetViews>
  <sheetFormatPr defaultRowHeight="15" x14ac:dyDescent="0.25"/>
  <cols>
    <col min="1" max="1" width="38.7109375" customWidth="1"/>
  </cols>
  <sheetData>
    <row r="1" spans="1:10" x14ac:dyDescent="0.25">
      <c r="A1" s="63" t="s">
        <v>7</v>
      </c>
      <c r="B1" s="63" t="s">
        <v>357</v>
      </c>
      <c r="C1" s="63" t="s">
        <v>358</v>
      </c>
      <c r="D1" s="63" t="s">
        <v>359</v>
      </c>
    </row>
    <row r="2" spans="1:10" x14ac:dyDescent="0.25">
      <c r="A2" s="62" t="s">
        <v>53</v>
      </c>
      <c r="B2" s="62" t="s">
        <v>360</v>
      </c>
      <c r="C2" s="62" t="s">
        <v>361</v>
      </c>
      <c r="D2" s="62" t="s">
        <v>362</v>
      </c>
      <c r="G2" s="20" t="s">
        <v>53</v>
      </c>
      <c r="H2" s="64" t="s">
        <v>397</v>
      </c>
      <c r="I2" s="64" t="b">
        <f>EXACT(G2,A2)</f>
        <v>1</v>
      </c>
    </row>
    <row r="3" spans="1:10" x14ac:dyDescent="0.25">
      <c r="A3" s="62" t="s">
        <v>54</v>
      </c>
      <c r="B3" s="62" t="s">
        <v>360</v>
      </c>
      <c r="C3" s="62" t="s">
        <v>361</v>
      </c>
      <c r="D3" s="62" t="s">
        <v>362</v>
      </c>
      <c r="G3" s="20" t="s">
        <v>54</v>
      </c>
      <c r="H3" s="64" t="s">
        <v>397</v>
      </c>
      <c r="I3" s="64" t="b">
        <f t="shared" ref="I3:I66" si="0">EXACT(G3,A3)</f>
        <v>1</v>
      </c>
    </row>
    <row r="4" spans="1:10" x14ac:dyDescent="0.25">
      <c r="A4" s="62" t="s">
        <v>55</v>
      </c>
      <c r="B4" s="62" t="s">
        <v>360</v>
      </c>
      <c r="C4" s="62" t="s">
        <v>361</v>
      </c>
      <c r="D4" s="62" t="s">
        <v>362</v>
      </c>
      <c r="G4" s="20" t="s">
        <v>55</v>
      </c>
      <c r="H4" s="64" t="s">
        <v>397</v>
      </c>
      <c r="I4" s="64" t="b">
        <f t="shared" si="0"/>
        <v>1</v>
      </c>
    </row>
    <row r="5" spans="1:10" x14ac:dyDescent="0.25">
      <c r="A5" s="62" t="s">
        <v>56</v>
      </c>
      <c r="B5" s="62" t="s">
        <v>360</v>
      </c>
      <c r="C5" s="62" t="s">
        <v>361</v>
      </c>
      <c r="D5" s="62" t="s">
        <v>362</v>
      </c>
      <c r="G5" s="20" t="s">
        <v>56</v>
      </c>
      <c r="H5" s="64" t="s">
        <v>397</v>
      </c>
      <c r="I5" s="64" t="b">
        <f t="shared" si="0"/>
        <v>1</v>
      </c>
    </row>
    <row r="6" spans="1:10" x14ac:dyDescent="0.25">
      <c r="A6" s="62" t="s">
        <v>57</v>
      </c>
      <c r="B6" s="62" t="s">
        <v>360</v>
      </c>
      <c r="C6" s="62" t="s">
        <v>361</v>
      </c>
      <c r="D6" s="62" t="s">
        <v>362</v>
      </c>
      <c r="G6" s="20" t="s">
        <v>57</v>
      </c>
      <c r="H6" s="64" t="s">
        <v>397</v>
      </c>
      <c r="I6" s="64" t="b">
        <f t="shared" si="0"/>
        <v>1</v>
      </c>
    </row>
    <row r="7" spans="1:10" x14ac:dyDescent="0.25">
      <c r="A7" s="62" t="s">
        <v>58</v>
      </c>
      <c r="B7" s="62" t="s">
        <v>360</v>
      </c>
      <c r="C7" s="62" t="s">
        <v>361</v>
      </c>
      <c r="D7" s="62" t="s">
        <v>362</v>
      </c>
      <c r="G7" s="20" t="s">
        <v>58</v>
      </c>
      <c r="H7" s="64" t="s">
        <v>397</v>
      </c>
      <c r="I7" s="64" t="b">
        <f t="shared" si="0"/>
        <v>1</v>
      </c>
    </row>
    <row r="8" spans="1:10" x14ac:dyDescent="0.25">
      <c r="A8" s="62" t="s">
        <v>59</v>
      </c>
      <c r="B8" s="62" t="s">
        <v>360</v>
      </c>
      <c r="C8" s="62" t="s">
        <v>361</v>
      </c>
      <c r="D8" s="62" t="s">
        <v>362</v>
      </c>
      <c r="G8" s="20" t="s">
        <v>59</v>
      </c>
      <c r="H8" s="64" t="s">
        <v>397</v>
      </c>
      <c r="I8" s="64" t="b">
        <f t="shared" si="0"/>
        <v>1</v>
      </c>
    </row>
    <row r="9" spans="1:10" x14ac:dyDescent="0.25">
      <c r="A9" s="62" t="s">
        <v>60</v>
      </c>
      <c r="B9" s="62" t="s">
        <v>360</v>
      </c>
      <c r="C9" s="62" t="s">
        <v>361</v>
      </c>
      <c r="D9" s="62" t="s">
        <v>362</v>
      </c>
      <c r="G9" s="20" t="s">
        <v>60</v>
      </c>
      <c r="H9" s="64" t="s">
        <v>397</v>
      </c>
      <c r="I9" s="64" t="b">
        <f t="shared" si="0"/>
        <v>1</v>
      </c>
    </row>
    <row r="10" spans="1:10" x14ac:dyDescent="0.25">
      <c r="A10" s="62" t="s">
        <v>61</v>
      </c>
      <c r="B10" s="62" t="s">
        <v>360</v>
      </c>
      <c r="C10" s="62" t="s">
        <v>361</v>
      </c>
      <c r="D10" s="62" t="s">
        <v>362</v>
      </c>
      <c r="G10" s="20" t="s">
        <v>61</v>
      </c>
      <c r="H10" s="64" t="s">
        <v>397</v>
      </c>
      <c r="I10" s="64" t="b">
        <f t="shared" si="0"/>
        <v>1</v>
      </c>
    </row>
    <row r="11" spans="1:10" x14ac:dyDescent="0.25">
      <c r="A11" s="62" t="s">
        <v>363</v>
      </c>
      <c r="B11" s="62" t="s">
        <v>360</v>
      </c>
      <c r="C11" s="62" t="s">
        <v>361</v>
      </c>
      <c r="D11" s="62" t="s">
        <v>362</v>
      </c>
      <c r="G11" s="65" t="s">
        <v>363</v>
      </c>
      <c r="H11" s="64" t="s">
        <v>397</v>
      </c>
      <c r="I11" s="64" t="b">
        <f t="shared" si="0"/>
        <v>1</v>
      </c>
      <c r="J11" s="64"/>
    </row>
    <row r="12" spans="1:10" x14ac:dyDescent="0.25">
      <c r="A12" s="62" t="s">
        <v>364</v>
      </c>
      <c r="B12" s="62" t="s">
        <v>360</v>
      </c>
      <c r="C12" s="62" t="s">
        <v>361</v>
      </c>
      <c r="D12" s="62" t="s">
        <v>362</v>
      </c>
      <c r="G12" s="65" t="s">
        <v>364</v>
      </c>
      <c r="H12" s="64" t="s">
        <v>397</v>
      </c>
      <c r="I12" s="64" t="b">
        <f t="shared" si="0"/>
        <v>1</v>
      </c>
      <c r="J12" s="64"/>
    </row>
    <row r="13" spans="1:10" x14ac:dyDescent="0.25">
      <c r="A13" s="62" t="s">
        <v>62</v>
      </c>
      <c r="B13" s="62" t="s">
        <v>360</v>
      </c>
      <c r="C13" s="62" t="s">
        <v>361</v>
      </c>
      <c r="D13" s="62" t="s">
        <v>362</v>
      </c>
      <c r="G13" s="20" t="s">
        <v>62</v>
      </c>
      <c r="H13" s="64" t="s">
        <v>397</v>
      </c>
      <c r="I13" s="64" t="b">
        <f t="shared" si="0"/>
        <v>1</v>
      </c>
    </row>
    <row r="14" spans="1:10" x14ac:dyDescent="0.25">
      <c r="A14" s="62" t="s">
        <v>63</v>
      </c>
      <c r="B14" s="62" t="s">
        <v>360</v>
      </c>
      <c r="C14" s="62" t="s">
        <v>361</v>
      </c>
      <c r="D14" s="62" t="s">
        <v>362</v>
      </c>
      <c r="G14" s="20" t="s">
        <v>63</v>
      </c>
      <c r="H14" s="64" t="s">
        <v>397</v>
      </c>
      <c r="I14" s="64" t="b">
        <f t="shared" si="0"/>
        <v>1</v>
      </c>
    </row>
    <row r="15" spans="1:10" x14ac:dyDescent="0.25">
      <c r="A15" s="62" t="s">
        <v>64</v>
      </c>
      <c r="B15" s="62" t="s">
        <v>360</v>
      </c>
      <c r="C15" s="62" t="s">
        <v>361</v>
      </c>
      <c r="D15" s="62" t="s">
        <v>362</v>
      </c>
      <c r="G15" s="20" t="s">
        <v>64</v>
      </c>
      <c r="H15" s="64" t="s">
        <v>397</v>
      </c>
      <c r="I15" s="64" t="b">
        <f t="shared" si="0"/>
        <v>1</v>
      </c>
    </row>
    <row r="16" spans="1:10" x14ac:dyDescent="0.25">
      <c r="A16" s="62" t="s">
        <v>65</v>
      </c>
      <c r="B16" s="62" t="s">
        <v>360</v>
      </c>
      <c r="C16" s="62" t="s">
        <v>361</v>
      </c>
      <c r="D16" s="62" t="s">
        <v>362</v>
      </c>
      <c r="G16" s="20" t="s">
        <v>65</v>
      </c>
      <c r="H16" s="64" t="s">
        <v>397</v>
      </c>
      <c r="I16" s="64" t="b">
        <f t="shared" si="0"/>
        <v>1</v>
      </c>
    </row>
    <row r="17" spans="1:10" x14ac:dyDescent="0.25">
      <c r="A17" s="62" t="s">
        <v>66</v>
      </c>
      <c r="B17" s="62" t="s">
        <v>360</v>
      </c>
      <c r="C17" s="62" t="s">
        <v>361</v>
      </c>
      <c r="D17" s="62" t="s">
        <v>362</v>
      </c>
      <c r="G17" s="20" t="s">
        <v>66</v>
      </c>
      <c r="H17" s="64" t="s">
        <v>397</v>
      </c>
      <c r="I17" s="64" t="b">
        <f t="shared" si="0"/>
        <v>1</v>
      </c>
    </row>
    <row r="18" spans="1:10" x14ac:dyDescent="0.25">
      <c r="A18" s="62" t="s">
        <v>67</v>
      </c>
      <c r="B18" s="62" t="s">
        <v>360</v>
      </c>
      <c r="C18" s="62" t="s">
        <v>361</v>
      </c>
      <c r="D18" s="62" t="s">
        <v>362</v>
      </c>
      <c r="G18" s="20" t="s">
        <v>67</v>
      </c>
      <c r="H18" s="64" t="s">
        <v>397</v>
      </c>
      <c r="I18" s="64" t="b">
        <f t="shared" si="0"/>
        <v>1</v>
      </c>
    </row>
    <row r="19" spans="1:10" x14ac:dyDescent="0.25">
      <c r="A19" s="62" t="s">
        <v>68</v>
      </c>
      <c r="B19" s="62" t="s">
        <v>360</v>
      </c>
      <c r="C19" s="62" t="s">
        <v>361</v>
      </c>
      <c r="D19" s="62" t="s">
        <v>362</v>
      </c>
      <c r="G19" s="20" t="s">
        <v>68</v>
      </c>
      <c r="H19" s="64" t="s">
        <v>397</v>
      </c>
      <c r="I19" s="64" t="b">
        <f t="shared" si="0"/>
        <v>1</v>
      </c>
    </row>
    <row r="20" spans="1:10" x14ac:dyDescent="0.25">
      <c r="A20" s="62" t="s">
        <v>69</v>
      </c>
      <c r="B20" s="62" t="s">
        <v>360</v>
      </c>
      <c r="C20" s="62" t="s">
        <v>361</v>
      </c>
      <c r="D20" s="62" t="s">
        <v>362</v>
      </c>
      <c r="G20" s="20" t="s">
        <v>69</v>
      </c>
      <c r="H20" s="64" t="s">
        <v>397</v>
      </c>
      <c r="I20" s="64" t="b">
        <f t="shared" si="0"/>
        <v>1</v>
      </c>
    </row>
    <row r="21" spans="1:10" x14ac:dyDescent="0.25">
      <c r="A21" s="62" t="s">
        <v>70</v>
      </c>
      <c r="B21" s="62" t="s">
        <v>360</v>
      </c>
      <c r="C21" s="62" t="s">
        <v>361</v>
      </c>
      <c r="D21" s="62" t="s">
        <v>362</v>
      </c>
      <c r="G21" s="20" t="s">
        <v>70</v>
      </c>
      <c r="H21" s="64" t="s">
        <v>397</v>
      </c>
      <c r="I21" s="64" t="b">
        <f t="shared" si="0"/>
        <v>1</v>
      </c>
    </row>
    <row r="22" spans="1:10" x14ac:dyDescent="0.25">
      <c r="A22" s="62" t="s">
        <v>71</v>
      </c>
      <c r="B22" s="62" t="s">
        <v>360</v>
      </c>
      <c r="C22" s="62" t="s">
        <v>361</v>
      </c>
      <c r="D22" s="62" t="s">
        <v>362</v>
      </c>
      <c r="G22" s="20" t="s">
        <v>71</v>
      </c>
      <c r="H22" s="64" t="s">
        <v>397</v>
      </c>
      <c r="I22" s="64" t="b">
        <f t="shared" si="0"/>
        <v>1</v>
      </c>
    </row>
    <row r="23" spans="1:10" x14ac:dyDescent="0.25">
      <c r="A23" s="62" t="s">
        <v>72</v>
      </c>
      <c r="B23" s="62" t="s">
        <v>360</v>
      </c>
      <c r="C23" s="62" t="s">
        <v>361</v>
      </c>
      <c r="D23" s="62" t="s">
        <v>362</v>
      </c>
      <c r="G23" s="20" t="s">
        <v>72</v>
      </c>
      <c r="H23" s="64" t="s">
        <v>397</v>
      </c>
      <c r="I23" s="64" t="b">
        <f t="shared" si="0"/>
        <v>1</v>
      </c>
    </row>
    <row r="24" spans="1:10" x14ac:dyDescent="0.25">
      <c r="A24" s="62" t="s">
        <v>73</v>
      </c>
      <c r="B24" s="62" t="s">
        <v>360</v>
      </c>
      <c r="C24" s="62" t="s">
        <v>361</v>
      </c>
      <c r="D24" s="62" t="s">
        <v>362</v>
      </c>
      <c r="G24" s="20" t="s">
        <v>73</v>
      </c>
      <c r="H24" s="64" t="s">
        <v>397</v>
      </c>
      <c r="I24" s="64" t="b">
        <f t="shared" si="0"/>
        <v>1</v>
      </c>
    </row>
    <row r="25" spans="1:10" x14ac:dyDescent="0.25">
      <c r="A25" s="62" t="s">
        <v>74</v>
      </c>
      <c r="B25" s="62" t="s">
        <v>360</v>
      </c>
      <c r="C25" s="62" t="s">
        <v>361</v>
      </c>
      <c r="D25" s="62" t="s">
        <v>362</v>
      </c>
      <c r="G25" s="20" t="s">
        <v>74</v>
      </c>
      <c r="H25" s="64" t="s">
        <v>397</v>
      </c>
      <c r="I25" s="64" t="b">
        <f t="shared" si="0"/>
        <v>1</v>
      </c>
    </row>
    <row r="26" spans="1:10" x14ac:dyDescent="0.25">
      <c r="A26" s="62" t="s">
        <v>75</v>
      </c>
      <c r="B26" s="62" t="s">
        <v>360</v>
      </c>
      <c r="C26" s="62" t="s">
        <v>361</v>
      </c>
      <c r="D26" s="62" t="s">
        <v>362</v>
      </c>
      <c r="G26" s="20" t="s">
        <v>75</v>
      </c>
      <c r="H26" s="64" t="s">
        <v>397</v>
      </c>
      <c r="I26" s="64" t="b">
        <f t="shared" si="0"/>
        <v>1</v>
      </c>
    </row>
    <row r="27" spans="1:10" x14ac:dyDescent="0.25">
      <c r="A27" s="62" t="s">
        <v>76</v>
      </c>
      <c r="B27" s="62" t="s">
        <v>360</v>
      </c>
      <c r="C27" s="62" t="s">
        <v>361</v>
      </c>
      <c r="D27" s="62" t="s">
        <v>362</v>
      </c>
      <c r="G27" s="20" t="s">
        <v>76</v>
      </c>
      <c r="H27" s="64" t="s">
        <v>397</v>
      </c>
      <c r="I27" s="64" t="b">
        <f t="shared" si="0"/>
        <v>1</v>
      </c>
    </row>
    <row r="28" spans="1:10" x14ac:dyDescent="0.25">
      <c r="A28" s="62" t="s">
        <v>77</v>
      </c>
      <c r="B28" s="62" t="s">
        <v>360</v>
      </c>
      <c r="C28" s="62" t="s">
        <v>361</v>
      </c>
      <c r="D28" s="62" t="s">
        <v>362</v>
      </c>
      <c r="G28" s="20" t="s">
        <v>77</v>
      </c>
      <c r="H28" s="64" t="s">
        <v>397</v>
      </c>
      <c r="I28" s="64" t="b">
        <f t="shared" si="0"/>
        <v>1</v>
      </c>
    </row>
    <row r="29" spans="1:10" x14ac:dyDescent="0.25">
      <c r="A29" s="62" t="s">
        <v>78</v>
      </c>
      <c r="B29" s="62" t="s">
        <v>360</v>
      </c>
      <c r="C29" s="62" t="s">
        <v>361</v>
      </c>
      <c r="D29" s="62" t="s">
        <v>362</v>
      </c>
      <c r="G29" s="20" t="s">
        <v>78</v>
      </c>
      <c r="H29" s="64" t="s">
        <v>397</v>
      </c>
      <c r="I29" s="64" t="b">
        <f t="shared" si="0"/>
        <v>1</v>
      </c>
    </row>
    <row r="30" spans="1:10" x14ac:dyDescent="0.25">
      <c r="A30" s="62" t="s">
        <v>79</v>
      </c>
      <c r="B30" s="62" t="s">
        <v>360</v>
      </c>
      <c r="C30" s="62" t="s">
        <v>361</v>
      </c>
      <c r="D30" s="62" t="s">
        <v>362</v>
      </c>
      <c r="G30" s="20" t="s">
        <v>79</v>
      </c>
      <c r="H30" s="64" t="s">
        <v>397</v>
      </c>
      <c r="I30" s="64" t="b">
        <f t="shared" si="0"/>
        <v>1</v>
      </c>
    </row>
    <row r="31" spans="1:10" x14ac:dyDescent="0.25">
      <c r="A31" s="62" t="s">
        <v>80</v>
      </c>
      <c r="B31" s="62" t="s">
        <v>360</v>
      </c>
      <c r="C31" s="62" t="s">
        <v>361</v>
      </c>
      <c r="D31" s="62" t="s">
        <v>362</v>
      </c>
      <c r="G31" s="20" t="s">
        <v>80</v>
      </c>
      <c r="H31" s="64" t="s">
        <v>397</v>
      </c>
      <c r="I31" s="64" t="b">
        <f t="shared" si="0"/>
        <v>1</v>
      </c>
    </row>
    <row r="32" spans="1:10" x14ac:dyDescent="0.25">
      <c r="A32" s="62" t="s">
        <v>365</v>
      </c>
      <c r="B32" s="62" t="s">
        <v>360</v>
      </c>
      <c r="C32" s="62" t="s">
        <v>361</v>
      </c>
      <c r="D32" s="62" t="s">
        <v>362</v>
      </c>
      <c r="G32" s="65" t="s">
        <v>365</v>
      </c>
      <c r="H32" s="64" t="s">
        <v>397</v>
      </c>
      <c r="I32" s="64" t="b">
        <f t="shared" si="0"/>
        <v>1</v>
      </c>
      <c r="J32" s="64"/>
    </row>
    <row r="33" spans="1:9" x14ac:dyDescent="0.25">
      <c r="A33" s="62" t="s">
        <v>81</v>
      </c>
      <c r="B33" s="62" t="s">
        <v>360</v>
      </c>
      <c r="C33" s="62" t="s">
        <v>361</v>
      </c>
      <c r="D33" s="62" t="s">
        <v>362</v>
      </c>
      <c r="G33" s="20" t="s">
        <v>81</v>
      </c>
      <c r="H33" s="64" t="s">
        <v>397</v>
      </c>
      <c r="I33" s="64" t="b">
        <f t="shared" si="0"/>
        <v>1</v>
      </c>
    </row>
    <row r="34" spans="1:9" x14ac:dyDescent="0.25">
      <c r="A34" s="62" t="s">
        <v>82</v>
      </c>
      <c r="B34" s="62" t="s">
        <v>360</v>
      </c>
      <c r="C34" s="62" t="s">
        <v>361</v>
      </c>
      <c r="D34" s="62" t="s">
        <v>366</v>
      </c>
      <c r="G34" s="20" t="s">
        <v>82</v>
      </c>
      <c r="H34" s="64" t="s">
        <v>398</v>
      </c>
      <c r="I34" s="64" t="b">
        <f t="shared" si="0"/>
        <v>1</v>
      </c>
    </row>
    <row r="35" spans="1:9" x14ac:dyDescent="0.25">
      <c r="A35" s="62" t="s">
        <v>83</v>
      </c>
      <c r="B35" s="62" t="s">
        <v>360</v>
      </c>
      <c r="C35" s="62" t="s">
        <v>361</v>
      </c>
      <c r="D35" s="62" t="s">
        <v>366</v>
      </c>
      <c r="G35" s="20" t="s">
        <v>83</v>
      </c>
      <c r="H35" s="64" t="s">
        <v>398</v>
      </c>
      <c r="I35" s="64" t="b">
        <f t="shared" si="0"/>
        <v>1</v>
      </c>
    </row>
    <row r="36" spans="1:9" x14ac:dyDescent="0.25">
      <c r="A36" s="62" t="s">
        <v>84</v>
      </c>
      <c r="B36" s="62" t="s">
        <v>360</v>
      </c>
      <c r="C36" s="62" t="s">
        <v>361</v>
      </c>
      <c r="D36" s="62" t="s">
        <v>366</v>
      </c>
      <c r="G36" s="20" t="s">
        <v>84</v>
      </c>
      <c r="H36" s="64" t="s">
        <v>398</v>
      </c>
      <c r="I36" s="64" t="b">
        <f t="shared" si="0"/>
        <v>1</v>
      </c>
    </row>
    <row r="37" spans="1:9" x14ac:dyDescent="0.25">
      <c r="A37" s="62" t="s">
        <v>85</v>
      </c>
      <c r="B37" s="62" t="s">
        <v>360</v>
      </c>
      <c r="C37" s="62" t="s">
        <v>361</v>
      </c>
      <c r="D37" s="62" t="s">
        <v>366</v>
      </c>
      <c r="G37" s="20" t="s">
        <v>85</v>
      </c>
      <c r="H37" s="64" t="s">
        <v>398</v>
      </c>
      <c r="I37" s="64" t="b">
        <f t="shared" si="0"/>
        <v>1</v>
      </c>
    </row>
    <row r="38" spans="1:9" x14ac:dyDescent="0.25">
      <c r="A38" s="62" t="s">
        <v>86</v>
      </c>
      <c r="B38" s="62" t="s">
        <v>360</v>
      </c>
      <c r="C38" s="62" t="s">
        <v>361</v>
      </c>
      <c r="D38" s="62" t="s">
        <v>366</v>
      </c>
      <c r="G38" s="20" t="s">
        <v>86</v>
      </c>
      <c r="H38" s="64" t="s">
        <v>398</v>
      </c>
      <c r="I38" s="64" t="b">
        <f t="shared" si="0"/>
        <v>1</v>
      </c>
    </row>
    <row r="39" spans="1:9" x14ac:dyDescent="0.25">
      <c r="A39" s="62" t="s">
        <v>87</v>
      </c>
      <c r="B39" s="62" t="s">
        <v>360</v>
      </c>
      <c r="C39" s="62" t="s">
        <v>361</v>
      </c>
      <c r="D39" s="62" t="s">
        <v>366</v>
      </c>
      <c r="G39" s="20" t="s">
        <v>87</v>
      </c>
      <c r="H39" s="64" t="s">
        <v>398</v>
      </c>
      <c r="I39" s="64" t="b">
        <f t="shared" si="0"/>
        <v>1</v>
      </c>
    </row>
    <row r="40" spans="1:9" x14ac:dyDescent="0.25">
      <c r="A40" s="62" t="s">
        <v>88</v>
      </c>
      <c r="B40" s="62" t="s">
        <v>360</v>
      </c>
      <c r="C40" s="62" t="s">
        <v>361</v>
      </c>
      <c r="D40" s="62" t="s">
        <v>366</v>
      </c>
      <c r="G40" s="20" t="s">
        <v>88</v>
      </c>
      <c r="H40" s="64" t="s">
        <v>398</v>
      </c>
      <c r="I40" s="64" t="b">
        <f t="shared" si="0"/>
        <v>1</v>
      </c>
    </row>
    <row r="41" spans="1:9" x14ac:dyDescent="0.25">
      <c r="A41" s="62" t="s">
        <v>89</v>
      </c>
      <c r="B41" s="62" t="s">
        <v>360</v>
      </c>
      <c r="C41" s="62" t="s">
        <v>361</v>
      </c>
      <c r="D41" s="62" t="s">
        <v>366</v>
      </c>
      <c r="G41" s="20" t="s">
        <v>89</v>
      </c>
      <c r="H41" s="64" t="s">
        <v>398</v>
      </c>
      <c r="I41" s="64" t="b">
        <f t="shared" si="0"/>
        <v>1</v>
      </c>
    </row>
    <row r="42" spans="1:9" x14ac:dyDescent="0.25">
      <c r="A42" s="62" t="s">
        <v>90</v>
      </c>
      <c r="B42" s="62" t="s">
        <v>360</v>
      </c>
      <c r="C42" s="62" t="s">
        <v>361</v>
      </c>
      <c r="D42" s="62" t="s">
        <v>366</v>
      </c>
      <c r="G42" s="20" t="s">
        <v>90</v>
      </c>
      <c r="H42" s="64" t="s">
        <v>398</v>
      </c>
      <c r="I42" s="64" t="b">
        <f t="shared" si="0"/>
        <v>1</v>
      </c>
    </row>
    <row r="43" spans="1:9" x14ac:dyDescent="0.25">
      <c r="A43" s="62" t="s">
        <v>91</v>
      </c>
      <c r="B43" s="62" t="s">
        <v>360</v>
      </c>
      <c r="C43" s="62" t="s">
        <v>361</v>
      </c>
      <c r="D43" s="62" t="s">
        <v>366</v>
      </c>
      <c r="G43" s="20" t="s">
        <v>91</v>
      </c>
      <c r="H43" s="64" t="s">
        <v>398</v>
      </c>
      <c r="I43" s="64" t="b">
        <f t="shared" si="0"/>
        <v>1</v>
      </c>
    </row>
    <row r="44" spans="1:9" x14ac:dyDescent="0.25">
      <c r="A44" s="62" t="s">
        <v>92</v>
      </c>
      <c r="B44" s="62" t="s">
        <v>360</v>
      </c>
      <c r="C44" s="62" t="s">
        <v>361</v>
      </c>
      <c r="D44" s="62" t="s">
        <v>366</v>
      </c>
      <c r="G44" s="20" t="s">
        <v>92</v>
      </c>
      <c r="H44" s="64" t="s">
        <v>398</v>
      </c>
      <c r="I44" s="64" t="b">
        <f t="shared" si="0"/>
        <v>1</v>
      </c>
    </row>
    <row r="45" spans="1:9" x14ac:dyDescent="0.25">
      <c r="A45" s="62" t="s">
        <v>367</v>
      </c>
      <c r="B45" s="62" t="s">
        <v>360</v>
      </c>
      <c r="C45" s="62" t="s">
        <v>361</v>
      </c>
      <c r="D45" s="62" t="s">
        <v>366</v>
      </c>
      <c r="G45" s="65" t="s">
        <v>367</v>
      </c>
      <c r="H45" s="64" t="s">
        <v>398</v>
      </c>
      <c r="I45" s="64" t="b">
        <f t="shared" si="0"/>
        <v>1</v>
      </c>
    </row>
    <row r="46" spans="1:9" x14ac:dyDescent="0.25">
      <c r="A46" s="62" t="s">
        <v>368</v>
      </c>
      <c r="B46" s="62" t="s">
        <v>360</v>
      </c>
      <c r="C46" s="62" t="s">
        <v>361</v>
      </c>
      <c r="D46" s="62" t="s">
        <v>366</v>
      </c>
      <c r="G46" s="65" t="s">
        <v>368</v>
      </c>
      <c r="H46" s="64" t="s">
        <v>398</v>
      </c>
      <c r="I46" s="64" t="b">
        <f t="shared" si="0"/>
        <v>1</v>
      </c>
    </row>
    <row r="47" spans="1:9" x14ac:dyDescent="0.25">
      <c r="A47" s="62" t="s">
        <v>93</v>
      </c>
      <c r="B47" s="62" t="s">
        <v>360</v>
      </c>
      <c r="C47" s="62" t="s">
        <v>361</v>
      </c>
      <c r="D47" s="62" t="s">
        <v>366</v>
      </c>
      <c r="G47" s="20" t="s">
        <v>93</v>
      </c>
      <c r="H47" s="64" t="s">
        <v>398</v>
      </c>
      <c r="I47" s="64" t="b">
        <f t="shared" si="0"/>
        <v>1</v>
      </c>
    </row>
    <row r="48" spans="1:9" x14ac:dyDescent="0.25">
      <c r="A48" s="62" t="s">
        <v>94</v>
      </c>
      <c r="B48" s="62" t="s">
        <v>360</v>
      </c>
      <c r="C48" s="62" t="s">
        <v>361</v>
      </c>
      <c r="D48" s="62" t="s">
        <v>366</v>
      </c>
      <c r="G48" s="20" t="s">
        <v>94</v>
      </c>
      <c r="H48" s="64" t="s">
        <v>398</v>
      </c>
      <c r="I48" s="64" t="b">
        <f t="shared" si="0"/>
        <v>1</v>
      </c>
    </row>
    <row r="49" spans="1:9" x14ac:dyDescent="0.25">
      <c r="A49" s="62" t="s">
        <v>95</v>
      </c>
      <c r="B49" s="62" t="s">
        <v>360</v>
      </c>
      <c r="C49" s="62" t="s">
        <v>361</v>
      </c>
      <c r="D49" s="62" t="s">
        <v>366</v>
      </c>
      <c r="G49" s="20" t="s">
        <v>95</v>
      </c>
      <c r="H49" s="64" t="s">
        <v>398</v>
      </c>
      <c r="I49" s="64" t="b">
        <f t="shared" si="0"/>
        <v>1</v>
      </c>
    </row>
    <row r="50" spans="1:9" x14ac:dyDescent="0.25">
      <c r="A50" s="62" t="s">
        <v>96</v>
      </c>
      <c r="B50" s="62" t="s">
        <v>360</v>
      </c>
      <c r="C50" s="62" t="s">
        <v>361</v>
      </c>
      <c r="D50" s="62" t="s">
        <v>366</v>
      </c>
      <c r="G50" s="20" t="s">
        <v>96</v>
      </c>
      <c r="H50" s="64" t="s">
        <v>398</v>
      </c>
      <c r="I50" s="64" t="b">
        <f t="shared" si="0"/>
        <v>1</v>
      </c>
    </row>
    <row r="51" spans="1:9" x14ac:dyDescent="0.25">
      <c r="A51" s="62" t="s">
        <v>97</v>
      </c>
      <c r="B51" s="62" t="s">
        <v>360</v>
      </c>
      <c r="C51" s="62" t="s">
        <v>361</v>
      </c>
      <c r="D51" s="62" t="s">
        <v>366</v>
      </c>
      <c r="G51" s="20" t="s">
        <v>97</v>
      </c>
      <c r="H51" s="64" t="s">
        <v>398</v>
      </c>
      <c r="I51" s="64" t="b">
        <f t="shared" si="0"/>
        <v>1</v>
      </c>
    </row>
    <row r="52" spans="1:9" x14ac:dyDescent="0.25">
      <c r="A52" s="62" t="s">
        <v>98</v>
      </c>
      <c r="B52" s="62" t="s">
        <v>360</v>
      </c>
      <c r="C52" s="62" t="s">
        <v>361</v>
      </c>
      <c r="D52" s="62" t="s">
        <v>366</v>
      </c>
      <c r="G52" s="20" t="s">
        <v>98</v>
      </c>
      <c r="H52" s="64" t="s">
        <v>398</v>
      </c>
      <c r="I52" s="64" t="b">
        <f t="shared" si="0"/>
        <v>1</v>
      </c>
    </row>
    <row r="53" spans="1:9" x14ac:dyDescent="0.25">
      <c r="A53" s="62" t="s">
        <v>99</v>
      </c>
      <c r="B53" s="62" t="s">
        <v>360</v>
      </c>
      <c r="C53" s="62" t="s">
        <v>361</v>
      </c>
      <c r="D53" s="62" t="s">
        <v>366</v>
      </c>
      <c r="G53" s="20" t="s">
        <v>99</v>
      </c>
      <c r="H53" s="64" t="s">
        <v>398</v>
      </c>
      <c r="I53" s="64" t="b">
        <f t="shared" si="0"/>
        <v>1</v>
      </c>
    </row>
    <row r="54" spans="1:9" x14ac:dyDescent="0.25">
      <c r="A54" s="62" t="s">
        <v>100</v>
      </c>
      <c r="B54" s="62" t="s">
        <v>360</v>
      </c>
      <c r="C54" s="62" t="s">
        <v>361</v>
      </c>
      <c r="D54" s="62" t="s">
        <v>366</v>
      </c>
      <c r="G54" s="20" t="s">
        <v>100</v>
      </c>
      <c r="H54" s="64" t="s">
        <v>398</v>
      </c>
      <c r="I54" s="64" t="b">
        <f t="shared" si="0"/>
        <v>1</v>
      </c>
    </row>
    <row r="55" spans="1:9" x14ac:dyDescent="0.25">
      <c r="A55" s="62" t="s">
        <v>101</v>
      </c>
      <c r="B55" s="62" t="s">
        <v>360</v>
      </c>
      <c r="C55" s="62" t="s">
        <v>361</v>
      </c>
      <c r="D55" s="62" t="s">
        <v>366</v>
      </c>
      <c r="G55" s="20" t="s">
        <v>101</v>
      </c>
      <c r="H55" s="64" t="s">
        <v>398</v>
      </c>
      <c r="I55" s="64" t="b">
        <f t="shared" si="0"/>
        <v>1</v>
      </c>
    </row>
    <row r="56" spans="1:9" x14ac:dyDescent="0.25">
      <c r="A56" s="62" t="s">
        <v>102</v>
      </c>
      <c r="B56" s="62" t="s">
        <v>360</v>
      </c>
      <c r="C56" s="62" t="s">
        <v>361</v>
      </c>
      <c r="D56" s="62" t="s">
        <v>366</v>
      </c>
      <c r="G56" s="20" t="s">
        <v>102</v>
      </c>
      <c r="H56" s="64" t="s">
        <v>398</v>
      </c>
      <c r="I56" s="64" t="b">
        <f t="shared" si="0"/>
        <v>1</v>
      </c>
    </row>
    <row r="57" spans="1:9" x14ac:dyDescent="0.25">
      <c r="A57" s="62" t="s">
        <v>103</v>
      </c>
      <c r="B57" s="62" t="s">
        <v>360</v>
      </c>
      <c r="C57" s="62" t="s">
        <v>361</v>
      </c>
      <c r="D57" s="62" t="s">
        <v>366</v>
      </c>
      <c r="G57" s="20" t="s">
        <v>103</v>
      </c>
      <c r="H57" s="64" t="s">
        <v>398</v>
      </c>
      <c r="I57" s="64" t="b">
        <f t="shared" si="0"/>
        <v>1</v>
      </c>
    </row>
    <row r="58" spans="1:9" x14ac:dyDescent="0.25">
      <c r="A58" s="62" t="s">
        <v>104</v>
      </c>
      <c r="B58" s="62" t="s">
        <v>360</v>
      </c>
      <c r="C58" s="62" t="s">
        <v>361</v>
      </c>
      <c r="D58" s="62" t="s">
        <v>366</v>
      </c>
      <c r="G58" s="20" t="s">
        <v>104</v>
      </c>
      <c r="H58" s="64" t="s">
        <v>398</v>
      </c>
      <c r="I58" s="64" t="b">
        <f t="shared" si="0"/>
        <v>1</v>
      </c>
    </row>
    <row r="59" spans="1:9" x14ac:dyDescent="0.25">
      <c r="A59" s="62" t="s">
        <v>105</v>
      </c>
      <c r="B59" s="62" t="s">
        <v>360</v>
      </c>
      <c r="C59" s="62" t="s">
        <v>361</v>
      </c>
      <c r="D59" s="62" t="s">
        <v>366</v>
      </c>
      <c r="G59" s="20" t="s">
        <v>105</v>
      </c>
      <c r="H59" s="64" t="s">
        <v>398</v>
      </c>
      <c r="I59" s="64" t="b">
        <f t="shared" si="0"/>
        <v>1</v>
      </c>
    </row>
    <row r="60" spans="1:9" x14ac:dyDescent="0.25">
      <c r="A60" s="62" t="s">
        <v>106</v>
      </c>
      <c r="B60" s="62" t="s">
        <v>360</v>
      </c>
      <c r="C60" s="62" t="s">
        <v>361</v>
      </c>
      <c r="D60" s="62" t="s">
        <v>366</v>
      </c>
      <c r="G60" s="20" t="s">
        <v>106</v>
      </c>
      <c r="H60" s="64" t="s">
        <v>398</v>
      </c>
      <c r="I60" s="64" t="b">
        <f t="shared" si="0"/>
        <v>1</v>
      </c>
    </row>
    <row r="61" spans="1:9" x14ac:dyDescent="0.25">
      <c r="A61" s="62" t="s">
        <v>107</v>
      </c>
      <c r="B61" s="62" t="s">
        <v>360</v>
      </c>
      <c r="C61" s="62" t="s">
        <v>361</v>
      </c>
      <c r="D61" s="62" t="s">
        <v>366</v>
      </c>
      <c r="G61" s="20" t="s">
        <v>107</v>
      </c>
      <c r="H61" s="64" t="s">
        <v>398</v>
      </c>
      <c r="I61" s="64" t="b">
        <f t="shared" si="0"/>
        <v>1</v>
      </c>
    </row>
    <row r="62" spans="1:9" x14ac:dyDescent="0.25">
      <c r="A62" s="62" t="s">
        <v>108</v>
      </c>
      <c r="B62" s="62" t="s">
        <v>360</v>
      </c>
      <c r="C62" s="62" t="s">
        <v>361</v>
      </c>
      <c r="D62" s="62" t="s">
        <v>366</v>
      </c>
      <c r="G62" s="20" t="s">
        <v>108</v>
      </c>
      <c r="H62" s="64" t="s">
        <v>398</v>
      </c>
      <c r="I62" s="64" t="b">
        <f t="shared" si="0"/>
        <v>1</v>
      </c>
    </row>
    <row r="63" spans="1:9" x14ac:dyDescent="0.25">
      <c r="A63" s="62" t="s">
        <v>109</v>
      </c>
      <c r="B63" s="62" t="s">
        <v>360</v>
      </c>
      <c r="C63" s="62" t="s">
        <v>361</v>
      </c>
      <c r="D63" s="62" t="s">
        <v>366</v>
      </c>
      <c r="G63" s="20" t="s">
        <v>109</v>
      </c>
      <c r="H63" s="64" t="s">
        <v>398</v>
      </c>
      <c r="I63" s="64" t="b">
        <f t="shared" si="0"/>
        <v>1</v>
      </c>
    </row>
    <row r="64" spans="1:9" x14ac:dyDescent="0.25">
      <c r="A64" s="62" t="s">
        <v>110</v>
      </c>
      <c r="B64" s="62" t="s">
        <v>360</v>
      </c>
      <c r="C64" s="62" t="s">
        <v>361</v>
      </c>
      <c r="D64" s="62" t="s">
        <v>366</v>
      </c>
      <c r="G64" s="20" t="s">
        <v>110</v>
      </c>
      <c r="H64" s="64" t="s">
        <v>398</v>
      </c>
      <c r="I64" s="64" t="b">
        <f t="shared" si="0"/>
        <v>1</v>
      </c>
    </row>
    <row r="65" spans="1:9" x14ac:dyDescent="0.25">
      <c r="A65" s="62" t="s">
        <v>111</v>
      </c>
      <c r="B65" s="62" t="s">
        <v>360</v>
      </c>
      <c r="C65" s="62" t="s">
        <v>361</v>
      </c>
      <c r="D65" s="62" t="s">
        <v>366</v>
      </c>
      <c r="G65" s="20" t="s">
        <v>111</v>
      </c>
      <c r="H65" s="64" t="s">
        <v>398</v>
      </c>
      <c r="I65" s="64" t="b">
        <f t="shared" si="0"/>
        <v>1</v>
      </c>
    </row>
    <row r="66" spans="1:9" x14ac:dyDescent="0.25">
      <c r="A66" s="62" t="s">
        <v>112</v>
      </c>
      <c r="B66" s="62" t="s">
        <v>360</v>
      </c>
      <c r="C66" s="62" t="s">
        <v>361</v>
      </c>
      <c r="D66" s="62" t="s">
        <v>366</v>
      </c>
      <c r="G66" s="20" t="s">
        <v>112</v>
      </c>
      <c r="H66" s="64" t="s">
        <v>398</v>
      </c>
      <c r="I66" s="64" t="b">
        <f t="shared" si="0"/>
        <v>1</v>
      </c>
    </row>
    <row r="67" spans="1:9" x14ac:dyDescent="0.25">
      <c r="A67" s="62" t="s">
        <v>113</v>
      </c>
      <c r="B67" s="62" t="s">
        <v>360</v>
      </c>
      <c r="C67" s="62" t="s">
        <v>361</v>
      </c>
      <c r="D67" s="62" t="s">
        <v>366</v>
      </c>
      <c r="G67" s="20" t="s">
        <v>113</v>
      </c>
      <c r="H67" s="64" t="s">
        <v>398</v>
      </c>
      <c r="I67" s="64" t="b">
        <f t="shared" ref="I67:I130" si="1">EXACT(G67,A67)</f>
        <v>1</v>
      </c>
    </row>
    <row r="68" spans="1:9" x14ac:dyDescent="0.25">
      <c r="A68" s="62" t="s">
        <v>369</v>
      </c>
      <c r="B68" s="62" t="s">
        <v>360</v>
      </c>
      <c r="C68" s="62" t="s">
        <v>361</v>
      </c>
      <c r="D68" s="62" t="s">
        <v>366</v>
      </c>
      <c r="G68" s="65" t="s">
        <v>369</v>
      </c>
      <c r="H68" s="64" t="s">
        <v>398</v>
      </c>
      <c r="I68" s="64" t="b">
        <f t="shared" si="1"/>
        <v>1</v>
      </c>
    </row>
    <row r="69" spans="1:9" x14ac:dyDescent="0.25">
      <c r="A69" s="62" t="s">
        <v>114</v>
      </c>
      <c r="B69" s="62" t="s">
        <v>360</v>
      </c>
      <c r="C69" s="62" t="s">
        <v>361</v>
      </c>
      <c r="D69" s="62" t="s">
        <v>366</v>
      </c>
      <c r="G69" s="20" t="s">
        <v>114</v>
      </c>
      <c r="H69" s="64" t="s">
        <v>398</v>
      </c>
      <c r="I69" s="64" t="b">
        <f t="shared" si="1"/>
        <v>1</v>
      </c>
    </row>
    <row r="70" spans="1:9" x14ac:dyDescent="0.25">
      <c r="A70" s="62" t="s">
        <v>163</v>
      </c>
      <c r="B70" s="62" t="s">
        <v>370</v>
      </c>
      <c r="C70" s="62" t="s">
        <v>361</v>
      </c>
      <c r="D70" s="62" t="s">
        <v>362</v>
      </c>
      <c r="G70" s="26" t="s">
        <v>163</v>
      </c>
      <c r="H70" s="64" t="s">
        <v>394</v>
      </c>
      <c r="I70" s="64" t="b">
        <f t="shared" si="1"/>
        <v>1</v>
      </c>
    </row>
    <row r="71" spans="1:9" x14ac:dyDescent="0.25">
      <c r="A71" s="62" t="s">
        <v>164</v>
      </c>
      <c r="B71" s="62" t="s">
        <v>370</v>
      </c>
      <c r="C71" s="62" t="s">
        <v>361</v>
      </c>
      <c r="D71" s="62" t="s">
        <v>362</v>
      </c>
      <c r="G71" s="26" t="s">
        <v>164</v>
      </c>
      <c r="H71" s="64" t="s">
        <v>394</v>
      </c>
      <c r="I71" s="64" t="b">
        <f t="shared" si="1"/>
        <v>1</v>
      </c>
    </row>
    <row r="72" spans="1:9" x14ac:dyDescent="0.25">
      <c r="A72" s="62" t="s">
        <v>165</v>
      </c>
      <c r="B72" s="62" t="s">
        <v>370</v>
      </c>
      <c r="C72" s="62" t="s">
        <v>361</v>
      </c>
      <c r="D72" s="62" t="s">
        <v>362</v>
      </c>
      <c r="G72" s="26" t="s">
        <v>165</v>
      </c>
      <c r="H72" s="64" t="s">
        <v>394</v>
      </c>
      <c r="I72" s="64" t="b">
        <f t="shared" si="1"/>
        <v>1</v>
      </c>
    </row>
    <row r="73" spans="1:9" x14ac:dyDescent="0.25">
      <c r="A73" s="62" t="s">
        <v>166</v>
      </c>
      <c r="B73" s="62" t="s">
        <v>370</v>
      </c>
      <c r="C73" s="62" t="s">
        <v>361</v>
      </c>
      <c r="D73" s="62" t="s">
        <v>362</v>
      </c>
      <c r="G73" s="26" t="s">
        <v>166</v>
      </c>
      <c r="H73" s="64" t="s">
        <v>394</v>
      </c>
      <c r="I73" s="64" t="b">
        <f t="shared" si="1"/>
        <v>1</v>
      </c>
    </row>
    <row r="74" spans="1:9" x14ac:dyDescent="0.25">
      <c r="A74" s="62" t="s">
        <v>167</v>
      </c>
      <c r="B74" s="62" t="s">
        <v>370</v>
      </c>
      <c r="C74" s="62" t="s">
        <v>361</v>
      </c>
      <c r="D74" s="62" t="s">
        <v>362</v>
      </c>
      <c r="G74" s="26" t="s">
        <v>167</v>
      </c>
      <c r="H74" s="64" t="s">
        <v>394</v>
      </c>
      <c r="I74" s="64" t="b">
        <f t="shared" si="1"/>
        <v>1</v>
      </c>
    </row>
    <row r="75" spans="1:9" x14ac:dyDescent="0.25">
      <c r="A75" s="62" t="s">
        <v>168</v>
      </c>
      <c r="B75" s="62" t="s">
        <v>370</v>
      </c>
      <c r="C75" s="62" t="s">
        <v>371</v>
      </c>
      <c r="D75" s="62" t="s">
        <v>362</v>
      </c>
      <c r="G75" s="26" t="s">
        <v>168</v>
      </c>
      <c r="H75" s="64" t="s">
        <v>394</v>
      </c>
      <c r="I75" s="64" t="b">
        <f t="shared" si="1"/>
        <v>1</v>
      </c>
    </row>
    <row r="76" spans="1:9" x14ac:dyDescent="0.25">
      <c r="A76" s="62" t="s">
        <v>169</v>
      </c>
      <c r="B76" s="62" t="s">
        <v>370</v>
      </c>
      <c r="C76" s="62" t="s">
        <v>371</v>
      </c>
      <c r="D76" s="62" t="s">
        <v>362</v>
      </c>
      <c r="G76" s="26" t="s">
        <v>169</v>
      </c>
      <c r="H76" s="64" t="s">
        <v>394</v>
      </c>
      <c r="I76" s="64" t="b">
        <f t="shared" si="1"/>
        <v>1</v>
      </c>
    </row>
    <row r="77" spans="1:9" x14ac:dyDescent="0.25">
      <c r="A77" s="62" t="s">
        <v>170</v>
      </c>
      <c r="B77" s="62" t="s">
        <v>370</v>
      </c>
      <c r="C77" s="62" t="s">
        <v>361</v>
      </c>
      <c r="D77" s="62" t="s">
        <v>362</v>
      </c>
      <c r="G77" s="26" t="s">
        <v>170</v>
      </c>
      <c r="H77" s="64" t="s">
        <v>394</v>
      </c>
      <c r="I77" s="64" t="b">
        <f t="shared" si="1"/>
        <v>1</v>
      </c>
    </row>
    <row r="78" spans="1:9" x14ac:dyDescent="0.25">
      <c r="A78" s="62" t="s">
        <v>171</v>
      </c>
      <c r="B78" s="62" t="s">
        <v>370</v>
      </c>
      <c r="C78" s="62" t="s">
        <v>361</v>
      </c>
      <c r="D78" s="62" t="s">
        <v>362</v>
      </c>
      <c r="G78" s="26" t="s">
        <v>171</v>
      </c>
      <c r="H78" s="64" t="s">
        <v>394</v>
      </c>
      <c r="I78" s="64" t="b">
        <f t="shared" si="1"/>
        <v>1</v>
      </c>
    </row>
    <row r="79" spans="1:9" x14ac:dyDescent="0.25">
      <c r="A79" s="62" t="s">
        <v>172</v>
      </c>
      <c r="B79" s="62" t="s">
        <v>370</v>
      </c>
      <c r="C79" s="62" t="s">
        <v>361</v>
      </c>
      <c r="D79" s="62" t="s">
        <v>362</v>
      </c>
      <c r="G79" s="26" t="s">
        <v>172</v>
      </c>
      <c r="H79" s="64" t="s">
        <v>394</v>
      </c>
      <c r="I79" s="64" t="b">
        <f t="shared" si="1"/>
        <v>1</v>
      </c>
    </row>
    <row r="80" spans="1:9" x14ac:dyDescent="0.25">
      <c r="A80" s="62" t="s">
        <v>173</v>
      </c>
      <c r="B80" s="62" t="s">
        <v>370</v>
      </c>
      <c r="C80" s="62" t="s">
        <v>361</v>
      </c>
      <c r="D80" s="62" t="s">
        <v>362</v>
      </c>
      <c r="G80" s="26" t="s">
        <v>173</v>
      </c>
      <c r="H80" s="64" t="s">
        <v>394</v>
      </c>
      <c r="I80" s="64" t="b">
        <f t="shared" si="1"/>
        <v>1</v>
      </c>
    </row>
    <row r="81" spans="1:9" x14ac:dyDescent="0.25">
      <c r="A81" s="62" t="s">
        <v>174</v>
      </c>
      <c r="B81" s="62" t="s">
        <v>370</v>
      </c>
      <c r="C81" s="62" t="s">
        <v>361</v>
      </c>
      <c r="D81" s="62" t="s">
        <v>362</v>
      </c>
      <c r="G81" s="26" t="s">
        <v>174</v>
      </c>
      <c r="H81" s="64" t="s">
        <v>394</v>
      </c>
      <c r="I81" s="64" t="b">
        <f t="shared" si="1"/>
        <v>1</v>
      </c>
    </row>
    <row r="82" spans="1:9" x14ac:dyDescent="0.25">
      <c r="A82" s="62" t="s">
        <v>175</v>
      </c>
      <c r="B82" s="62" t="s">
        <v>370</v>
      </c>
      <c r="C82" s="62" t="s">
        <v>361</v>
      </c>
      <c r="D82" s="62" t="s">
        <v>362</v>
      </c>
      <c r="G82" s="26" t="s">
        <v>175</v>
      </c>
      <c r="H82" s="64" t="s">
        <v>394</v>
      </c>
      <c r="I82" s="64" t="b">
        <f t="shared" si="1"/>
        <v>1</v>
      </c>
    </row>
    <row r="83" spans="1:9" x14ac:dyDescent="0.25">
      <c r="A83" s="62" t="s">
        <v>176</v>
      </c>
      <c r="B83" s="62" t="s">
        <v>370</v>
      </c>
      <c r="C83" s="62" t="s">
        <v>361</v>
      </c>
      <c r="D83" s="62" t="s">
        <v>362</v>
      </c>
      <c r="G83" s="26" t="s">
        <v>176</v>
      </c>
      <c r="H83" s="64" t="s">
        <v>394</v>
      </c>
      <c r="I83" s="64" t="b">
        <f t="shared" si="1"/>
        <v>1</v>
      </c>
    </row>
    <row r="84" spans="1:9" x14ac:dyDescent="0.25">
      <c r="A84" s="62" t="s">
        <v>177</v>
      </c>
      <c r="B84" s="62" t="s">
        <v>370</v>
      </c>
      <c r="C84" s="62" t="s">
        <v>361</v>
      </c>
      <c r="D84" s="62" t="s">
        <v>362</v>
      </c>
      <c r="G84" s="26" t="s">
        <v>177</v>
      </c>
      <c r="H84" s="64" t="s">
        <v>394</v>
      </c>
      <c r="I84" s="64" t="b">
        <f t="shared" si="1"/>
        <v>1</v>
      </c>
    </row>
    <row r="85" spans="1:9" x14ac:dyDescent="0.25">
      <c r="A85" s="62" t="s">
        <v>178</v>
      </c>
      <c r="B85" s="62" t="s">
        <v>370</v>
      </c>
      <c r="C85" s="62" t="s">
        <v>361</v>
      </c>
      <c r="D85" s="62" t="s">
        <v>362</v>
      </c>
      <c r="G85" s="26" t="s">
        <v>178</v>
      </c>
      <c r="H85" s="64" t="s">
        <v>394</v>
      </c>
      <c r="I85" s="64" t="b">
        <f t="shared" si="1"/>
        <v>1</v>
      </c>
    </row>
    <row r="86" spans="1:9" x14ac:dyDescent="0.25">
      <c r="A86" s="62" t="s">
        <v>179</v>
      </c>
      <c r="B86" s="62" t="s">
        <v>370</v>
      </c>
      <c r="C86" s="62" t="s">
        <v>361</v>
      </c>
      <c r="D86" s="62" t="s">
        <v>362</v>
      </c>
      <c r="G86" s="26" t="s">
        <v>179</v>
      </c>
      <c r="H86" s="64" t="s">
        <v>394</v>
      </c>
      <c r="I86" s="64" t="b">
        <f t="shared" si="1"/>
        <v>1</v>
      </c>
    </row>
    <row r="87" spans="1:9" x14ac:dyDescent="0.25">
      <c r="A87" s="62" t="s">
        <v>180</v>
      </c>
      <c r="B87" s="62" t="s">
        <v>370</v>
      </c>
      <c r="C87" s="62" t="s">
        <v>371</v>
      </c>
      <c r="D87" s="62" t="s">
        <v>362</v>
      </c>
      <c r="G87" s="26" t="s">
        <v>180</v>
      </c>
      <c r="H87" s="64" t="s">
        <v>394</v>
      </c>
      <c r="I87" s="64" t="b">
        <f t="shared" si="1"/>
        <v>1</v>
      </c>
    </row>
    <row r="88" spans="1:9" x14ac:dyDescent="0.25">
      <c r="A88" s="62" t="s">
        <v>181</v>
      </c>
      <c r="B88" s="62" t="s">
        <v>370</v>
      </c>
      <c r="C88" s="62" t="s">
        <v>361</v>
      </c>
      <c r="D88" s="62" t="s">
        <v>362</v>
      </c>
      <c r="G88" s="26" t="s">
        <v>181</v>
      </c>
      <c r="H88" s="64" t="s">
        <v>394</v>
      </c>
      <c r="I88" s="64" t="b">
        <f t="shared" si="1"/>
        <v>1</v>
      </c>
    </row>
    <row r="89" spans="1:9" x14ac:dyDescent="0.25">
      <c r="A89" s="62" t="s">
        <v>182</v>
      </c>
      <c r="B89" s="62" t="s">
        <v>370</v>
      </c>
      <c r="C89" s="62" t="s">
        <v>361</v>
      </c>
      <c r="D89" s="62" t="s">
        <v>362</v>
      </c>
      <c r="G89" s="26" t="s">
        <v>182</v>
      </c>
      <c r="H89" s="64" t="s">
        <v>394</v>
      </c>
      <c r="I89" s="64" t="b">
        <f t="shared" si="1"/>
        <v>1</v>
      </c>
    </row>
    <row r="90" spans="1:9" x14ac:dyDescent="0.25">
      <c r="A90" s="62" t="s">
        <v>183</v>
      </c>
      <c r="B90" s="62" t="s">
        <v>370</v>
      </c>
      <c r="C90" s="62" t="s">
        <v>361</v>
      </c>
      <c r="D90" s="62" t="s">
        <v>362</v>
      </c>
      <c r="G90" s="26" t="s">
        <v>183</v>
      </c>
      <c r="H90" s="64" t="s">
        <v>394</v>
      </c>
      <c r="I90" s="64" t="b">
        <f t="shared" si="1"/>
        <v>1</v>
      </c>
    </row>
    <row r="91" spans="1:9" x14ac:dyDescent="0.25">
      <c r="A91" s="62" t="s">
        <v>184</v>
      </c>
      <c r="B91" s="62" t="s">
        <v>370</v>
      </c>
      <c r="C91" s="62" t="s">
        <v>361</v>
      </c>
      <c r="D91" s="62" t="s">
        <v>362</v>
      </c>
      <c r="G91" s="26" t="s">
        <v>184</v>
      </c>
      <c r="H91" s="64" t="s">
        <v>394</v>
      </c>
      <c r="I91" s="64" t="b">
        <f t="shared" si="1"/>
        <v>1</v>
      </c>
    </row>
    <row r="92" spans="1:9" x14ac:dyDescent="0.25">
      <c r="A92" s="62" t="s">
        <v>185</v>
      </c>
      <c r="B92" s="62" t="s">
        <v>370</v>
      </c>
      <c r="C92" s="62" t="s">
        <v>361</v>
      </c>
      <c r="D92" s="62" t="s">
        <v>362</v>
      </c>
      <c r="G92" s="26" t="s">
        <v>185</v>
      </c>
      <c r="H92" s="64" t="s">
        <v>394</v>
      </c>
      <c r="I92" s="64" t="b">
        <f t="shared" si="1"/>
        <v>1</v>
      </c>
    </row>
    <row r="93" spans="1:9" x14ac:dyDescent="0.25">
      <c r="A93" s="62" t="s">
        <v>186</v>
      </c>
      <c r="B93" s="62" t="s">
        <v>370</v>
      </c>
      <c r="C93" s="62" t="s">
        <v>361</v>
      </c>
      <c r="D93" s="62" t="s">
        <v>362</v>
      </c>
      <c r="G93" s="26" t="s">
        <v>186</v>
      </c>
      <c r="H93" s="64" t="s">
        <v>394</v>
      </c>
      <c r="I93" s="64" t="b">
        <f t="shared" si="1"/>
        <v>1</v>
      </c>
    </row>
    <row r="94" spans="1:9" x14ac:dyDescent="0.25">
      <c r="A94" s="62" t="s">
        <v>187</v>
      </c>
      <c r="B94" s="62" t="s">
        <v>370</v>
      </c>
      <c r="C94" s="62" t="s">
        <v>361</v>
      </c>
      <c r="D94" s="62" t="s">
        <v>362</v>
      </c>
      <c r="G94" s="26" t="s">
        <v>187</v>
      </c>
      <c r="H94" s="64" t="s">
        <v>394</v>
      </c>
      <c r="I94" s="64" t="b">
        <f t="shared" si="1"/>
        <v>1</v>
      </c>
    </row>
    <row r="95" spans="1:9" x14ac:dyDescent="0.25">
      <c r="A95" s="62" t="s">
        <v>188</v>
      </c>
      <c r="B95" s="62" t="s">
        <v>370</v>
      </c>
      <c r="C95" s="62" t="s">
        <v>361</v>
      </c>
      <c r="D95" s="62" t="s">
        <v>362</v>
      </c>
      <c r="G95" s="26" t="s">
        <v>188</v>
      </c>
      <c r="H95" s="64" t="s">
        <v>394</v>
      </c>
      <c r="I95" s="64" t="b">
        <f t="shared" si="1"/>
        <v>1</v>
      </c>
    </row>
    <row r="96" spans="1:9" x14ac:dyDescent="0.25">
      <c r="A96" s="62" t="s">
        <v>189</v>
      </c>
      <c r="B96" s="62" t="s">
        <v>370</v>
      </c>
      <c r="C96" s="62" t="s">
        <v>361</v>
      </c>
      <c r="D96" s="62" t="s">
        <v>362</v>
      </c>
      <c r="G96" s="26" t="s">
        <v>189</v>
      </c>
      <c r="H96" s="64" t="s">
        <v>394</v>
      </c>
      <c r="I96" s="64" t="b">
        <f t="shared" si="1"/>
        <v>1</v>
      </c>
    </row>
    <row r="97" spans="1:10" x14ac:dyDescent="0.25">
      <c r="A97" s="62" t="s">
        <v>190</v>
      </c>
      <c r="B97" s="62" t="s">
        <v>370</v>
      </c>
      <c r="C97" s="62" t="s">
        <v>361</v>
      </c>
      <c r="D97" s="62" t="s">
        <v>362</v>
      </c>
      <c r="G97" s="26" t="s">
        <v>190</v>
      </c>
      <c r="H97" s="64" t="s">
        <v>394</v>
      </c>
      <c r="I97" s="64" t="b">
        <f t="shared" si="1"/>
        <v>1</v>
      </c>
    </row>
    <row r="98" spans="1:10" x14ac:dyDescent="0.25">
      <c r="A98" s="62" t="s">
        <v>191</v>
      </c>
      <c r="B98" s="62" t="s">
        <v>370</v>
      </c>
      <c r="C98" s="62" t="s">
        <v>361</v>
      </c>
      <c r="D98" s="62" t="s">
        <v>362</v>
      </c>
      <c r="G98" s="26" t="s">
        <v>191</v>
      </c>
      <c r="H98" s="64" t="s">
        <v>394</v>
      </c>
      <c r="I98" s="64" t="b">
        <f t="shared" si="1"/>
        <v>1</v>
      </c>
    </row>
    <row r="99" spans="1:10" x14ac:dyDescent="0.25">
      <c r="A99" s="62" t="s">
        <v>192</v>
      </c>
      <c r="B99" s="62" t="s">
        <v>370</v>
      </c>
      <c r="C99" s="62" t="s">
        <v>361</v>
      </c>
      <c r="D99" s="62" t="s">
        <v>362</v>
      </c>
      <c r="G99" s="26" t="s">
        <v>192</v>
      </c>
      <c r="H99" s="64" t="s">
        <v>394</v>
      </c>
      <c r="I99" s="64" t="b">
        <f t="shared" si="1"/>
        <v>1</v>
      </c>
    </row>
    <row r="100" spans="1:10" x14ac:dyDescent="0.25">
      <c r="A100" s="62" t="s">
        <v>193</v>
      </c>
      <c r="B100" s="62" t="s">
        <v>370</v>
      </c>
      <c r="C100" s="62" t="s">
        <v>361</v>
      </c>
      <c r="D100" s="62" t="s">
        <v>362</v>
      </c>
      <c r="G100" s="26" t="s">
        <v>193</v>
      </c>
      <c r="H100" s="64" t="s">
        <v>394</v>
      </c>
      <c r="I100" s="64" t="b">
        <f t="shared" si="1"/>
        <v>1</v>
      </c>
    </row>
    <row r="101" spans="1:10" x14ac:dyDescent="0.25">
      <c r="A101" s="62" t="s">
        <v>194</v>
      </c>
      <c r="B101" s="62" t="s">
        <v>370</v>
      </c>
      <c r="C101" s="62" t="s">
        <v>361</v>
      </c>
      <c r="D101" s="62" t="s">
        <v>362</v>
      </c>
      <c r="G101" s="26" t="s">
        <v>194</v>
      </c>
      <c r="H101" s="64" t="s">
        <v>394</v>
      </c>
      <c r="I101" s="64" t="b">
        <f t="shared" si="1"/>
        <v>1</v>
      </c>
    </row>
    <row r="102" spans="1:10" x14ac:dyDescent="0.25">
      <c r="A102" s="62" t="s">
        <v>195</v>
      </c>
      <c r="B102" s="62" t="s">
        <v>370</v>
      </c>
      <c r="C102" s="62" t="s">
        <v>361</v>
      </c>
      <c r="D102" s="62" t="s">
        <v>362</v>
      </c>
      <c r="G102" s="26" t="s">
        <v>195</v>
      </c>
      <c r="H102" s="64" t="s">
        <v>394</v>
      </c>
      <c r="I102" s="64" t="b">
        <f t="shared" si="1"/>
        <v>1</v>
      </c>
    </row>
    <row r="103" spans="1:10" x14ac:dyDescent="0.25">
      <c r="A103" s="62" t="s">
        <v>196</v>
      </c>
      <c r="B103" s="62" t="s">
        <v>370</v>
      </c>
      <c r="C103" s="62" t="s">
        <v>361</v>
      </c>
      <c r="D103" s="62" t="s">
        <v>362</v>
      </c>
      <c r="G103" s="26" t="s">
        <v>196</v>
      </c>
      <c r="H103" s="64" t="s">
        <v>394</v>
      </c>
      <c r="I103" s="64" t="b">
        <f t="shared" si="1"/>
        <v>1</v>
      </c>
    </row>
    <row r="104" spans="1:10" x14ac:dyDescent="0.25">
      <c r="A104" s="62" t="s">
        <v>197</v>
      </c>
      <c r="B104" s="62" t="s">
        <v>370</v>
      </c>
      <c r="C104" s="62" t="s">
        <v>361</v>
      </c>
      <c r="D104" s="62" t="s">
        <v>362</v>
      </c>
      <c r="G104" s="26" t="s">
        <v>197</v>
      </c>
      <c r="H104" s="64" t="s">
        <v>394</v>
      </c>
      <c r="I104" s="64" t="b">
        <f t="shared" si="1"/>
        <v>1</v>
      </c>
    </row>
    <row r="105" spans="1:10" x14ac:dyDescent="0.25">
      <c r="A105" s="62" t="s">
        <v>198</v>
      </c>
      <c r="B105" s="62" t="s">
        <v>370</v>
      </c>
      <c r="C105" s="62" t="s">
        <v>361</v>
      </c>
      <c r="D105" s="62" t="s">
        <v>362</v>
      </c>
      <c r="G105" s="26" t="s">
        <v>198</v>
      </c>
      <c r="H105" s="64" t="s">
        <v>394</v>
      </c>
      <c r="I105" s="64" t="b">
        <f t="shared" si="1"/>
        <v>1</v>
      </c>
    </row>
    <row r="106" spans="1:10" x14ac:dyDescent="0.25">
      <c r="A106" s="62" t="s">
        <v>199</v>
      </c>
      <c r="B106" s="62" t="s">
        <v>370</v>
      </c>
      <c r="C106" s="62" t="s">
        <v>361</v>
      </c>
      <c r="D106" s="62" t="s">
        <v>362</v>
      </c>
      <c r="G106" s="26" t="s">
        <v>199</v>
      </c>
      <c r="H106" s="64" t="s">
        <v>394</v>
      </c>
      <c r="I106" s="64" t="b">
        <f t="shared" si="1"/>
        <v>1</v>
      </c>
      <c r="J106" s="64"/>
    </row>
    <row r="107" spans="1:10" x14ac:dyDescent="0.25">
      <c r="A107" s="62" t="s">
        <v>200</v>
      </c>
      <c r="B107" s="62" t="s">
        <v>370</v>
      </c>
      <c r="C107" s="62" t="s">
        <v>361</v>
      </c>
      <c r="D107" s="62" t="s">
        <v>362</v>
      </c>
      <c r="G107" s="26" t="s">
        <v>200</v>
      </c>
      <c r="H107" s="64" t="s">
        <v>394</v>
      </c>
      <c r="I107" s="64" t="b">
        <f t="shared" si="1"/>
        <v>1</v>
      </c>
    </row>
    <row r="108" spans="1:10" x14ac:dyDescent="0.25">
      <c r="A108" s="62" t="s">
        <v>372</v>
      </c>
      <c r="B108" s="62" t="s">
        <v>370</v>
      </c>
      <c r="C108" s="62" t="s">
        <v>361</v>
      </c>
      <c r="D108" s="62" t="s">
        <v>362</v>
      </c>
      <c r="G108" s="65" t="s">
        <v>372</v>
      </c>
      <c r="H108" s="64" t="s">
        <v>394</v>
      </c>
      <c r="I108" s="64" t="b">
        <f t="shared" si="1"/>
        <v>1</v>
      </c>
    </row>
    <row r="109" spans="1:10" x14ac:dyDescent="0.25">
      <c r="A109" s="62" t="s">
        <v>201</v>
      </c>
      <c r="B109" s="62" t="s">
        <v>370</v>
      </c>
      <c r="C109" s="62" t="s">
        <v>371</v>
      </c>
      <c r="D109" s="62" t="s">
        <v>362</v>
      </c>
      <c r="G109" s="26" t="s">
        <v>201</v>
      </c>
      <c r="H109" s="64" t="s">
        <v>394</v>
      </c>
      <c r="I109" s="64" t="b">
        <f t="shared" si="1"/>
        <v>1</v>
      </c>
    </row>
    <row r="110" spans="1:10" x14ac:dyDescent="0.25">
      <c r="A110" s="62" t="s">
        <v>202</v>
      </c>
      <c r="B110" s="62" t="s">
        <v>370</v>
      </c>
      <c r="C110" s="62" t="s">
        <v>371</v>
      </c>
      <c r="D110" s="62" t="s">
        <v>362</v>
      </c>
      <c r="G110" s="26" t="s">
        <v>202</v>
      </c>
      <c r="H110" s="64" t="s">
        <v>394</v>
      </c>
      <c r="I110" s="64" t="b">
        <f t="shared" si="1"/>
        <v>1</v>
      </c>
    </row>
    <row r="111" spans="1:10" x14ac:dyDescent="0.25">
      <c r="A111" s="62" t="s">
        <v>203</v>
      </c>
      <c r="B111" s="62" t="s">
        <v>370</v>
      </c>
      <c r="C111" s="62" t="s">
        <v>371</v>
      </c>
      <c r="D111" s="62" t="s">
        <v>362</v>
      </c>
      <c r="G111" s="26" t="s">
        <v>203</v>
      </c>
      <c r="H111" s="64" t="s">
        <v>394</v>
      </c>
      <c r="I111" s="64" t="b">
        <f t="shared" si="1"/>
        <v>1</v>
      </c>
    </row>
    <row r="112" spans="1:10" x14ac:dyDescent="0.25">
      <c r="A112" s="62" t="s">
        <v>204</v>
      </c>
      <c r="B112" s="62" t="s">
        <v>370</v>
      </c>
      <c r="C112" s="62" t="s">
        <v>371</v>
      </c>
      <c r="D112" s="62" t="s">
        <v>362</v>
      </c>
      <c r="G112" s="26" t="s">
        <v>204</v>
      </c>
      <c r="H112" s="64" t="s">
        <v>394</v>
      </c>
      <c r="I112" s="64" t="b">
        <f t="shared" si="1"/>
        <v>1</v>
      </c>
    </row>
    <row r="113" spans="1:10" x14ac:dyDescent="0.25">
      <c r="A113" s="62" t="s">
        <v>205</v>
      </c>
      <c r="B113" s="62" t="s">
        <v>370</v>
      </c>
      <c r="C113" s="62" t="s">
        <v>371</v>
      </c>
      <c r="D113" s="62" t="s">
        <v>362</v>
      </c>
      <c r="G113" s="26" t="s">
        <v>205</v>
      </c>
      <c r="H113" s="64" t="s">
        <v>394</v>
      </c>
      <c r="I113" s="64" t="b">
        <f t="shared" si="1"/>
        <v>1</v>
      </c>
    </row>
    <row r="114" spans="1:10" x14ac:dyDescent="0.25">
      <c r="A114" s="62" t="s">
        <v>206</v>
      </c>
      <c r="B114" s="62" t="s">
        <v>370</v>
      </c>
      <c r="C114" s="62" t="s">
        <v>371</v>
      </c>
      <c r="D114" s="62" t="s">
        <v>362</v>
      </c>
      <c r="G114" s="26" t="s">
        <v>206</v>
      </c>
      <c r="H114" s="64" t="s">
        <v>394</v>
      </c>
      <c r="I114" s="64" t="b">
        <f t="shared" si="1"/>
        <v>1</v>
      </c>
    </row>
    <row r="115" spans="1:10" x14ac:dyDescent="0.25">
      <c r="A115" s="62" t="s">
        <v>207</v>
      </c>
      <c r="B115" s="62" t="s">
        <v>370</v>
      </c>
      <c r="C115" s="62" t="s">
        <v>371</v>
      </c>
      <c r="D115" s="62" t="s">
        <v>362</v>
      </c>
      <c r="G115" s="26" t="s">
        <v>207</v>
      </c>
      <c r="H115" s="64" t="s">
        <v>394</v>
      </c>
      <c r="I115" s="64" t="b">
        <f t="shared" si="1"/>
        <v>1</v>
      </c>
    </row>
    <row r="116" spans="1:10" x14ac:dyDescent="0.25">
      <c r="A116" s="62" t="s">
        <v>208</v>
      </c>
      <c r="B116" s="62" t="s">
        <v>370</v>
      </c>
      <c r="C116" s="62" t="s">
        <v>361</v>
      </c>
      <c r="D116" s="62" t="s">
        <v>362</v>
      </c>
      <c r="G116" s="26" t="s">
        <v>208</v>
      </c>
      <c r="H116" s="64" t="s">
        <v>394</v>
      </c>
      <c r="I116" s="64" t="b">
        <f t="shared" si="1"/>
        <v>1</v>
      </c>
    </row>
    <row r="117" spans="1:10" x14ac:dyDescent="0.25">
      <c r="A117" s="62" t="s">
        <v>209</v>
      </c>
      <c r="B117" s="62" t="s">
        <v>370</v>
      </c>
      <c r="C117" s="62" t="s">
        <v>361</v>
      </c>
      <c r="D117" s="62" t="s">
        <v>362</v>
      </c>
      <c r="G117" s="26" t="s">
        <v>209</v>
      </c>
      <c r="H117" s="64" t="s">
        <v>394</v>
      </c>
      <c r="I117" s="64" t="b">
        <f t="shared" si="1"/>
        <v>1</v>
      </c>
    </row>
    <row r="118" spans="1:10" x14ac:dyDescent="0.25">
      <c r="A118" s="62" t="s">
        <v>210</v>
      </c>
      <c r="B118" s="62" t="s">
        <v>370</v>
      </c>
      <c r="C118" s="62" t="s">
        <v>371</v>
      </c>
      <c r="D118" s="62" t="s">
        <v>362</v>
      </c>
      <c r="G118" s="26" t="s">
        <v>210</v>
      </c>
      <c r="H118" s="64" t="s">
        <v>394</v>
      </c>
      <c r="I118" s="64" t="b">
        <f t="shared" si="1"/>
        <v>1</v>
      </c>
    </row>
    <row r="119" spans="1:10" x14ac:dyDescent="0.25">
      <c r="A119" s="62" t="s">
        <v>211</v>
      </c>
      <c r="B119" s="62" t="s">
        <v>370</v>
      </c>
      <c r="C119" s="62" t="s">
        <v>371</v>
      </c>
      <c r="D119" s="62" t="s">
        <v>362</v>
      </c>
      <c r="G119" s="26" t="s">
        <v>211</v>
      </c>
      <c r="H119" s="64" t="s">
        <v>394</v>
      </c>
      <c r="I119" s="64" t="b">
        <f t="shared" si="1"/>
        <v>1</v>
      </c>
    </row>
    <row r="120" spans="1:10" x14ac:dyDescent="0.25">
      <c r="A120" s="62" t="s">
        <v>212</v>
      </c>
      <c r="B120" s="62" t="s">
        <v>370</v>
      </c>
      <c r="C120" s="62" t="s">
        <v>371</v>
      </c>
      <c r="D120" s="62" t="s">
        <v>362</v>
      </c>
      <c r="G120" s="26" t="s">
        <v>212</v>
      </c>
      <c r="H120" s="64" t="s">
        <v>394</v>
      </c>
      <c r="I120" s="64" t="b">
        <f t="shared" si="1"/>
        <v>1</v>
      </c>
    </row>
    <row r="121" spans="1:10" x14ac:dyDescent="0.25">
      <c r="A121" s="62" t="s">
        <v>213</v>
      </c>
      <c r="B121" s="62" t="s">
        <v>370</v>
      </c>
      <c r="C121" s="62" t="s">
        <v>371</v>
      </c>
      <c r="D121" s="62" t="s">
        <v>362</v>
      </c>
      <c r="G121" s="26" t="s">
        <v>213</v>
      </c>
      <c r="H121" s="64" t="s">
        <v>394</v>
      </c>
      <c r="I121" s="64" t="b">
        <f t="shared" si="1"/>
        <v>1</v>
      </c>
    </row>
    <row r="122" spans="1:10" x14ac:dyDescent="0.25">
      <c r="A122" s="62" t="s">
        <v>214</v>
      </c>
      <c r="B122" s="62" t="s">
        <v>370</v>
      </c>
      <c r="C122" s="62" t="s">
        <v>371</v>
      </c>
      <c r="D122" s="62" t="s">
        <v>362</v>
      </c>
      <c r="G122" s="26" t="s">
        <v>214</v>
      </c>
      <c r="H122" s="64" t="s">
        <v>394</v>
      </c>
      <c r="I122" s="64" t="b">
        <f t="shared" si="1"/>
        <v>1</v>
      </c>
    </row>
    <row r="123" spans="1:10" x14ac:dyDescent="0.25">
      <c r="A123" s="62" t="s">
        <v>215</v>
      </c>
      <c r="B123" s="62" t="s">
        <v>370</v>
      </c>
      <c r="C123" s="62" t="s">
        <v>371</v>
      </c>
      <c r="D123" s="62" t="s">
        <v>362</v>
      </c>
      <c r="G123" s="26" t="s">
        <v>215</v>
      </c>
      <c r="H123" s="64" t="s">
        <v>394</v>
      </c>
      <c r="I123" s="64" t="b">
        <f t="shared" si="1"/>
        <v>1</v>
      </c>
    </row>
    <row r="124" spans="1:10" x14ac:dyDescent="0.25">
      <c r="A124" s="62" t="s">
        <v>216</v>
      </c>
      <c r="B124" s="62" t="s">
        <v>370</v>
      </c>
      <c r="C124" s="62" t="s">
        <v>371</v>
      </c>
      <c r="D124" s="62" t="s">
        <v>362</v>
      </c>
      <c r="G124" s="26" t="s">
        <v>216</v>
      </c>
      <c r="H124" s="64" t="s">
        <v>394</v>
      </c>
      <c r="I124" s="64" t="b">
        <f t="shared" si="1"/>
        <v>1</v>
      </c>
      <c r="J124" s="64"/>
    </row>
    <row r="125" spans="1:10" x14ac:dyDescent="0.25">
      <c r="A125" s="62" t="s">
        <v>217</v>
      </c>
      <c r="B125" s="62" t="s">
        <v>370</v>
      </c>
      <c r="C125" s="62" t="s">
        <v>371</v>
      </c>
      <c r="D125" s="62" t="s">
        <v>362</v>
      </c>
      <c r="G125" s="26" t="s">
        <v>217</v>
      </c>
      <c r="H125" s="64" t="s">
        <v>394</v>
      </c>
      <c r="I125" s="64" t="b">
        <f t="shared" si="1"/>
        <v>1</v>
      </c>
      <c r="J125" s="64"/>
    </row>
    <row r="126" spans="1:10" x14ac:dyDescent="0.25">
      <c r="A126" s="62" t="s">
        <v>373</v>
      </c>
      <c r="B126" s="62" t="s">
        <v>370</v>
      </c>
      <c r="C126" s="62" t="s">
        <v>371</v>
      </c>
      <c r="D126" s="62" t="s">
        <v>362</v>
      </c>
      <c r="G126" s="26" t="s">
        <v>373</v>
      </c>
      <c r="H126" s="64" t="s">
        <v>394</v>
      </c>
      <c r="I126" s="64" t="b">
        <f t="shared" si="1"/>
        <v>1</v>
      </c>
    </row>
    <row r="127" spans="1:10" x14ac:dyDescent="0.25">
      <c r="A127" s="62" t="s">
        <v>374</v>
      </c>
      <c r="B127" s="62" t="s">
        <v>370</v>
      </c>
      <c r="C127" s="62" t="s">
        <v>371</v>
      </c>
      <c r="D127" s="62" t="s">
        <v>362</v>
      </c>
      <c r="G127" s="26" t="s">
        <v>374</v>
      </c>
      <c r="H127" s="64" t="s">
        <v>394</v>
      </c>
      <c r="I127" s="64" t="b">
        <f t="shared" si="1"/>
        <v>1</v>
      </c>
    </row>
    <row r="128" spans="1:10" x14ac:dyDescent="0.25">
      <c r="A128" s="62" t="s">
        <v>218</v>
      </c>
      <c r="B128" s="62" t="s">
        <v>370</v>
      </c>
      <c r="C128" s="62" t="s">
        <v>361</v>
      </c>
      <c r="D128" s="62" t="s">
        <v>362</v>
      </c>
      <c r="G128" s="26" t="s">
        <v>218</v>
      </c>
      <c r="H128" s="64" t="s">
        <v>394</v>
      </c>
      <c r="I128" s="64" t="b">
        <f t="shared" si="1"/>
        <v>1</v>
      </c>
    </row>
    <row r="129" spans="1:9" x14ac:dyDescent="0.25">
      <c r="A129" s="62" t="s">
        <v>219</v>
      </c>
      <c r="B129" s="62" t="s">
        <v>370</v>
      </c>
      <c r="C129" s="62" t="s">
        <v>361</v>
      </c>
      <c r="D129" s="62" t="s">
        <v>362</v>
      </c>
      <c r="G129" s="26" t="s">
        <v>219</v>
      </c>
      <c r="H129" s="64" t="s">
        <v>394</v>
      </c>
      <c r="I129" s="64" t="b">
        <f t="shared" si="1"/>
        <v>1</v>
      </c>
    </row>
    <row r="130" spans="1:9" x14ac:dyDescent="0.25">
      <c r="A130" s="62" t="s">
        <v>220</v>
      </c>
      <c r="B130" s="62" t="s">
        <v>370</v>
      </c>
      <c r="C130" s="62" t="s">
        <v>361</v>
      </c>
      <c r="D130" s="62" t="s">
        <v>362</v>
      </c>
      <c r="G130" s="26" t="s">
        <v>220</v>
      </c>
      <c r="H130" s="64" t="s">
        <v>394</v>
      </c>
      <c r="I130" s="64" t="b">
        <f t="shared" si="1"/>
        <v>1</v>
      </c>
    </row>
    <row r="131" spans="1:9" x14ac:dyDescent="0.25">
      <c r="A131" s="62" t="s">
        <v>221</v>
      </c>
      <c r="B131" s="62" t="s">
        <v>370</v>
      </c>
      <c r="C131" s="62" t="s">
        <v>371</v>
      </c>
      <c r="D131" s="62" t="s">
        <v>362</v>
      </c>
      <c r="G131" s="26" t="s">
        <v>221</v>
      </c>
      <c r="H131" s="64" t="s">
        <v>394</v>
      </c>
      <c r="I131" s="64" t="b">
        <f t="shared" ref="I131:I194" si="2">EXACT(G131,A131)</f>
        <v>1</v>
      </c>
    </row>
    <row r="132" spans="1:9" x14ac:dyDescent="0.25">
      <c r="A132" s="62" t="s">
        <v>222</v>
      </c>
      <c r="B132" s="62" t="s">
        <v>370</v>
      </c>
      <c r="C132" s="62" t="s">
        <v>371</v>
      </c>
      <c r="D132" s="62" t="s">
        <v>362</v>
      </c>
      <c r="G132" s="26" t="s">
        <v>222</v>
      </c>
      <c r="H132" s="64" t="s">
        <v>394</v>
      </c>
      <c r="I132" s="64" t="b">
        <f t="shared" si="2"/>
        <v>1</v>
      </c>
    </row>
    <row r="133" spans="1:9" x14ac:dyDescent="0.25">
      <c r="A133" s="62" t="s">
        <v>223</v>
      </c>
      <c r="B133" s="62" t="s">
        <v>370</v>
      </c>
      <c r="C133" s="62" t="s">
        <v>371</v>
      </c>
      <c r="D133" s="62" t="s">
        <v>362</v>
      </c>
      <c r="G133" s="26" t="s">
        <v>223</v>
      </c>
      <c r="H133" s="64" t="s">
        <v>394</v>
      </c>
      <c r="I133" s="64" t="b">
        <f t="shared" si="2"/>
        <v>1</v>
      </c>
    </row>
    <row r="134" spans="1:9" x14ac:dyDescent="0.25">
      <c r="A134" s="62" t="s">
        <v>224</v>
      </c>
      <c r="B134" s="62" t="s">
        <v>370</v>
      </c>
      <c r="C134" s="62" t="s">
        <v>371</v>
      </c>
      <c r="D134" s="62" t="s">
        <v>362</v>
      </c>
      <c r="G134" s="26" t="s">
        <v>224</v>
      </c>
      <c r="H134" s="64" t="s">
        <v>394</v>
      </c>
      <c r="I134" s="64" t="b">
        <f t="shared" si="2"/>
        <v>1</v>
      </c>
    </row>
    <row r="135" spans="1:9" x14ac:dyDescent="0.25">
      <c r="A135" s="62" t="s">
        <v>225</v>
      </c>
      <c r="B135" s="62" t="s">
        <v>370</v>
      </c>
      <c r="C135" s="62" t="s">
        <v>371</v>
      </c>
      <c r="D135" s="62" t="s">
        <v>362</v>
      </c>
      <c r="G135" s="26" t="s">
        <v>225</v>
      </c>
      <c r="H135" s="64" t="s">
        <v>394</v>
      </c>
      <c r="I135" s="64" t="b">
        <f t="shared" si="2"/>
        <v>1</v>
      </c>
    </row>
    <row r="136" spans="1:9" x14ac:dyDescent="0.25">
      <c r="A136" s="62" t="s">
        <v>226</v>
      </c>
      <c r="B136" s="62" t="s">
        <v>370</v>
      </c>
      <c r="C136" s="62" t="s">
        <v>361</v>
      </c>
      <c r="D136" s="62" t="s">
        <v>362</v>
      </c>
      <c r="G136" s="26" t="s">
        <v>226</v>
      </c>
      <c r="H136" s="64" t="s">
        <v>394</v>
      </c>
      <c r="I136" s="64" t="b">
        <f t="shared" si="2"/>
        <v>1</v>
      </c>
    </row>
    <row r="137" spans="1:9" x14ac:dyDescent="0.25">
      <c r="A137" s="62" t="s">
        <v>266</v>
      </c>
      <c r="B137" s="62" t="s">
        <v>370</v>
      </c>
      <c r="C137" s="62" t="s">
        <v>361</v>
      </c>
      <c r="D137" s="62" t="s">
        <v>366</v>
      </c>
      <c r="G137" s="11" t="s">
        <v>266</v>
      </c>
      <c r="H137" t="s">
        <v>393</v>
      </c>
      <c r="I137" s="64" t="b">
        <f t="shared" si="2"/>
        <v>1</v>
      </c>
    </row>
    <row r="138" spans="1:9" x14ac:dyDescent="0.25">
      <c r="A138" s="62" t="s">
        <v>267</v>
      </c>
      <c r="B138" s="62" t="s">
        <v>370</v>
      </c>
      <c r="C138" s="62" t="s">
        <v>361</v>
      </c>
      <c r="D138" s="62" t="s">
        <v>366</v>
      </c>
      <c r="G138" s="11" t="s">
        <v>267</v>
      </c>
      <c r="H138" s="64" t="s">
        <v>393</v>
      </c>
      <c r="I138" s="64" t="b">
        <f t="shared" si="2"/>
        <v>1</v>
      </c>
    </row>
    <row r="139" spans="1:9" x14ac:dyDescent="0.25">
      <c r="A139" s="62" t="s">
        <v>268</v>
      </c>
      <c r="B139" s="62" t="s">
        <v>370</v>
      </c>
      <c r="C139" s="62" t="s">
        <v>361</v>
      </c>
      <c r="D139" s="62" t="s">
        <v>366</v>
      </c>
      <c r="G139" s="11" t="s">
        <v>268</v>
      </c>
      <c r="H139" s="64" t="s">
        <v>393</v>
      </c>
      <c r="I139" s="64" t="b">
        <f t="shared" si="2"/>
        <v>1</v>
      </c>
    </row>
    <row r="140" spans="1:9" x14ac:dyDescent="0.25">
      <c r="A140" s="62" t="s">
        <v>269</v>
      </c>
      <c r="B140" s="62" t="s">
        <v>370</v>
      </c>
      <c r="C140" s="62" t="s">
        <v>361</v>
      </c>
      <c r="D140" s="62" t="s">
        <v>366</v>
      </c>
      <c r="G140" s="11" t="s">
        <v>269</v>
      </c>
      <c r="H140" s="64" t="s">
        <v>393</v>
      </c>
      <c r="I140" s="64" t="b">
        <f t="shared" si="2"/>
        <v>1</v>
      </c>
    </row>
    <row r="141" spans="1:9" x14ac:dyDescent="0.25">
      <c r="A141" s="62" t="s">
        <v>270</v>
      </c>
      <c r="B141" s="62" t="s">
        <v>370</v>
      </c>
      <c r="C141" s="62" t="s">
        <v>361</v>
      </c>
      <c r="D141" s="62" t="s">
        <v>366</v>
      </c>
      <c r="G141" s="11" t="s">
        <v>270</v>
      </c>
      <c r="H141" s="64" t="s">
        <v>393</v>
      </c>
      <c r="I141" s="64" t="b">
        <f t="shared" si="2"/>
        <v>1</v>
      </c>
    </row>
    <row r="142" spans="1:9" x14ac:dyDescent="0.25">
      <c r="A142" s="62" t="s">
        <v>271</v>
      </c>
      <c r="B142" s="62" t="s">
        <v>370</v>
      </c>
      <c r="C142" s="62" t="s">
        <v>371</v>
      </c>
      <c r="D142" s="62" t="s">
        <v>366</v>
      </c>
      <c r="G142" s="11" t="s">
        <v>271</v>
      </c>
      <c r="H142" s="64" t="s">
        <v>393</v>
      </c>
      <c r="I142" s="64" t="b">
        <f t="shared" si="2"/>
        <v>1</v>
      </c>
    </row>
    <row r="143" spans="1:9" x14ac:dyDescent="0.25">
      <c r="A143" s="62" t="s">
        <v>272</v>
      </c>
      <c r="B143" s="62" t="s">
        <v>370</v>
      </c>
      <c r="C143" s="62" t="s">
        <v>371</v>
      </c>
      <c r="D143" s="62" t="s">
        <v>366</v>
      </c>
      <c r="G143" s="11" t="s">
        <v>272</v>
      </c>
      <c r="H143" s="64" t="s">
        <v>393</v>
      </c>
      <c r="I143" s="64" t="b">
        <f t="shared" si="2"/>
        <v>1</v>
      </c>
    </row>
    <row r="144" spans="1:9" x14ac:dyDescent="0.25">
      <c r="A144" s="62" t="s">
        <v>273</v>
      </c>
      <c r="B144" s="62" t="s">
        <v>370</v>
      </c>
      <c r="C144" s="62" t="s">
        <v>361</v>
      </c>
      <c r="D144" s="62" t="s">
        <v>366</v>
      </c>
      <c r="G144" s="11" t="s">
        <v>273</v>
      </c>
      <c r="H144" s="64" t="s">
        <v>393</v>
      </c>
      <c r="I144" s="64" t="b">
        <f t="shared" si="2"/>
        <v>1</v>
      </c>
    </row>
    <row r="145" spans="1:9" x14ac:dyDescent="0.25">
      <c r="A145" s="62" t="s">
        <v>274</v>
      </c>
      <c r="B145" s="62" t="s">
        <v>370</v>
      </c>
      <c r="C145" s="62" t="s">
        <v>361</v>
      </c>
      <c r="D145" s="62" t="s">
        <v>366</v>
      </c>
      <c r="G145" s="11" t="s">
        <v>274</v>
      </c>
      <c r="H145" s="64" t="s">
        <v>393</v>
      </c>
      <c r="I145" s="64" t="b">
        <f t="shared" si="2"/>
        <v>1</v>
      </c>
    </row>
    <row r="146" spans="1:9" x14ac:dyDescent="0.25">
      <c r="A146" s="62" t="s">
        <v>275</v>
      </c>
      <c r="B146" s="62" t="s">
        <v>370</v>
      </c>
      <c r="C146" s="62" t="s">
        <v>361</v>
      </c>
      <c r="D146" s="62" t="s">
        <v>366</v>
      </c>
      <c r="G146" s="11" t="s">
        <v>275</v>
      </c>
      <c r="H146" s="64" t="s">
        <v>393</v>
      </c>
      <c r="I146" s="64" t="b">
        <f t="shared" si="2"/>
        <v>1</v>
      </c>
    </row>
    <row r="147" spans="1:9" x14ac:dyDescent="0.25">
      <c r="A147" s="62" t="s">
        <v>276</v>
      </c>
      <c r="B147" s="62" t="s">
        <v>370</v>
      </c>
      <c r="C147" s="62" t="s">
        <v>361</v>
      </c>
      <c r="D147" s="62" t="s">
        <v>366</v>
      </c>
      <c r="G147" s="11" t="s">
        <v>276</v>
      </c>
      <c r="H147" s="64" t="s">
        <v>393</v>
      </c>
      <c r="I147" s="64" t="b">
        <f t="shared" si="2"/>
        <v>1</v>
      </c>
    </row>
    <row r="148" spans="1:9" x14ac:dyDescent="0.25">
      <c r="A148" s="62" t="s">
        <v>277</v>
      </c>
      <c r="B148" s="62" t="s">
        <v>370</v>
      </c>
      <c r="C148" s="62" t="s">
        <v>361</v>
      </c>
      <c r="D148" s="62" t="s">
        <v>366</v>
      </c>
      <c r="G148" s="11" t="s">
        <v>277</v>
      </c>
      <c r="H148" s="64" t="s">
        <v>393</v>
      </c>
      <c r="I148" s="64" t="b">
        <f t="shared" si="2"/>
        <v>1</v>
      </c>
    </row>
    <row r="149" spans="1:9" x14ac:dyDescent="0.25">
      <c r="A149" s="62" t="s">
        <v>278</v>
      </c>
      <c r="B149" s="62" t="s">
        <v>370</v>
      </c>
      <c r="C149" s="62" t="s">
        <v>361</v>
      </c>
      <c r="D149" s="62" t="s">
        <v>366</v>
      </c>
      <c r="G149" s="11" t="s">
        <v>278</v>
      </c>
      <c r="H149" s="64" t="s">
        <v>393</v>
      </c>
      <c r="I149" s="64" t="b">
        <f t="shared" si="2"/>
        <v>1</v>
      </c>
    </row>
    <row r="150" spans="1:9" x14ac:dyDescent="0.25">
      <c r="A150" s="62" t="s">
        <v>279</v>
      </c>
      <c r="B150" s="62" t="s">
        <v>370</v>
      </c>
      <c r="C150" s="62" t="s">
        <v>361</v>
      </c>
      <c r="D150" s="62" t="s">
        <v>366</v>
      </c>
      <c r="G150" s="11" t="s">
        <v>279</v>
      </c>
      <c r="H150" s="64" t="s">
        <v>393</v>
      </c>
      <c r="I150" s="64" t="b">
        <f t="shared" si="2"/>
        <v>1</v>
      </c>
    </row>
    <row r="151" spans="1:9" x14ac:dyDescent="0.25">
      <c r="A151" s="62" t="s">
        <v>280</v>
      </c>
      <c r="B151" s="62" t="s">
        <v>370</v>
      </c>
      <c r="C151" s="62" t="s">
        <v>361</v>
      </c>
      <c r="D151" s="62" t="s">
        <v>366</v>
      </c>
      <c r="G151" s="11" t="s">
        <v>280</v>
      </c>
      <c r="H151" s="64" t="s">
        <v>393</v>
      </c>
      <c r="I151" s="64" t="b">
        <f t="shared" si="2"/>
        <v>1</v>
      </c>
    </row>
    <row r="152" spans="1:9" x14ac:dyDescent="0.25">
      <c r="A152" s="62" t="s">
        <v>281</v>
      </c>
      <c r="B152" s="62" t="s">
        <v>370</v>
      </c>
      <c r="C152" s="62" t="s">
        <v>361</v>
      </c>
      <c r="D152" s="62" t="s">
        <v>366</v>
      </c>
      <c r="G152" s="11" t="s">
        <v>281</v>
      </c>
      <c r="H152" s="64" t="s">
        <v>393</v>
      </c>
      <c r="I152" s="64" t="b">
        <f t="shared" si="2"/>
        <v>1</v>
      </c>
    </row>
    <row r="153" spans="1:9" x14ac:dyDescent="0.25">
      <c r="A153" s="62" t="s">
        <v>282</v>
      </c>
      <c r="B153" s="62" t="s">
        <v>370</v>
      </c>
      <c r="C153" s="62" t="s">
        <v>361</v>
      </c>
      <c r="D153" s="62" t="s">
        <v>366</v>
      </c>
      <c r="G153" s="11" t="s">
        <v>282</v>
      </c>
      <c r="H153" s="64" t="s">
        <v>393</v>
      </c>
      <c r="I153" s="64" t="b">
        <f t="shared" si="2"/>
        <v>1</v>
      </c>
    </row>
    <row r="154" spans="1:9" x14ac:dyDescent="0.25">
      <c r="A154" s="62" t="s">
        <v>283</v>
      </c>
      <c r="B154" s="62" t="s">
        <v>370</v>
      </c>
      <c r="C154" s="62" t="s">
        <v>371</v>
      </c>
      <c r="D154" s="62" t="s">
        <v>366</v>
      </c>
      <c r="G154" s="11" t="s">
        <v>283</v>
      </c>
      <c r="H154" s="64" t="s">
        <v>393</v>
      </c>
      <c r="I154" s="64" t="b">
        <f t="shared" si="2"/>
        <v>1</v>
      </c>
    </row>
    <row r="155" spans="1:9" x14ac:dyDescent="0.25">
      <c r="A155" s="62" t="s">
        <v>284</v>
      </c>
      <c r="B155" s="62" t="s">
        <v>370</v>
      </c>
      <c r="C155" s="62" t="s">
        <v>361</v>
      </c>
      <c r="D155" s="62" t="s">
        <v>366</v>
      </c>
      <c r="G155" s="11" t="s">
        <v>284</v>
      </c>
      <c r="H155" s="64" t="s">
        <v>393</v>
      </c>
      <c r="I155" s="64" t="b">
        <f t="shared" si="2"/>
        <v>1</v>
      </c>
    </row>
    <row r="156" spans="1:9" x14ac:dyDescent="0.25">
      <c r="A156" s="62" t="s">
        <v>285</v>
      </c>
      <c r="B156" s="62" t="s">
        <v>370</v>
      </c>
      <c r="C156" s="62" t="s">
        <v>361</v>
      </c>
      <c r="D156" s="62" t="s">
        <v>366</v>
      </c>
      <c r="G156" s="11" t="s">
        <v>285</v>
      </c>
      <c r="H156" s="64" t="s">
        <v>393</v>
      </c>
      <c r="I156" s="64" t="b">
        <f t="shared" si="2"/>
        <v>1</v>
      </c>
    </row>
    <row r="157" spans="1:9" x14ac:dyDescent="0.25">
      <c r="A157" s="62" t="s">
        <v>286</v>
      </c>
      <c r="B157" s="62" t="s">
        <v>370</v>
      </c>
      <c r="C157" s="62" t="s">
        <v>361</v>
      </c>
      <c r="D157" s="62" t="s">
        <v>366</v>
      </c>
      <c r="G157" s="11" t="s">
        <v>286</v>
      </c>
      <c r="H157" s="64" t="s">
        <v>393</v>
      </c>
      <c r="I157" s="64" t="b">
        <f t="shared" si="2"/>
        <v>1</v>
      </c>
    </row>
    <row r="158" spans="1:9" x14ac:dyDescent="0.25">
      <c r="A158" s="62" t="s">
        <v>287</v>
      </c>
      <c r="B158" s="62" t="s">
        <v>370</v>
      </c>
      <c r="C158" s="62" t="s">
        <v>361</v>
      </c>
      <c r="D158" s="62" t="s">
        <v>366</v>
      </c>
      <c r="G158" s="11" t="s">
        <v>287</v>
      </c>
      <c r="H158" s="64" t="s">
        <v>393</v>
      </c>
      <c r="I158" s="64" t="b">
        <f t="shared" si="2"/>
        <v>1</v>
      </c>
    </row>
    <row r="159" spans="1:9" x14ac:dyDescent="0.25">
      <c r="A159" s="62" t="s">
        <v>288</v>
      </c>
      <c r="B159" s="62" t="s">
        <v>370</v>
      </c>
      <c r="C159" s="62" t="s">
        <v>361</v>
      </c>
      <c r="D159" s="62" t="s">
        <v>366</v>
      </c>
      <c r="G159" s="11" t="s">
        <v>288</v>
      </c>
      <c r="H159" s="64" t="s">
        <v>393</v>
      </c>
      <c r="I159" s="64" t="b">
        <f t="shared" si="2"/>
        <v>1</v>
      </c>
    </row>
    <row r="160" spans="1:9" x14ac:dyDescent="0.25">
      <c r="A160" s="62" t="s">
        <v>289</v>
      </c>
      <c r="B160" s="62" t="s">
        <v>370</v>
      </c>
      <c r="C160" s="62" t="s">
        <v>361</v>
      </c>
      <c r="D160" s="62" t="s">
        <v>366</v>
      </c>
      <c r="G160" s="11" t="s">
        <v>289</v>
      </c>
      <c r="H160" s="64" t="s">
        <v>393</v>
      </c>
      <c r="I160" s="64" t="b">
        <f t="shared" si="2"/>
        <v>1</v>
      </c>
    </row>
    <row r="161" spans="1:9" x14ac:dyDescent="0.25">
      <c r="A161" s="62" t="s">
        <v>290</v>
      </c>
      <c r="B161" s="62" t="s">
        <v>370</v>
      </c>
      <c r="C161" s="62" t="s">
        <v>361</v>
      </c>
      <c r="D161" s="62" t="s">
        <v>366</v>
      </c>
      <c r="G161" s="11" t="s">
        <v>290</v>
      </c>
      <c r="H161" s="64" t="s">
        <v>393</v>
      </c>
      <c r="I161" s="64" t="b">
        <f t="shared" si="2"/>
        <v>1</v>
      </c>
    </row>
    <row r="162" spans="1:9" x14ac:dyDescent="0.25">
      <c r="A162" s="62" t="s">
        <v>291</v>
      </c>
      <c r="B162" s="62" t="s">
        <v>370</v>
      </c>
      <c r="C162" s="62" t="s">
        <v>361</v>
      </c>
      <c r="D162" s="62" t="s">
        <v>366</v>
      </c>
      <c r="G162" s="11" t="s">
        <v>291</v>
      </c>
      <c r="H162" s="64" t="s">
        <v>393</v>
      </c>
      <c r="I162" s="64" t="b">
        <f t="shared" si="2"/>
        <v>1</v>
      </c>
    </row>
    <row r="163" spans="1:9" x14ac:dyDescent="0.25">
      <c r="A163" s="62" t="s">
        <v>292</v>
      </c>
      <c r="B163" s="62" t="s">
        <v>370</v>
      </c>
      <c r="C163" s="62" t="s">
        <v>361</v>
      </c>
      <c r="D163" s="62" t="s">
        <v>366</v>
      </c>
      <c r="G163" s="11" t="s">
        <v>292</v>
      </c>
      <c r="H163" s="64" t="s">
        <v>393</v>
      </c>
      <c r="I163" s="64" t="b">
        <f t="shared" si="2"/>
        <v>1</v>
      </c>
    </row>
    <row r="164" spans="1:9" x14ac:dyDescent="0.25">
      <c r="A164" s="62" t="s">
        <v>293</v>
      </c>
      <c r="B164" s="62" t="s">
        <v>370</v>
      </c>
      <c r="C164" s="62" t="s">
        <v>361</v>
      </c>
      <c r="D164" s="62" t="s">
        <v>366</v>
      </c>
      <c r="G164" s="11" t="s">
        <v>293</v>
      </c>
      <c r="H164" s="64" t="s">
        <v>393</v>
      </c>
      <c r="I164" s="64" t="b">
        <f t="shared" si="2"/>
        <v>1</v>
      </c>
    </row>
    <row r="165" spans="1:9" x14ac:dyDescent="0.25">
      <c r="A165" s="62" t="s">
        <v>294</v>
      </c>
      <c r="B165" s="62" t="s">
        <v>370</v>
      </c>
      <c r="C165" s="62" t="s">
        <v>361</v>
      </c>
      <c r="D165" s="62" t="s">
        <v>366</v>
      </c>
      <c r="G165" s="11" t="s">
        <v>294</v>
      </c>
      <c r="H165" s="64" t="s">
        <v>393</v>
      </c>
      <c r="I165" s="64" t="b">
        <f t="shared" si="2"/>
        <v>1</v>
      </c>
    </row>
    <row r="166" spans="1:9" x14ac:dyDescent="0.25">
      <c r="A166" s="62" t="s">
        <v>295</v>
      </c>
      <c r="B166" s="62" t="s">
        <v>370</v>
      </c>
      <c r="C166" s="62" t="s">
        <v>361</v>
      </c>
      <c r="D166" s="62" t="s">
        <v>366</v>
      </c>
      <c r="G166" s="11" t="s">
        <v>295</v>
      </c>
      <c r="H166" s="64" t="s">
        <v>393</v>
      </c>
      <c r="I166" s="64" t="b">
        <f t="shared" si="2"/>
        <v>1</v>
      </c>
    </row>
    <row r="167" spans="1:9" x14ac:dyDescent="0.25">
      <c r="A167" s="62" t="s">
        <v>296</v>
      </c>
      <c r="B167" s="62" t="s">
        <v>370</v>
      </c>
      <c r="C167" s="62" t="s">
        <v>361</v>
      </c>
      <c r="D167" s="62" t="s">
        <v>366</v>
      </c>
      <c r="G167" s="11" t="s">
        <v>296</v>
      </c>
      <c r="H167" s="64" t="s">
        <v>393</v>
      </c>
      <c r="I167" s="64" t="b">
        <f t="shared" si="2"/>
        <v>1</v>
      </c>
    </row>
    <row r="168" spans="1:9" x14ac:dyDescent="0.25">
      <c r="A168" s="62" t="s">
        <v>297</v>
      </c>
      <c r="B168" s="62" t="s">
        <v>370</v>
      </c>
      <c r="C168" s="62" t="s">
        <v>361</v>
      </c>
      <c r="D168" s="62" t="s">
        <v>366</v>
      </c>
      <c r="G168" s="11" t="s">
        <v>297</v>
      </c>
      <c r="H168" s="64" t="s">
        <v>393</v>
      </c>
      <c r="I168" s="64" t="b">
        <f t="shared" si="2"/>
        <v>1</v>
      </c>
    </row>
    <row r="169" spans="1:9" x14ac:dyDescent="0.25">
      <c r="A169" s="62" t="s">
        <v>298</v>
      </c>
      <c r="B169" s="62" t="s">
        <v>370</v>
      </c>
      <c r="C169" s="62" t="s">
        <v>361</v>
      </c>
      <c r="D169" s="62" t="s">
        <v>366</v>
      </c>
      <c r="G169" s="11" t="s">
        <v>298</v>
      </c>
      <c r="H169" s="64" t="s">
        <v>393</v>
      </c>
      <c r="I169" s="64" t="b">
        <f t="shared" si="2"/>
        <v>1</v>
      </c>
    </row>
    <row r="170" spans="1:9" x14ac:dyDescent="0.25">
      <c r="A170" s="62" t="s">
        <v>299</v>
      </c>
      <c r="B170" s="62" t="s">
        <v>370</v>
      </c>
      <c r="C170" s="62" t="s">
        <v>361</v>
      </c>
      <c r="D170" s="62" t="s">
        <v>366</v>
      </c>
      <c r="G170" s="11" t="s">
        <v>299</v>
      </c>
      <c r="H170" s="64" t="s">
        <v>393</v>
      </c>
      <c r="I170" s="64" t="b">
        <f t="shared" si="2"/>
        <v>1</v>
      </c>
    </row>
    <row r="171" spans="1:9" x14ac:dyDescent="0.25">
      <c r="A171" s="62" t="s">
        <v>300</v>
      </c>
      <c r="B171" s="62" t="s">
        <v>370</v>
      </c>
      <c r="C171" s="62" t="s">
        <v>361</v>
      </c>
      <c r="D171" s="62" t="s">
        <v>366</v>
      </c>
      <c r="G171" s="11" t="s">
        <v>300</v>
      </c>
      <c r="H171" s="64" t="s">
        <v>393</v>
      </c>
      <c r="I171" s="64" t="b">
        <f t="shared" si="2"/>
        <v>1</v>
      </c>
    </row>
    <row r="172" spans="1:9" x14ac:dyDescent="0.25">
      <c r="A172" s="62" t="s">
        <v>301</v>
      </c>
      <c r="B172" s="62" t="s">
        <v>370</v>
      </c>
      <c r="C172" s="62" t="s">
        <v>361</v>
      </c>
      <c r="D172" s="62" t="s">
        <v>366</v>
      </c>
      <c r="G172" s="11" t="s">
        <v>301</v>
      </c>
      <c r="H172" s="64" t="s">
        <v>393</v>
      </c>
      <c r="I172" s="64" t="b">
        <f t="shared" si="2"/>
        <v>1</v>
      </c>
    </row>
    <row r="173" spans="1:9" x14ac:dyDescent="0.25">
      <c r="A173" s="62" t="s">
        <v>302</v>
      </c>
      <c r="B173" s="62" t="s">
        <v>370</v>
      </c>
      <c r="C173" s="62" t="s">
        <v>361</v>
      </c>
      <c r="D173" s="62" t="s">
        <v>366</v>
      </c>
      <c r="G173" s="11" t="s">
        <v>302</v>
      </c>
      <c r="H173" s="64" t="s">
        <v>393</v>
      </c>
      <c r="I173" s="64" t="b">
        <f t="shared" si="2"/>
        <v>1</v>
      </c>
    </row>
    <row r="174" spans="1:9" x14ac:dyDescent="0.25">
      <c r="A174" s="62" t="s">
        <v>303</v>
      </c>
      <c r="B174" s="62" t="s">
        <v>370</v>
      </c>
      <c r="C174" s="62" t="s">
        <v>361</v>
      </c>
      <c r="D174" s="62" t="s">
        <v>366</v>
      </c>
      <c r="G174" s="11" t="s">
        <v>303</v>
      </c>
      <c r="H174" s="64" t="s">
        <v>393</v>
      </c>
      <c r="I174" s="64" t="b">
        <f t="shared" si="2"/>
        <v>1</v>
      </c>
    </row>
    <row r="175" spans="1:9" x14ac:dyDescent="0.25">
      <c r="A175" s="62" t="s">
        <v>375</v>
      </c>
      <c r="B175" s="62" t="s">
        <v>370</v>
      </c>
      <c r="C175" s="62" t="s">
        <v>361</v>
      </c>
      <c r="D175" s="62" t="s">
        <v>366</v>
      </c>
      <c r="G175" s="65" t="s">
        <v>375</v>
      </c>
      <c r="H175" s="64" t="s">
        <v>393</v>
      </c>
      <c r="I175" s="64" t="b">
        <f t="shared" si="2"/>
        <v>1</v>
      </c>
    </row>
    <row r="176" spans="1:9" x14ac:dyDescent="0.25">
      <c r="A176" s="62" t="s">
        <v>304</v>
      </c>
      <c r="B176" s="62" t="s">
        <v>370</v>
      </c>
      <c r="C176" s="62" t="s">
        <v>371</v>
      </c>
      <c r="D176" s="62" t="s">
        <v>366</v>
      </c>
      <c r="G176" s="11" t="s">
        <v>304</v>
      </c>
      <c r="H176" s="64" t="s">
        <v>393</v>
      </c>
      <c r="I176" s="64" t="b">
        <f t="shared" si="2"/>
        <v>1</v>
      </c>
    </row>
    <row r="177" spans="1:9" x14ac:dyDescent="0.25">
      <c r="A177" s="62" t="s">
        <v>305</v>
      </c>
      <c r="B177" s="62" t="s">
        <v>370</v>
      </c>
      <c r="C177" s="62" t="s">
        <v>371</v>
      </c>
      <c r="D177" s="62" t="s">
        <v>366</v>
      </c>
      <c r="G177" s="11" t="s">
        <v>305</v>
      </c>
      <c r="H177" s="64" t="s">
        <v>393</v>
      </c>
      <c r="I177" s="64" t="b">
        <f t="shared" si="2"/>
        <v>1</v>
      </c>
    </row>
    <row r="178" spans="1:9" x14ac:dyDescent="0.25">
      <c r="A178" s="62" t="s">
        <v>306</v>
      </c>
      <c r="B178" s="62" t="s">
        <v>370</v>
      </c>
      <c r="C178" s="62" t="s">
        <v>371</v>
      </c>
      <c r="D178" s="62" t="s">
        <v>366</v>
      </c>
      <c r="G178" s="11" t="s">
        <v>306</v>
      </c>
      <c r="H178" s="64" t="s">
        <v>393</v>
      </c>
      <c r="I178" s="64" t="b">
        <f t="shared" si="2"/>
        <v>1</v>
      </c>
    </row>
    <row r="179" spans="1:9" x14ac:dyDescent="0.25">
      <c r="A179" s="62" t="s">
        <v>307</v>
      </c>
      <c r="B179" s="62" t="s">
        <v>370</v>
      </c>
      <c r="C179" s="62" t="s">
        <v>371</v>
      </c>
      <c r="D179" s="62" t="s">
        <v>366</v>
      </c>
      <c r="G179" s="11" t="s">
        <v>307</v>
      </c>
      <c r="H179" s="64" t="s">
        <v>393</v>
      </c>
      <c r="I179" s="64" t="b">
        <f t="shared" si="2"/>
        <v>1</v>
      </c>
    </row>
    <row r="180" spans="1:9" x14ac:dyDescent="0.25">
      <c r="A180" s="62" t="s">
        <v>308</v>
      </c>
      <c r="B180" s="62" t="s">
        <v>370</v>
      </c>
      <c r="C180" s="62" t="s">
        <v>371</v>
      </c>
      <c r="D180" s="62" t="s">
        <v>366</v>
      </c>
      <c r="G180" s="11" t="s">
        <v>308</v>
      </c>
      <c r="H180" s="64" t="s">
        <v>393</v>
      </c>
      <c r="I180" s="64" t="b">
        <f t="shared" si="2"/>
        <v>1</v>
      </c>
    </row>
    <row r="181" spans="1:9" x14ac:dyDescent="0.25">
      <c r="A181" s="62" t="s">
        <v>309</v>
      </c>
      <c r="B181" s="62" t="s">
        <v>370</v>
      </c>
      <c r="C181" s="62" t="s">
        <v>371</v>
      </c>
      <c r="D181" s="62" t="s">
        <v>366</v>
      </c>
      <c r="G181" s="11" t="s">
        <v>309</v>
      </c>
      <c r="H181" s="64" t="s">
        <v>393</v>
      </c>
      <c r="I181" s="64" t="b">
        <f t="shared" si="2"/>
        <v>1</v>
      </c>
    </row>
    <row r="182" spans="1:9" x14ac:dyDescent="0.25">
      <c r="A182" s="62" t="s">
        <v>310</v>
      </c>
      <c r="B182" s="62" t="s">
        <v>370</v>
      </c>
      <c r="C182" s="62" t="s">
        <v>371</v>
      </c>
      <c r="D182" s="62" t="s">
        <v>366</v>
      </c>
      <c r="G182" s="11" t="s">
        <v>310</v>
      </c>
      <c r="H182" s="64" t="s">
        <v>393</v>
      </c>
      <c r="I182" s="64" t="b">
        <f t="shared" si="2"/>
        <v>1</v>
      </c>
    </row>
    <row r="183" spans="1:9" x14ac:dyDescent="0.25">
      <c r="A183" s="62" t="s">
        <v>311</v>
      </c>
      <c r="B183" s="62" t="s">
        <v>370</v>
      </c>
      <c r="C183" s="62" t="s">
        <v>371</v>
      </c>
      <c r="D183" s="62" t="s">
        <v>366</v>
      </c>
      <c r="G183" s="11" t="s">
        <v>311</v>
      </c>
      <c r="H183" s="64" t="s">
        <v>393</v>
      </c>
      <c r="I183" s="64" t="b">
        <f t="shared" si="2"/>
        <v>1</v>
      </c>
    </row>
    <row r="184" spans="1:9" x14ac:dyDescent="0.25">
      <c r="A184" s="62" t="s">
        <v>312</v>
      </c>
      <c r="B184" s="62" t="s">
        <v>370</v>
      </c>
      <c r="C184" s="62" t="s">
        <v>361</v>
      </c>
      <c r="D184" s="62" t="s">
        <v>366</v>
      </c>
      <c r="G184" s="11" t="s">
        <v>312</v>
      </c>
      <c r="H184" s="64" t="s">
        <v>393</v>
      </c>
      <c r="I184" s="64" t="b">
        <f t="shared" si="2"/>
        <v>1</v>
      </c>
    </row>
    <row r="185" spans="1:9" x14ac:dyDescent="0.25">
      <c r="A185" s="62" t="s">
        <v>313</v>
      </c>
      <c r="B185" s="62" t="s">
        <v>370</v>
      </c>
      <c r="C185" s="62" t="s">
        <v>361</v>
      </c>
      <c r="D185" s="62" t="s">
        <v>366</v>
      </c>
      <c r="G185" s="11" t="s">
        <v>313</v>
      </c>
      <c r="H185" s="64" t="s">
        <v>393</v>
      </c>
      <c r="I185" s="64" t="b">
        <f t="shared" si="2"/>
        <v>1</v>
      </c>
    </row>
    <row r="186" spans="1:9" x14ac:dyDescent="0.25">
      <c r="A186" s="62" t="s">
        <v>314</v>
      </c>
      <c r="B186" s="62" t="s">
        <v>370</v>
      </c>
      <c r="C186" s="62" t="s">
        <v>371</v>
      </c>
      <c r="D186" s="62" t="s">
        <v>366</v>
      </c>
      <c r="G186" s="11" t="s">
        <v>314</v>
      </c>
      <c r="H186" s="64" t="s">
        <v>393</v>
      </c>
      <c r="I186" s="64" t="b">
        <f t="shared" si="2"/>
        <v>1</v>
      </c>
    </row>
    <row r="187" spans="1:9" x14ac:dyDescent="0.25">
      <c r="A187" s="62" t="s">
        <v>315</v>
      </c>
      <c r="B187" s="62" t="s">
        <v>370</v>
      </c>
      <c r="C187" s="62" t="s">
        <v>371</v>
      </c>
      <c r="D187" s="62" t="s">
        <v>366</v>
      </c>
      <c r="G187" s="11" t="s">
        <v>315</v>
      </c>
      <c r="H187" s="64" t="s">
        <v>393</v>
      </c>
      <c r="I187" s="64" t="b">
        <f t="shared" si="2"/>
        <v>1</v>
      </c>
    </row>
    <row r="188" spans="1:9" x14ac:dyDescent="0.25">
      <c r="A188" s="62" t="s">
        <v>316</v>
      </c>
      <c r="B188" s="62" t="s">
        <v>370</v>
      </c>
      <c r="C188" s="62" t="s">
        <v>371</v>
      </c>
      <c r="D188" s="62" t="s">
        <v>366</v>
      </c>
      <c r="G188" s="11" t="s">
        <v>316</v>
      </c>
      <c r="H188" s="64" t="s">
        <v>393</v>
      </c>
      <c r="I188" s="64" t="b">
        <f t="shared" si="2"/>
        <v>1</v>
      </c>
    </row>
    <row r="189" spans="1:9" x14ac:dyDescent="0.25">
      <c r="A189" s="62" t="s">
        <v>317</v>
      </c>
      <c r="B189" s="62" t="s">
        <v>370</v>
      </c>
      <c r="C189" s="62" t="s">
        <v>371</v>
      </c>
      <c r="D189" s="62" t="s">
        <v>366</v>
      </c>
      <c r="G189" s="11" t="s">
        <v>317</v>
      </c>
      <c r="H189" s="64" t="s">
        <v>393</v>
      </c>
      <c r="I189" s="64" t="b">
        <f t="shared" si="2"/>
        <v>1</v>
      </c>
    </row>
    <row r="190" spans="1:9" x14ac:dyDescent="0.25">
      <c r="A190" s="62" t="s">
        <v>318</v>
      </c>
      <c r="B190" s="62" t="s">
        <v>370</v>
      </c>
      <c r="C190" s="62" t="s">
        <v>371</v>
      </c>
      <c r="D190" s="62" t="s">
        <v>366</v>
      </c>
      <c r="G190" s="11" t="s">
        <v>318</v>
      </c>
      <c r="H190" s="64" t="s">
        <v>393</v>
      </c>
      <c r="I190" s="64" t="b">
        <f t="shared" si="2"/>
        <v>1</v>
      </c>
    </row>
    <row r="191" spans="1:9" x14ac:dyDescent="0.25">
      <c r="A191" s="62" t="s">
        <v>319</v>
      </c>
      <c r="B191" s="62" t="s">
        <v>370</v>
      </c>
      <c r="C191" s="62" t="s">
        <v>371</v>
      </c>
      <c r="D191" s="62" t="s">
        <v>366</v>
      </c>
      <c r="G191" s="11" t="s">
        <v>319</v>
      </c>
      <c r="H191" s="64" t="s">
        <v>393</v>
      </c>
      <c r="I191" s="64" t="b">
        <f t="shared" si="2"/>
        <v>1</v>
      </c>
    </row>
    <row r="192" spans="1:9" x14ac:dyDescent="0.25">
      <c r="A192" s="62" t="s">
        <v>320</v>
      </c>
      <c r="B192" s="62" t="s">
        <v>370</v>
      </c>
      <c r="C192" s="62" t="s">
        <v>371</v>
      </c>
      <c r="D192" s="62" t="s">
        <v>366</v>
      </c>
      <c r="G192" s="11" t="s">
        <v>320</v>
      </c>
      <c r="H192" s="64" t="s">
        <v>393</v>
      </c>
      <c r="I192" s="64" t="b">
        <f t="shared" si="2"/>
        <v>1</v>
      </c>
    </row>
    <row r="193" spans="1:9" x14ac:dyDescent="0.25">
      <c r="A193" s="62" t="s">
        <v>321</v>
      </c>
      <c r="B193" s="62" t="s">
        <v>370</v>
      </c>
      <c r="C193" s="62" t="s">
        <v>371</v>
      </c>
      <c r="D193" s="62" t="s">
        <v>366</v>
      </c>
      <c r="G193" s="11" t="s">
        <v>321</v>
      </c>
      <c r="H193" s="64" t="s">
        <v>393</v>
      </c>
      <c r="I193" s="64" t="b">
        <f t="shared" si="2"/>
        <v>1</v>
      </c>
    </row>
    <row r="194" spans="1:9" x14ac:dyDescent="0.25">
      <c r="A194" s="62" t="s">
        <v>376</v>
      </c>
      <c r="B194" s="62" t="s">
        <v>370</v>
      </c>
      <c r="C194" s="62" t="s">
        <v>371</v>
      </c>
      <c r="D194" s="62" t="s">
        <v>366</v>
      </c>
      <c r="G194" s="65" t="s">
        <v>376</v>
      </c>
      <c r="H194" s="64" t="s">
        <v>393</v>
      </c>
      <c r="I194" s="64" t="b">
        <f t="shared" si="2"/>
        <v>1</v>
      </c>
    </row>
    <row r="195" spans="1:9" x14ac:dyDescent="0.25">
      <c r="A195" s="62" t="s">
        <v>377</v>
      </c>
      <c r="B195" s="62" t="s">
        <v>370</v>
      </c>
      <c r="C195" s="62" t="s">
        <v>371</v>
      </c>
      <c r="D195" s="62" t="s">
        <v>366</v>
      </c>
      <c r="G195" s="65" t="s">
        <v>377</v>
      </c>
      <c r="H195" s="64" t="s">
        <v>393</v>
      </c>
      <c r="I195" s="64" t="b">
        <f t="shared" ref="I195:I258" si="3">EXACT(G195,A195)</f>
        <v>1</v>
      </c>
    </row>
    <row r="196" spans="1:9" x14ac:dyDescent="0.25">
      <c r="A196" s="62" t="s">
        <v>322</v>
      </c>
      <c r="B196" s="62" t="s">
        <v>370</v>
      </c>
      <c r="C196" s="62" t="s">
        <v>361</v>
      </c>
      <c r="D196" s="62" t="s">
        <v>366</v>
      </c>
      <c r="G196" s="11" t="s">
        <v>322</v>
      </c>
      <c r="H196" s="64" t="s">
        <v>393</v>
      </c>
      <c r="I196" s="64" t="b">
        <f t="shared" si="3"/>
        <v>1</v>
      </c>
    </row>
    <row r="197" spans="1:9" x14ac:dyDescent="0.25">
      <c r="A197" s="62" t="s">
        <v>323</v>
      </c>
      <c r="B197" s="62" t="s">
        <v>370</v>
      </c>
      <c r="C197" s="62" t="s">
        <v>361</v>
      </c>
      <c r="D197" s="62" t="s">
        <v>366</v>
      </c>
      <c r="G197" s="11" t="s">
        <v>323</v>
      </c>
      <c r="H197" s="64" t="s">
        <v>393</v>
      </c>
      <c r="I197" s="64" t="b">
        <f t="shared" si="3"/>
        <v>1</v>
      </c>
    </row>
    <row r="198" spans="1:9" x14ac:dyDescent="0.25">
      <c r="A198" s="62" t="s">
        <v>324</v>
      </c>
      <c r="B198" s="62" t="s">
        <v>370</v>
      </c>
      <c r="C198" s="62" t="s">
        <v>361</v>
      </c>
      <c r="D198" s="62" t="s">
        <v>366</v>
      </c>
      <c r="G198" s="11" t="s">
        <v>324</v>
      </c>
      <c r="H198" s="64" t="s">
        <v>393</v>
      </c>
      <c r="I198" s="64" t="b">
        <f t="shared" si="3"/>
        <v>1</v>
      </c>
    </row>
    <row r="199" spans="1:9" x14ac:dyDescent="0.25">
      <c r="A199" s="62" t="s">
        <v>325</v>
      </c>
      <c r="B199" s="62" t="s">
        <v>370</v>
      </c>
      <c r="C199" s="62" t="s">
        <v>371</v>
      </c>
      <c r="D199" s="62" t="s">
        <v>366</v>
      </c>
      <c r="G199" s="11" t="s">
        <v>325</v>
      </c>
      <c r="H199" s="64" t="s">
        <v>393</v>
      </c>
      <c r="I199" s="64" t="b">
        <f t="shared" si="3"/>
        <v>1</v>
      </c>
    </row>
    <row r="200" spans="1:9" x14ac:dyDescent="0.25">
      <c r="A200" s="62" t="s">
        <v>326</v>
      </c>
      <c r="B200" s="62" t="s">
        <v>370</v>
      </c>
      <c r="C200" s="62" t="s">
        <v>371</v>
      </c>
      <c r="D200" s="62" t="s">
        <v>366</v>
      </c>
      <c r="G200" s="11" t="s">
        <v>326</v>
      </c>
      <c r="H200" s="64" t="s">
        <v>393</v>
      </c>
      <c r="I200" s="64" t="b">
        <f t="shared" si="3"/>
        <v>1</v>
      </c>
    </row>
    <row r="201" spans="1:9" x14ac:dyDescent="0.25">
      <c r="A201" s="62" t="s">
        <v>327</v>
      </c>
      <c r="B201" s="62" t="s">
        <v>370</v>
      </c>
      <c r="C201" s="62" t="s">
        <v>371</v>
      </c>
      <c r="D201" s="62" t="s">
        <v>366</v>
      </c>
      <c r="G201" s="11" t="s">
        <v>327</v>
      </c>
      <c r="H201" s="64" t="s">
        <v>393</v>
      </c>
      <c r="I201" s="64" t="b">
        <f t="shared" si="3"/>
        <v>1</v>
      </c>
    </row>
    <row r="202" spans="1:9" x14ac:dyDescent="0.25">
      <c r="A202" s="62" t="s">
        <v>328</v>
      </c>
      <c r="B202" s="62" t="s">
        <v>370</v>
      </c>
      <c r="C202" s="62" t="s">
        <v>371</v>
      </c>
      <c r="D202" s="62" t="s">
        <v>366</v>
      </c>
      <c r="G202" s="11" t="s">
        <v>328</v>
      </c>
      <c r="H202" s="64" t="s">
        <v>393</v>
      </c>
      <c r="I202" s="64" t="b">
        <f t="shared" si="3"/>
        <v>1</v>
      </c>
    </row>
    <row r="203" spans="1:9" x14ac:dyDescent="0.25">
      <c r="A203" s="62" t="s">
        <v>329</v>
      </c>
      <c r="B203" s="62" t="s">
        <v>370</v>
      </c>
      <c r="C203" s="62" t="s">
        <v>371</v>
      </c>
      <c r="D203" s="62" t="s">
        <v>366</v>
      </c>
      <c r="G203" s="11" t="s">
        <v>329</v>
      </c>
      <c r="H203" s="64" t="s">
        <v>393</v>
      </c>
      <c r="I203" s="64" t="b">
        <f t="shared" si="3"/>
        <v>1</v>
      </c>
    </row>
    <row r="204" spans="1:9" x14ac:dyDescent="0.25">
      <c r="A204" s="62" t="s">
        <v>330</v>
      </c>
      <c r="B204" s="62" t="s">
        <v>370</v>
      </c>
      <c r="C204" s="62" t="s">
        <v>361</v>
      </c>
      <c r="D204" s="62" t="s">
        <v>366</v>
      </c>
      <c r="G204" s="11" t="s">
        <v>330</v>
      </c>
      <c r="H204" s="64" t="s">
        <v>393</v>
      </c>
      <c r="I204" s="64" t="b">
        <f t="shared" si="3"/>
        <v>1</v>
      </c>
    </row>
    <row r="205" spans="1:9" x14ac:dyDescent="0.25">
      <c r="A205" s="62" t="s">
        <v>331</v>
      </c>
      <c r="B205" s="62" t="s">
        <v>370</v>
      </c>
      <c r="C205" s="62" t="s">
        <v>371</v>
      </c>
      <c r="D205" s="62" t="s">
        <v>366</v>
      </c>
      <c r="G205" s="11" t="s">
        <v>331</v>
      </c>
      <c r="H205" s="64" t="s">
        <v>393</v>
      </c>
      <c r="I205" s="64" t="b">
        <f t="shared" si="3"/>
        <v>1</v>
      </c>
    </row>
    <row r="206" spans="1:9" x14ac:dyDescent="0.25">
      <c r="A206" s="62" t="s">
        <v>118</v>
      </c>
      <c r="B206" s="62" t="s">
        <v>378</v>
      </c>
      <c r="C206" s="62" t="s">
        <v>361</v>
      </c>
      <c r="D206" s="62" t="s">
        <v>362</v>
      </c>
      <c r="G206" s="11" t="s">
        <v>118</v>
      </c>
      <c r="H206" s="64" t="s">
        <v>399</v>
      </c>
      <c r="I206" s="64" t="b">
        <f t="shared" si="3"/>
        <v>1</v>
      </c>
    </row>
    <row r="207" spans="1:9" x14ac:dyDescent="0.25">
      <c r="A207" s="62" t="s">
        <v>119</v>
      </c>
      <c r="B207" s="62" t="s">
        <v>378</v>
      </c>
      <c r="C207" s="62" t="s">
        <v>361</v>
      </c>
      <c r="D207" s="62" t="s">
        <v>362</v>
      </c>
      <c r="G207" s="11" t="s">
        <v>119</v>
      </c>
      <c r="H207" s="64" t="s">
        <v>399</v>
      </c>
      <c r="I207" s="64" t="b">
        <f t="shared" si="3"/>
        <v>1</v>
      </c>
    </row>
    <row r="208" spans="1:9" x14ac:dyDescent="0.25">
      <c r="A208" s="62" t="s">
        <v>120</v>
      </c>
      <c r="B208" s="62" t="s">
        <v>378</v>
      </c>
      <c r="C208" s="62" t="s">
        <v>361</v>
      </c>
      <c r="D208" s="62" t="s">
        <v>362</v>
      </c>
      <c r="G208" s="11" t="s">
        <v>120</v>
      </c>
      <c r="H208" s="64" t="s">
        <v>399</v>
      </c>
      <c r="I208" s="64" t="b">
        <f t="shared" si="3"/>
        <v>1</v>
      </c>
    </row>
    <row r="209" spans="1:9" x14ac:dyDescent="0.25">
      <c r="A209" s="62" t="s">
        <v>121</v>
      </c>
      <c r="B209" s="62" t="s">
        <v>378</v>
      </c>
      <c r="C209" s="62" t="s">
        <v>361</v>
      </c>
      <c r="D209" s="62" t="s">
        <v>362</v>
      </c>
      <c r="G209" s="11" t="s">
        <v>121</v>
      </c>
      <c r="H209" s="64" t="s">
        <v>399</v>
      </c>
      <c r="I209" s="64" t="b">
        <f t="shared" si="3"/>
        <v>1</v>
      </c>
    </row>
    <row r="210" spans="1:9" x14ac:dyDescent="0.25">
      <c r="A210" s="62" t="s">
        <v>122</v>
      </c>
      <c r="B210" s="62" t="s">
        <v>378</v>
      </c>
      <c r="C210" s="62" t="s">
        <v>361</v>
      </c>
      <c r="D210" s="62" t="s">
        <v>362</v>
      </c>
      <c r="G210" s="11" t="s">
        <v>122</v>
      </c>
      <c r="H210" s="64" t="s">
        <v>399</v>
      </c>
      <c r="I210" s="64" t="b">
        <f t="shared" si="3"/>
        <v>1</v>
      </c>
    </row>
    <row r="211" spans="1:9" x14ac:dyDescent="0.25">
      <c r="A211" s="62" t="s">
        <v>123</v>
      </c>
      <c r="B211" s="62" t="s">
        <v>378</v>
      </c>
      <c r="C211" s="62" t="s">
        <v>361</v>
      </c>
      <c r="D211" s="62" t="s">
        <v>362</v>
      </c>
      <c r="G211" s="11" t="s">
        <v>123</v>
      </c>
      <c r="H211" s="64" t="s">
        <v>399</v>
      </c>
      <c r="I211" s="64" t="b">
        <f t="shared" si="3"/>
        <v>1</v>
      </c>
    </row>
    <row r="212" spans="1:9" x14ac:dyDescent="0.25">
      <c r="A212" s="62" t="s">
        <v>124</v>
      </c>
      <c r="B212" s="62" t="s">
        <v>378</v>
      </c>
      <c r="C212" s="62" t="s">
        <v>361</v>
      </c>
      <c r="D212" s="62" t="s">
        <v>362</v>
      </c>
      <c r="G212" s="11" t="s">
        <v>124</v>
      </c>
      <c r="H212" s="64" t="s">
        <v>399</v>
      </c>
      <c r="I212" s="64" t="b">
        <f t="shared" si="3"/>
        <v>1</v>
      </c>
    </row>
    <row r="213" spans="1:9" x14ac:dyDescent="0.25">
      <c r="A213" s="62" t="s">
        <v>125</v>
      </c>
      <c r="B213" s="62" t="s">
        <v>378</v>
      </c>
      <c r="C213" s="62" t="s">
        <v>361</v>
      </c>
      <c r="D213" s="62" t="s">
        <v>362</v>
      </c>
      <c r="G213" s="11" t="s">
        <v>125</v>
      </c>
      <c r="H213" s="64" t="s">
        <v>399</v>
      </c>
      <c r="I213" s="64" t="b">
        <f t="shared" si="3"/>
        <v>1</v>
      </c>
    </row>
    <row r="214" spans="1:9" x14ac:dyDescent="0.25">
      <c r="A214" s="62" t="s">
        <v>126</v>
      </c>
      <c r="B214" s="62" t="s">
        <v>378</v>
      </c>
      <c r="C214" s="62" t="s">
        <v>361</v>
      </c>
      <c r="D214" s="62" t="s">
        <v>362</v>
      </c>
      <c r="G214" s="11" t="s">
        <v>126</v>
      </c>
      <c r="H214" s="64" t="s">
        <v>399</v>
      </c>
      <c r="I214" s="64" t="b">
        <f t="shared" si="3"/>
        <v>1</v>
      </c>
    </row>
    <row r="215" spans="1:9" x14ac:dyDescent="0.25">
      <c r="A215" s="62" t="s">
        <v>127</v>
      </c>
      <c r="B215" s="62" t="s">
        <v>378</v>
      </c>
      <c r="C215" s="62" t="s">
        <v>361</v>
      </c>
      <c r="D215" s="62" t="s">
        <v>362</v>
      </c>
      <c r="G215" s="11" t="s">
        <v>127</v>
      </c>
      <c r="H215" s="64" t="s">
        <v>399</v>
      </c>
      <c r="I215" s="64" t="b">
        <f t="shared" si="3"/>
        <v>1</v>
      </c>
    </row>
    <row r="216" spans="1:9" x14ac:dyDescent="0.25">
      <c r="A216" s="62" t="s">
        <v>128</v>
      </c>
      <c r="B216" s="62" t="s">
        <v>378</v>
      </c>
      <c r="C216" s="62" t="s">
        <v>361</v>
      </c>
      <c r="D216" s="62" t="s">
        <v>362</v>
      </c>
      <c r="G216" s="11" t="s">
        <v>128</v>
      </c>
      <c r="H216" s="64" t="s">
        <v>399</v>
      </c>
      <c r="I216" s="64" t="b">
        <f t="shared" si="3"/>
        <v>1</v>
      </c>
    </row>
    <row r="217" spans="1:9" x14ac:dyDescent="0.25">
      <c r="A217" s="62" t="s">
        <v>129</v>
      </c>
      <c r="B217" s="62" t="s">
        <v>378</v>
      </c>
      <c r="C217" s="62" t="s">
        <v>361</v>
      </c>
      <c r="D217" s="62" t="s">
        <v>362</v>
      </c>
      <c r="G217" s="11" t="s">
        <v>129</v>
      </c>
      <c r="H217" s="64" t="s">
        <v>399</v>
      </c>
      <c r="I217" s="64" t="b">
        <f t="shared" si="3"/>
        <v>1</v>
      </c>
    </row>
    <row r="218" spans="1:9" x14ac:dyDescent="0.25">
      <c r="A218" s="62" t="s">
        <v>130</v>
      </c>
      <c r="B218" s="62" t="s">
        <v>378</v>
      </c>
      <c r="C218" s="62" t="s">
        <v>361</v>
      </c>
      <c r="D218" s="62" t="s">
        <v>362</v>
      </c>
      <c r="G218" s="11" t="s">
        <v>130</v>
      </c>
      <c r="H218" s="64" t="s">
        <v>399</v>
      </c>
      <c r="I218" s="64" t="b">
        <f t="shared" si="3"/>
        <v>1</v>
      </c>
    </row>
    <row r="219" spans="1:9" x14ac:dyDescent="0.25">
      <c r="A219" s="62" t="s">
        <v>131</v>
      </c>
      <c r="B219" s="62" t="s">
        <v>378</v>
      </c>
      <c r="C219" s="62" t="s">
        <v>361</v>
      </c>
      <c r="D219" s="62" t="s">
        <v>362</v>
      </c>
      <c r="G219" s="11" t="s">
        <v>131</v>
      </c>
      <c r="H219" s="64" t="s">
        <v>399</v>
      </c>
      <c r="I219" s="64" t="b">
        <f t="shared" si="3"/>
        <v>1</v>
      </c>
    </row>
    <row r="220" spans="1:9" x14ac:dyDescent="0.25">
      <c r="A220" s="62" t="s">
        <v>132</v>
      </c>
      <c r="B220" s="62" t="s">
        <v>378</v>
      </c>
      <c r="C220" s="62" t="s">
        <v>361</v>
      </c>
      <c r="D220" s="62" t="s">
        <v>362</v>
      </c>
      <c r="G220" s="11" t="s">
        <v>132</v>
      </c>
      <c r="H220" s="64" t="s">
        <v>399</v>
      </c>
      <c r="I220" s="64" t="b">
        <f t="shared" si="3"/>
        <v>1</v>
      </c>
    </row>
    <row r="221" spans="1:9" x14ac:dyDescent="0.25">
      <c r="A221" s="62" t="s">
        <v>133</v>
      </c>
      <c r="B221" s="62" t="s">
        <v>378</v>
      </c>
      <c r="C221" s="62" t="s">
        <v>361</v>
      </c>
      <c r="D221" s="62" t="s">
        <v>362</v>
      </c>
      <c r="G221" s="11" t="s">
        <v>133</v>
      </c>
      <c r="H221" s="64" t="s">
        <v>399</v>
      </c>
      <c r="I221" s="64" t="b">
        <f t="shared" si="3"/>
        <v>1</v>
      </c>
    </row>
    <row r="222" spans="1:9" x14ac:dyDescent="0.25">
      <c r="A222" s="62" t="s">
        <v>134</v>
      </c>
      <c r="B222" s="62" t="s">
        <v>378</v>
      </c>
      <c r="C222" s="62" t="s">
        <v>361</v>
      </c>
      <c r="D222" s="62" t="s">
        <v>362</v>
      </c>
      <c r="G222" s="11" t="s">
        <v>134</v>
      </c>
      <c r="H222" s="64" t="s">
        <v>399</v>
      </c>
      <c r="I222" s="64" t="b">
        <f t="shared" si="3"/>
        <v>1</v>
      </c>
    </row>
    <row r="223" spans="1:9" x14ac:dyDescent="0.25">
      <c r="A223" s="62" t="s">
        <v>135</v>
      </c>
      <c r="B223" s="62" t="s">
        <v>378</v>
      </c>
      <c r="C223" s="62" t="s">
        <v>361</v>
      </c>
      <c r="D223" s="62" t="s">
        <v>362</v>
      </c>
      <c r="G223" s="11" t="s">
        <v>135</v>
      </c>
      <c r="H223" s="64" t="s">
        <v>399</v>
      </c>
      <c r="I223" s="64" t="b">
        <f t="shared" si="3"/>
        <v>1</v>
      </c>
    </row>
    <row r="224" spans="1:9" x14ac:dyDescent="0.25">
      <c r="A224" s="62" t="s">
        <v>136</v>
      </c>
      <c r="B224" s="62" t="s">
        <v>378</v>
      </c>
      <c r="C224" s="62" t="s">
        <v>361</v>
      </c>
      <c r="D224" s="62" t="s">
        <v>362</v>
      </c>
      <c r="G224" s="11" t="s">
        <v>136</v>
      </c>
      <c r="H224" s="64" t="s">
        <v>399</v>
      </c>
      <c r="I224" s="64" t="b">
        <f t="shared" si="3"/>
        <v>1</v>
      </c>
    </row>
    <row r="225" spans="1:9" x14ac:dyDescent="0.25">
      <c r="A225" s="62" t="s">
        <v>137</v>
      </c>
      <c r="B225" s="62" t="s">
        <v>378</v>
      </c>
      <c r="C225" s="62" t="s">
        <v>361</v>
      </c>
      <c r="D225" s="62" t="s">
        <v>362</v>
      </c>
      <c r="G225" s="11" t="s">
        <v>137</v>
      </c>
      <c r="H225" s="64" t="s">
        <v>399</v>
      </c>
      <c r="I225" s="64" t="b">
        <f t="shared" si="3"/>
        <v>1</v>
      </c>
    </row>
    <row r="226" spans="1:9" x14ac:dyDescent="0.25">
      <c r="A226" s="62" t="s">
        <v>138</v>
      </c>
      <c r="B226" s="62" t="s">
        <v>378</v>
      </c>
      <c r="C226" s="62" t="s">
        <v>361</v>
      </c>
      <c r="D226" s="62" t="s">
        <v>362</v>
      </c>
      <c r="G226" s="11" t="s">
        <v>138</v>
      </c>
      <c r="H226" s="64" t="s">
        <v>399</v>
      </c>
      <c r="I226" s="64" t="b">
        <f t="shared" si="3"/>
        <v>1</v>
      </c>
    </row>
    <row r="227" spans="1:9" x14ac:dyDescent="0.25">
      <c r="A227" s="62" t="s">
        <v>139</v>
      </c>
      <c r="B227" s="62" t="s">
        <v>378</v>
      </c>
      <c r="C227" s="62" t="s">
        <v>361</v>
      </c>
      <c r="D227" s="62" t="s">
        <v>362</v>
      </c>
      <c r="G227" s="11" t="s">
        <v>139</v>
      </c>
      <c r="H227" s="64" t="s">
        <v>399</v>
      </c>
      <c r="I227" s="64" t="b">
        <f t="shared" si="3"/>
        <v>1</v>
      </c>
    </row>
    <row r="228" spans="1:9" x14ac:dyDescent="0.25">
      <c r="A228" s="62" t="s">
        <v>140</v>
      </c>
      <c r="B228" s="62" t="s">
        <v>378</v>
      </c>
      <c r="C228" s="62" t="s">
        <v>361</v>
      </c>
      <c r="D228" s="62" t="s">
        <v>362</v>
      </c>
      <c r="G228" s="11" t="s">
        <v>140</v>
      </c>
      <c r="H228" s="64" t="s">
        <v>399</v>
      </c>
      <c r="I228" s="64" t="b">
        <f t="shared" si="3"/>
        <v>1</v>
      </c>
    </row>
    <row r="229" spans="1:9" x14ac:dyDescent="0.25">
      <c r="A229" s="62" t="s">
        <v>141</v>
      </c>
      <c r="B229" s="62" t="s">
        <v>378</v>
      </c>
      <c r="C229" s="62" t="s">
        <v>361</v>
      </c>
      <c r="D229" s="62" t="s">
        <v>362</v>
      </c>
      <c r="G229" s="11" t="s">
        <v>141</v>
      </c>
      <c r="H229" s="64" t="s">
        <v>399</v>
      </c>
      <c r="I229" s="64" t="b">
        <f t="shared" si="3"/>
        <v>1</v>
      </c>
    </row>
    <row r="230" spans="1:9" x14ac:dyDescent="0.25">
      <c r="A230" s="62" t="s">
        <v>142</v>
      </c>
      <c r="B230" s="62" t="s">
        <v>378</v>
      </c>
      <c r="C230" s="62" t="s">
        <v>361</v>
      </c>
      <c r="D230" s="62" t="s">
        <v>362</v>
      </c>
      <c r="G230" s="11" t="s">
        <v>142</v>
      </c>
      <c r="H230" s="64" t="s">
        <v>399</v>
      </c>
      <c r="I230" s="64" t="b">
        <f t="shared" si="3"/>
        <v>1</v>
      </c>
    </row>
    <row r="231" spans="1:9" x14ac:dyDescent="0.25">
      <c r="A231" s="62" t="s">
        <v>143</v>
      </c>
      <c r="B231" s="62" t="s">
        <v>378</v>
      </c>
      <c r="C231" s="62" t="s">
        <v>361</v>
      </c>
      <c r="D231" s="62" t="s">
        <v>362</v>
      </c>
      <c r="G231" s="11" t="s">
        <v>143</v>
      </c>
      <c r="H231" s="64" t="s">
        <v>399</v>
      </c>
      <c r="I231" s="64" t="b">
        <f t="shared" si="3"/>
        <v>1</v>
      </c>
    </row>
    <row r="232" spans="1:9" x14ac:dyDescent="0.25">
      <c r="A232" s="62" t="s">
        <v>144</v>
      </c>
      <c r="B232" s="62" t="s">
        <v>378</v>
      </c>
      <c r="C232" s="62" t="s">
        <v>361</v>
      </c>
      <c r="D232" s="62" t="s">
        <v>362</v>
      </c>
      <c r="G232" s="11" t="s">
        <v>144</v>
      </c>
      <c r="H232" s="64" t="s">
        <v>399</v>
      </c>
      <c r="I232" s="64" t="b">
        <f t="shared" si="3"/>
        <v>1</v>
      </c>
    </row>
    <row r="233" spans="1:9" x14ac:dyDescent="0.25">
      <c r="A233" s="62" t="s">
        <v>145</v>
      </c>
      <c r="B233" s="62" t="s">
        <v>378</v>
      </c>
      <c r="C233" s="62" t="s">
        <v>361</v>
      </c>
      <c r="D233" s="62" t="s">
        <v>362</v>
      </c>
      <c r="G233" s="11" t="s">
        <v>145</v>
      </c>
      <c r="H233" s="64" t="s">
        <v>399</v>
      </c>
      <c r="I233" s="64" t="b">
        <f t="shared" si="3"/>
        <v>1</v>
      </c>
    </row>
    <row r="234" spans="1:9" x14ac:dyDescent="0.25">
      <c r="A234" s="62" t="s">
        <v>146</v>
      </c>
      <c r="B234" s="62" t="s">
        <v>378</v>
      </c>
      <c r="C234" s="62" t="s">
        <v>361</v>
      </c>
      <c r="D234" s="62" t="s">
        <v>362</v>
      </c>
      <c r="G234" s="11" t="s">
        <v>146</v>
      </c>
      <c r="H234" s="64" t="s">
        <v>399</v>
      </c>
      <c r="I234" s="64" t="b">
        <f t="shared" si="3"/>
        <v>1</v>
      </c>
    </row>
    <row r="235" spans="1:9" x14ac:dyDescent="0.25">
      <c r="A235" s="62" t="s">
        <v>147</v>
      </c>
      <c r="B235" s="62" t="s">
        <v>378</v>
      </c>
      <c r="C235" s="62" t="s">
        <v>361</v>
      </c>
      <c r="D235" s="62" t="s">
        <v>362</v>
      </c>
      <c r="G235" s="11" t="s">
        <v>147</v>
      </c>
      <c r="H235" s="64" t="s">
        <v>399</v>
      </c>
      <c r="I235" s="64" t="b">
        <f t="shared" si="3"/>
        <v>1</v>
      </c>
    </row>
    <row r="236" spans="1:9" x14ac:dyDescent="0.25">
      <c r="A236" s="62" t="s">
        <v>148</v>
      </c>
      <c r="B236" s="62" t="s">
        <v>378</v>
      </c>
      <c r="C236" s="62" t="s">
        <v>361</v>
      </c>
      <c r="D236" s="62" t="s">
        <v>362</v>
      </c>
      <c r="G236" s="11" t="s">
        <v>148</v>
      </c>
      <c r="H236" s="64" t="s">
        <v>399</v>
      </c>
      <c r="I236" s="64" t="b">
        <f t="shared" si="3"/>
        <v>1</v>
      </c>
    </row>
    <row r="237" spans="1:9" x14ac:dyDescent="0.25">
      <c r="A237" s="62" t="s">
        <v>149</v>
      </c>
      <c r="B237" s="62" t="s">
        <v>378</v>
      </c>
      <c r="C237" s="62" t="s">
        <v>361</v>
      </c>
      <c r="D237" s="62" t="s">
        <v>362</v>
      </c>
      <c r="G237" s="11" t="s">
        <v>149</v>
      </c>
      <c r="H237" s="64" t="s">
        <v>399</v>
      </c>
      <c r="I237" s="64" t="b">
        <f t="shared" si="3"/>
        <v>1</v>
      </c>
    </row>
    <row r="238" spans="1:9" x14ac:dyDescent="0.25">
      <c r="A238" s="62" t="s">
        <v>150</v>
      </c>
      <c r="B238" s="62" t="s">
        <v>378</v>
      </c>
      <c r="C238" s="62" t="s">
        <v>361</v>
      </c>
      <c r="D238" s="62" t="s">
        <v>362</v>
      </c>
      <c r="G238" s="11" t="s">
        <v>150</v>
      </c>
      <c r="H238" s="64" t="s">
        <v>399</v>
      </c>
      <c r="I238" s="64" t="b">
        <f t="shared" si="3"/>
        <v>1</v>
      </c>
    </row>
    <row r="239" spans="1:9" x14ac:dyDescent="0.25">
      <c r="A239" s="62" t="s">
        <v>151</v>
      </c>
      <c r="B239" s="62" t="s">
        <v>378</v>
      </c>
      <c r="C239" s="62" t="s">
        <v>361</v>
      </c>
      <c r="D239" s="62" t="s">
        <v>362</v>
      </c>
      <c r="G239" s="11" t="s">
        <v>151</v>
      </c>
      <c r="H239" s="64" t="s">
        <v>399</v>
      </c>
      <c r="I239" s="64" t="b">
        <f t="shared" si="3"/>
        <v>1</v>
      </c>
    </row>
    <row r="240" spans="1:9" x14ac:dyDescent="0.25">
      <c r="A240" s="62" t="s">
        <v>152</v>
      </c>
      <c r="B240" s="62" t="s">
        <v>378</v>
      </c>
      <c r="C240" s="62" t="s">
        <v>361</v>
      </c>
      <c r="D240" s="62" t="s">
        <v>362</v>
      </c>
      <c r="G240" s="11" t="s">
        <v>152</v>
      </c>
      <c r="H240" s="64" t="s">
        <v>399</v>
      </c>
      <c r="I240" s="64" t="b">
        <f t="shared" si="3"/>
        <v>1</v>
      </c>
    </row>
    <row r="241" spans="1:9" x14ac:dyDescent="0.25">
      <c r="A241" s="62" t="s">
        <v>153</v>
      </c>
      <c r="B241" s="62" t="s">
        <v>378</v>
      </c>
      <c r="C241" s="62" t="s">
        <v>361</v>
      </c>
      <c r="D241" s="62" t="s">
        <v>362</v>
      </c>
      <c r="G241" s="11" t="s">
        <v>153</v>
      </c>
      <c r="H241" s="64" t="s">
        <v>399</v>
      </c>
      <c r="I241" s="64" t="b">
        <f t="shared" si="3"/>
        <v>1</v>
      </c>
    </row>
    <row r="242" spans="1:9" x14ac:dyDescent="0.25">
      <c r="A242" s="62" t="s">
        <v>154</v>
      </c>
      <c r="B242" s="62" t="s">
        <v>378</v>
      </c>
      <c r="C242" s="62" t="s">
        <v>361</v>
      </c>
      <c r="D242" s="62" t="s">
        <v>362</v>
      </c>
      <c r="G242" s="11" t="s">
        <v>154</v>
      </c>
      <c r="H242" s="64" t="s">
        <v>399</v>
      </c>
      <c r="I242" s="64" t="b">
        <f t="shared" si="3"/>
        <v>1</v>
      </c>
    </row>
    <row r="243" spans="1:9" x14ac:dyDescent="0.25">
      <c r="A243" s="62" t="s">
        <v>155</v>
      </c>
      <c r="B243" s="62" t="s">
        <v>378</v>
      </c>
      <c r="C243" s="62" t="s">
        <v>361</v>
      </c>
      <c r="D243" s="62" t="s">
        <v>362</v>
      </c>
      <c r="G243" s="11" t="s">
        <v>155</v>
      </c>
      <c r="H243" s="64" t="s">
        <v>399</v>
      </c>
      <c r="I243" s="64" t="b">
        <f t="shared" si="3"/>
        <v>1</v>
      </c>
    </row>
    <row r="244" spans="1:9" x14ac:dyDescent="0.25">
      <c r="A244" s="62" t="s">
        <v>156</v>
      </c>
      <c r="B244" s="62" t="s">
        <v>378</v>
      </c>
      <c r="C244" s="62" t="s">
        <v>361</v>
      </c>
      <c r="D244" s="62" t="s">
        <v>362</v>
      </c>
      <c r="G244" s="11" t="s">
        <v>156</v>
      </c>
      <c r="H244" s="64" t="s">
        <v>399</v>
      </c>
      <c r="I244" s="64" t="b">
        <f t="shared" si="3"/>
        <v>1</v>
      </c>
    </row>
    <row r="245" spans="1:9" x14ac:dyDescent="0.25">
      <c r="A245" s="62" t="s">
        <v>157</v>
      </c>
      <c r="B245" s="62" t="s">
        <v>378</v>
      </c>
      <c r="C245" s="62" t="s">
        <v>361</v>
      </c>
      <c r="D245" s="62" t="s">
        <v>362</v>
      </c>
      <c r="G245" s="11" t="s">
        <v>157</v>
      </c>
      <c r="H245" s="64" t="s">
        <v>399</v>
      </c>
      <c r="I245" s="64" t="b">
        <f t="shared" si="3"/>
        <v>1</v>
      </c>
    </row>
    <row r="246" spans="1:9" x14ac:dyDescent="0.25">
      <c r="A246" s="62" t="s">
        <v>158</v>
      </c>
      <c r="B246" s="62" t="s">
        <v>378</v>
      </c>
      <c r="C246" s="62" t="s">
        <v>361</v>
      </c>
      <c r="D246" s="62" t="s">
        <v>362</v>
      </c>
      <c r="G246" s="11" t="s">
        <v>158</v>
      </c>
      <c r="H246" s="64" t="s">
        <v>399</v>
      </c>
      <c r="I246" s="64" t="b">
        <f t="shared" si="3"/>
        <v>1</v>
      </c>
    </row>
    <row r="247" spans="1:9" x14ac:dyDescent="0.25">
      <c r="A247" s="62" t="s">
        <v>159</v>
      </c>
      <c r="B247" s="62" t="s">
        <v>378</v>
      </c>
      <c r="C247" s="62" t="s">
        <v>361</v>
      </c>
      <c r="D247" s="62" t="s">
        <v>362</v>
      </c>
      <c r="G247" s="11" t="s">
        <v>159</v>
      </c>
      <c r="H247" s="64" t="s">
        <v>399</v>
      </c>
      <c r="I247" s="64" t="b">
        <f t="shared" si="3"/>
        <v>1</v>
      </c>
    </row>
    <row r="248" spans="1:9" x14ac:dyDescent="0.25">
      <c r="A248" s="62" t="s">
        <v>160</v>
      </c>
      <c r="B248" s="62" t="s">
        <v>378</v>
      </c>
      <c r="C248" s="62" t="s">
        <v>361</v>
      </c>
      <c r="D248" s="62" t="s">
        <v>362</v>
      </c>
      <c r="G248" s="11" t="s">
        <v>160</v>
      </c>
      <c r="H248" s="64" t="s">
        <v>399</v>
      </c>
      <c r="I248" s="64" t="b">
        <f t="shared" si="3"/>
        <v>1</v>
      </c>
    </row>
    <row r="249" spans="1:9" x14ac:dyDescent="0.25">
      <c r="A249" s="62" t="s">
        <v>161</v>
      </c>
      <c r="B249" s="62" t="s">
        <v>378</v>
      </c>
      <c r="C249" s="62" t="s">
        <v>361</v>
      </c>
      <c r="D249" s="62" t="s">
        <v>362</v>
      </c>
      <c r="G249" s="11" t="s">
        <v>161</v>
      </c>
      <c r="H249" s="64" t="s">
        <v>399</v>
      </c>
      <c r="I249" s="64" t="b">
        <f t="shared" si="3"/>
        <v>1</v>
      </c>
    </row>
    <row r="250" spans="1:9" x14ac:dyDescent="0.25">
      <c r="A250" s="62" t="s">
        <v>162</v>
      </c>
      <c r="B250" s="62" t="s">
        <v>378</v>
      </c>
      <c r="C250" s="62" t="s">
        <v>361</v>
      </c>
      <c r="D250" s="62" t="s">
        <v>362</v>
      </c>
      <c r="G250" s="11" t="s">
        <v>162</v>
      </c>
      <c r="H250" s="64" t="s">
        <v>399</v>
      </c>
      <c r="I250" s="64" t="b">
        <f t="shared" si="3"/>
        <v>1</v>
      </c>
    </row>
    <row r="251" spans="1:9" x14ac:dyDescent="0.25">
      <c r="A251" s="62" t="s">
        <v>227</v>
      </c>
      <c r="B251" s="62" t="s">
        <v>378</v>
      </c>
      <c r="C251" s="62" t="s">
        <v>361</v>
      </c>
      <c r="D251" s="62" t="s">
        <v>366</v>
      </c>
      <c r="G251" s="26" t="s">
        <v>227</v>
      </c>
      <c r="H251" s="64" t="s">
        <v>400</v>
      </c>
      <c r="I251" s="64" t="b">
        <f t="shared" si="3"/>
        <v>1</v>
      </c>
    </row>
    <row r="252" spans="1:9" x14ac:dyDescent="0.25">
      <c r="A252" s="62" t="s">
        <v>228</v>
      </c>
      <c r="B252" s="62" t="s">
        <v>378</v>
      </c>
      <c r="C252" s="62" t="s">
        <v>361</v>
      </c>
      <c r="D252" s="62" t="s">
        <v>366</v>
      </c>
      <c r="G252" s="26" t="s">
        <v>228</v>
      </c>
      <c r="H252" s="64" t="s">
        <v>400</v>
      </c>
      <c r="I252" s="64" t="b">
        <f t="shared" si="3"/>
        <v>1</v>
      </c>
    </row>
    <row r="253" spans="1:9" x14ac:dyDescent="0.25">
      <c r="A253" s="62" t="s">
        <v>229</v>
      </c>
      <c r="B253" s="62" t="s">
        <v>378</v>
      </c>
      <c r="C253" s="62" t="s">
        <v>361</v>
      </c>
      <c r="D253" s="62" t="s">
        <v>366</v>
      </c>
      <c r="G253" s="26" t="s">
        <v>229</v>
      </c>
      <c r="H253" s="64" t="s">
        <v>400</v>
      </c>
      <c r="I253" s="64" t="b">
        <f t="shared" si="3"/>
        <v>1</v>
      </c>
    </row>
    <row r="254" spans="1:9" x14ac:dyDescent="0.25">
      <c r="A254" s="62" t="s">
        <v>230</v>
      </c>
      <c r="B254" s="62" t="s">
        <v>378</v>
      </c>
      <c r="C254" s="62" t="s">
        <v>361</v>
      </c>
      <c r="D254" s="62" t="s">
        <v>366</v>
      </c>
      <c r="G254" s="26" t="s">
        <v>230</v>
      </c>
      <c r="H254" s="64" t="s">
        <v>400</v>
      </c>
      <c r="I254" s="64" t="b">
        <f t="shared" si="3"/>
        <v>1</v>
      </c>
    </row>
    <row r="255" spans="1:9" x14ac:dyDescent="0.25">
      <c r="A255" s="62" t="s">
        <v>231</v>
      </c>
      <c r="B255" s="62" t="s">
        <v>378</v>
      </c>
      <c r="C255" s="62" t="s">
        <v>361</v>
      </c>
      <c r="D255" s="62" t="s">
        <v>366</v>
      </c>
      <c r="G255" s="26" t="s">
        <v>231</v>
      </c>
      <c r="H255" s="64" t="s">
        <v>400</v>
      </c>
      <c r="I255" s="64" t="b">
        <f t="shared" si="3"/>
        <v>1</v>
      </c>
    </row>
    <row r="256" spans="1:9" x14ac:dyDescent="0.25">
      <c r="A256" s="62" t="s">
        <v>232</v>
      </c>
      <c r="B256" s="62" t="s">
        <v>378</v>
      </c>
      <c r="C256" s="62" t="s">
        <v>361</v>
      </c>
      <c r="D256" s="62" t="s">
        <v>366</v>
      </c>
      <c r="G256" s="26" t="s">
        <v>232</v>
      </c>
      <c r="H256" s="64" t="s">
        <v>400</v>
      </c>
      <c r="I256" s="64" t="b">
        <f t="shared" si="3"/>
        <v>1</v>
      </c>
    </row>
    <row r="257" spans="1:9" x14ac:dyDescent="0.25">
      <c r="A257" s="62" t="s">
        <v>233</v>
      </c>
      <c r="B257" s="62" t="s">
        <v>378</v>
      </c>
      <c r="C257" s="62" t="s">
        <v>361</v>
      </c>
      <c r="D257" s="62" t="s">
        <v>366</v>
      </c>
      <c r="G257" s="26" t="s">
        <v>233</v>
      </c>
      <c r="H257" s="64" t="s">
        <v>400</v>
      </c>
      <c r="I257" s="64" t="b">
        <f t="shared" si="3"/>
        <v>1</v>
      </c>
    </row>
    <row r="258" spans="1:9" x14ac:dyDescent="0.25">
      <c r="A258" s="62" t="s">
        <v>234</v>
      </c>
      <c r="B258" s="62" t="s">
        <v>378</v>
      </c>
      <c r="C258" s="62" t="s">
        <v>361</v>
      </c>
      <c r="D258" s="62" t="s">
        <v>366</v>
      </c>
      <c r="G258" s="26" t="s">
        <v>234</v>
      </c>
      <c r="H258" s="64" t="s">
        <v>400</v>
      </c>
      <c r="I258" s="64" t="b">
        <f t="shared" si="3"/>
        <v>1</v>
      </c>
    </row>
    <row r="259" spans="1:9" x14ac:dyDescent="0.25">
      <c r="A259" s="62" t="s">
        <v>235</v>
      </c>
      <c r="B259" s="62" t="s">
        <v>378</v>
      </c>
      <c r="C259" s="62" t="s">
        <v>361</v>
      </c>
      <c r="D259" s="62" t="s">
        <v>366</v>
      </c>
      <c r="G259" s="26" t="s">
        <v>235</v>
      </c>
      <c r="H259" s="64" t="s">
        <v>400</v>
      </c>
      <c r="I259" s="64" t="b">
        <f t="shared" ref="I259:I290" si="4">EXACT(G259,A259)</f>
        <v>1</v>
      </c>
    </row>
    <row r="260" spans="1:9" x14ac:dyDescent="0.25">
      <c r="A260" s="62" t="s">
        <v>236</v>
      </c>
      <c r="B260" s="62" t="s">
        <v>378</v>
      </c>
      <c r="C260" s="62" t="s">
        <v>361</v>
      </c>
      <c r="D260" s="62" t="s">
        <v>366</v>
      </c>
      <c r="G260" s="26" t="s">
        <v>236</v>
      </c>
      <c r="H260" s="64" t="s">
        <v>400</v>
      </c>
      <c r="I260" s="64" t="b">
        <f t="shared" si="4"/>
        <v>1</v>
      </c>
    </row>
    <row r="261" spans="1:9" x14ac:dyDescent="0.25">
      <c r="A261" s="62" t="s">
        <v>237</v>
      </c>
      <c r="B261" s="62" t="s">
        <v>378</v>
      </c>
      <c r="C261" s="62" t="s">
        <v>361</v>
      </c>
      <c r="D261" s="62" t="s">
        <v>366</v>
      </c>
      <c r="G261" s="26" t="s">
        <v>237</v>
      </c>
      <c r="H261" s="64" t="s">
        <v>400</v>
      </c>
      <c r="I261" s="64" t="b">
        <f t="shared" si="4"/>
        <v>1</v>
      </c>
    </row>
    <row r="262" spans="1:9" x14ac:dyDescent="0.25">
      <c r="A262" s="62" t="s">
        <v>238</v>
      </c>
      <c r="B262" s="62" t="s">
        <v>378</v>
      </c>
      <c r="C262" s="62" t="s">
        <v>361</v>
      </c>
      <c r="D262" s="62" t="s">
        <v>366</v>
      </c>
      <c r="G262" s="26" t="s">
        <v>238</v>
      </c>
      <c r="H262" s="64" t="s">
        <v>400</v>
      </c>
      <c r="I262" s="64" t="b">
        <f t="shared" si="4"/>
        <v>1</v>
      </c>
    </row>
    <row r="263" spans="1:9" x14ac:dyDescent="0.25">
      <c r="A263" s="62" t="s">
        <v>239</v>
      </c>
      <c r="B263" s="62" t="s">
        <v>378</v>
      </c>
      <c r="C263" s="62" t="s">
        <v>361</v>
      </c>
      <c r="D263" s="62" t="s">
        <v>366</v>
      </c>
      <c r="G263" s="26" t="s">
        <v>239</v>
      </c>
      <c r="H263" s="64" t="s">
        <v>400</v>
      </c>
      <c r="I263" s="64" t="b">
        <f t="shared" si="4"/>
        <v>1</v>
      </c>
    </row>
    <row r="264" spans="1:9" x14ac:dyDescent="0.25">
      <c r="A264" s="62" t="s">
        <v>240</v>
      </c>
      <c r="B264" s="62" t="s">
        <v>378</v>
      </c>
      <c r="C264" s="62" t="s">
        <v>361</v>
      </c>
      <c r="D264" s="62" t="s">
        <v>366</v>
      </c>
      <c r="G264" s="26" t="s">
        <v>240</v>
      </c>
      <c r="H264" s="64" t="s">
        <v>400</v>
      </c>
      <c r="I264" s="64" t="b">
        <f t="shared" si="4"/>
        <v>1</v>
      </c>
    </row>
    <row r="265" spans="1:9" x14ac:dyDescent="0.25">
      <c r="A265" s="62" t="s">
        <v>241</v>
      </c>
      <c r="B265" s="62" t="s">
        <v>378</v>
      </c>
      <c r="C265" s="62" t="s">
        <v>361</v>
      </c>
      <c r="D265" s="62" t="s">
        <v>366</v>
      </c>
      <c r="G265" s="26" t="s">
        <v>241</v>
      </c>
      <c r="H265" s="64" t="s">
        <v>400</v>
      </c>
      <c r="I265" s="64" t="b">
        <f t="shared" si="4"/>
        <v>1</v>
      </c>
    </row>
    <row r="266" spans="1:9" x14ac:dyDescent="0.25">
      <c r="A266" s="62" t="s">
        <v>242</v>
      </c>
      <c r="B266" s="62" t="s">
        <v>378</v>
      </c>
      <c r="C266" s="62" t="s">
        <v>361</v>
      </c>
      <c r="D266" s="62" t="s">
        <v>366</v>
      </c>
      <c r="G266" s="26" t="s">
        <v>242</v>
      </c>
      <c r="H266" s="64" t="s">
        <v>400</v>
      </c>
      <c r="I266" s="64" t="b">
        <f t="shared" si="4"/>
        <v>1</v>
      </c>
    </row>
    <row r="267" spans="1:9" x14ac:dyDescent="0.25">
      <c r="A267" s="62" t="s">
        <v>243</v>
      </c>
      <c r="B267" s="62" t="s">
        <v>378</v>
      </c>
      <c r="C267" s="62" t="s">
        <v>361</v>
      </c>
      <c r="D267" s="62" t="s">
        <v>366</v>
      </c>
      <c r="G267" s="26" t="s">
        <v>243</v>
      </c>
      <c r="H267" s="64" t="s">
        <v>400</v>
      </c>
      <c r="I267" s="64" t="b">
        <f t="shared" si="4"/>
        <v>1</v>
      </c>
    </row>
    <row r="268" spans="1:9" x14ac:dyDescent="0.25">
      <c r="A268" s="62" t="s">
        <v>244</v>
      </c>
      <c r="B268" s="62" t="s">
        <v>378</v>
      </c>
      <c r="C268" s="62" t="s">
        <v>361</v>
      </c>
      <c r="D268" s="62" t="s">
        <v>366</v>
      </c>
      <c r="G268" s="26" t="s">
        <v>244</v>
      </c>
      <c r="H268" s="64" t="s">
        <v>400</v>
      </c>
      <c r="I268" s="64" t="b">
        <f t="shared" si="4"/>
        <v>1</v>
      </c>
    </row>
    <row r="269" spans="1:9" x14ac:dyDescent="0.25">
      <c r="A269" s="62" t="s">
        <v>245</v>
      </c>
      <c r="B269" s="62" t="s">
        <v>378</v>
      </c>
      <c r="C269" s="62" t="s">
        <v>361</v>
      </c>
      <c r="D269" s="62" t="s">
        <v>366</v>
      </c>
      <c r="G269" s="26" t="s">
        <v>245</v>
      </c>
      <c r="H269" s="64" t="s">
        <v>400</v>
      </c>
      <c r="I269" s="64" t="b">
        <f t="shared" si="4"/>
        <v>1</v>
      </c>
    </row>
    <row r="270" spans="1:9" x14ac:dyDescent="0.25">
      <c r="A270" s="62" t="s">
        <v>246</v>
      </c>
      <c r="B270" s="62" t="s">
        <v>378</v>
      </c>
      <c r="C270" s="62" t="s">
        <v>361</v>
      </c>
      <c r="D270" s="62" t="s">
        <v>366</v>
      </c>
      <c r="G270" s="26" t="s">
        <v>246</v>
      </c>
      <c r="H270" s="64" t="s">
        <v>400</v>
      </c>
      <c r="I270" s="64" t="b">
        <f t="shared" si="4"/>
        <v>1</v>
      </c>
    </row>
    <row r="271" spans="1:9" x14ac:dyDescent="0.25">
      <c r="A271" s="62" t="s">
        <v>247</v>
      </c>
      <c r="B271" s="62" t="s">
        <v>378</v>
      </c>
      <c r="C271" s="62" t="s">
        <v>361</v>
      </c>
      <c r="D271" s="62" t="s">
        <v>366</v>
      </c>
      <c r="G271" s="26" t="s">
        <v>247</v>
      </c>
      <c r="H271" s="64" t="s">
        <v>400</v>
      </c>
      <c r="I271" s="64" t="b">
        <f t="shared" si="4"/>
        <v>1</v>
      </c>
    </row>
    <row r="272" spans="1:9" x14ac:dyDescent="0.25">
      <c r="A272" s="62" t="s">
        <v>248</v>
      </c>
      <c r="B272" s="62" t="s">
        <v>378</v>
      </c>
      <c r="C272" s="62" t="s">
        <v>361</v>
      </c>
      <c r="D272" s="62" t="s">
        <v>366</v>
      </c>
      <c r="G272" s="26" t="s">
        <v>248</v>
      </c>
      <c r="H272" s="64" t="s">
        <v>400</v>
      </c>
      <c r="I272" s="64" t="b">
        <f t="shared" si="4"/>
        <v>1</v>
      </c>
    </row>
    <row r="273" spans="1:9" x14ac:dyDescent="0.25">
      <c r="A273" s="62" t="s">
        <v>249</v>
      </c>
      <c r="B273" s="62" t="s">
        <v>378</v>
      </c>
      <c r="C273" s="62" t="s">
        <v>361</v>
      </c>
      <c r="D273" s="62" t="s">
        <v>366</v>
      </c>
      <c r="G273" s="26" t="s">
        <v>249</v>
      </c>
      <c r="H273" s="64" t="s">
        <v>400</v>
      </c>
      <c r="I273" s="64" t="b">
        <f t="shared" si="4"/>
        <v>1</v>
      </c>
    </row>
    <row r="274" spans="1:9" x14ac:dyDescent="0.25">
      <c r="A274" s="62" t="s">
        <v>250</v>
      </c>
      <c r="B274" s="62" t="s">
        <v>378</v>
      </c>
      <c r="C274" s="62" t="s">
        <v>361</v>
      </c>
      <c r="D274" s="62" t="s">
        <v>366</v>
      </c>
      <c r="G274" s="26" t="s">
        <v>250</v>
      </c>
      <c r="H274" s="64" t="s">
        <v>400</v>
      </c>
      <c r="I274" s="64" t="b">
        <f t="shared" si="4"/>
        <v>1</v>
      </c>
    </row>
    <row r="275" spans="1:9" x14ac:dyDescent="0.25">
      <c r="A275" s="62" t="s">
        <v>251</v>
      </c>
      <c r="B275" s="62" t="s">
        <v>378</v>
      </c>
      <c r="C275" s="62" t="s">
        <v>361</v>
      </c>
      <c r="D275" s="62" t="s">
        <v>366</v>
      </c>
      <c r="G275" s="26" t="s">
        <v>251</v>
      </c>
      <c r="H275" s="64" t="s">
        <v>400</v>
      </c>
      <c r="I275" s="64" t="b">
        <f t="shared" si="4"/>
        <v>1</v>
      </c>
    </row>
    <row r="276" spans="1:9" x14ac:dyDescent="0.25">
      <c r="A276" s="62" t="s">
        <v>252</v>
      </c>
      <c r="B276" s="62" t="s">
        <v>378</v>
      </c>
      <c r="C276" s="62" t="s">
        <v>361</v>
      </c>
      <c r="D276" s="62" t="s">
        <v>366</v>
      </c>
      <c r="G276" s="26" t="s">
        <v>252</v>
      </c>
      <c r="H276" s="64" t="s">
        <v>400</v>
      </c>
      <c r="I276" s="64" t="b">
        <f t="shared" si="4"/>
        <v>1</v>
      </c>
    </row>
    <row r="277" spans="1:9" x14ac:dyDescent="0.25">
      <c r="A277" s="62" t="s">
        <v>253</v>
      </c>
      <c r="B277" s="62" t="s">
        <v>378</v>
      </c>
      <c r="C277" s="62" t="s">
        <v>361</v>
      </c>
      <c r="D277" s="62" t="s">
        <v>366</v>
      </c>
      <c r="G277" s="26" t="s">
        <v>253</v>
      </c>
      <c r="H277" s="64" t="s">
        <v>400</v>
      </c>
      <c r="I277" s="64" t="b">
        <f t="shared" si="4"/>
        <v>1</v>
      </c>
    </row>
    <row r="278" spans="1:9" x14ac:dyDescent="0.25">
      <c r="A278" s="62" t="s">
        <v>254</v>
      </c>
      <c r="B278" s="62" t="s">
        <v>378</v>
      </c>
      <c r="C278" s="62" t="s">
        <v>361</v>
      </c>
      <c r="D278" s="62" t="s">
        <v>366</v>
      </c>
      <c r="G278" s="26" t="s">
        <v>254</v>
      </c>
      <c r="H278" s="64" t="s">
        <v>400</v>
      </c>
      <c r="I278" s="64" t="b">
        <f t="shared" si="4"/>
        <v>1</v>
      </c>
    </row>
    <row r="279" spans="1:9" x14ac:dyDescent="0.25">
      <c r="A279" s="62" t="s">
        <v>255</v>
      </c>
      <c r="B279" s="62" t="s">
        <v>378</v>
      </c>
      <c r="C279" s="62" t="s">
        <v>361</v>
      </c>
      <c r="D279" s="62" t="s">
        <v>366</v>
      </c>
      <c r="G279" s="26" t="s">
        <v>255</v>
      </c>
      <c r="H279" s="64" t="s">
        <v>400</v>
      </c>
      <c r="I279" s="64" t="b">
        <f t="shared" si="4"/>
        <v>1</v>
      </c>
    </row>
    <row r="280" spans="1:9" x14ac:dyDescent="0.25">
      <c r="A280" s="62" t="s">
        <v>256</v>
      </c>
      <c r="B280" s="62" t="s">
        <v>378</v>
      </c>
      <c r="C280" s="62" t="s">
        <v>361</v>
      </c>
      <c r="D280" s="62" t="s">
        <v>366</v>
      </c>
      <c r="G280" s="26" t="s">
        <v>256</v>
      </c>
      <c r="H280" s="64" t="s">
        <v>400</v>
      </c>
      <c r="I280" s="64" t="b">
        <f t="shared" si="4"/>
        <v>1</v>
      </c>
    </row>
    <row r="281" spans="1:9" x14ac:dyDescent="0.25">
      <c r="A281" s="62" t="s">
        <v>257</v>
      </c>
      <c r="B281" s="62" t="s">
        <v>378</v>
      </c>
      <c r="C281" s="62" t="s">
        <v>361</v>
      </c>
      <c r="D281" s="62" t="s">
        <v>366</v>
      </c>
      <c r="G281" s="26" t="s">
        <v>257</v>
      </c>
      <c r="H281" s="64" t="s">
        <v>400</v>
      </c>
      <c r="I281" s="64" t="b">
        <f t="shared" si="4"/>
        <v>1</v>
      </c>
    </row>
    <row r="282" spans="1:9" x14ac:dyDescent="0.25">
      <c r="A282" s="62" t="s">
        <v>258</v>
      </c>
      <c r="B282" s="62" t="s">
        <v>378</v>
      </c>
      <c r="C282" s="62" t="s">
        <v>361</v>
      </c>
      <c r="D282" s="62" t="s">
        <v>366</v>
      </c>
      <c r="G282" s="26" t="s">
        <v>258</v>
      </c>
      <c r="H282" s="64" t="s">
        <v>400</v>
      </c>
      <c r="I282" s="64" t="b">
        <f t="shared" si="4"/>
        <v>1</v>
      </c>
    </row>
    <row r="283" spans="1:9" x14ac:dyDescent="0.25">
      <c r="A283" s="62" t="s">
        <v>259</v>
      </c>
      <c r="B283" s="62" t="s">
        <v>378</v>
      </c>
      <c r="C283" s="62" t="s">
        <v>361</v>
      </c>
      <c r="D283" s="62" t="s">
        <v>366</v>
      </c>
      <c r="G283" s="26" t="s">
        <v>259</v>
      </c>
      <c r="H283" s="64" t="s">
        <v>400</v>
      </c>
      <c r="I283" s="64" t="b">
        <f t="shared" si="4"/>
        <v>1</v>
      </c>
    </row>
    <row r="284" spans="1:9" x14ac:dyDescent="0.25">
      <c r="A284" s="62" t="s">
        <v>260</v>
      </c>
      <c r="B284" s="62" t="s">
        <v>378</v>
      </c>
      <c r="C284" s="62" t="s">
        <v>361</v>
      </c>
      <c r="D284" s="62" t="s">
        <v>366</v>
      </c>
      <c r="G284" s="26" t="s">
        <v>260</v>
      </c>
      <c r="H284" s="64" t="s">
        <v>400</v>
      </c>
      <c r="I284" s="64" t="b">
        <f t="shared" si="4"/>
        <v>1</v>
      </c>
    </row>
    <row r="285" spans="1:9" x14ac:dyDescent="0.25">
      <c r="A285" s="62" t="s">
        <v>261</v>
      </c>
      <c r="B285" s="62" t="s">
        <v>378</v>
      </c>
      <c r="C285" s="62" t="s">
        <v>361</v>
      </c>
      <c r="D285" s="62" t="s">
        <v>366</v>
      </c>
      <c r="G285" s="26" t="s">
        <v>261</v>
      </c>
      <c r="H285" s="64" t="s">
        <v>400</v>
      </c>
      <c r="I285" s="64" t="b">
        <f t="shared" si="4"/>
        <v>1</v>
      </c>
    </row>
    <row r="286" spans="1:9" x14ac:dyDescent="0.25">
      <c r="A286" s="62" t="s">
        <v>262</v>
      </c>
      <c r="B286" s="62" t="s">
        <v>378</v>
      </c>
      <c r="C286" s="62" t="s">
        <v>361</v>
      </c>
      <c r="D286" s="62" t="s">
        <v>366</v>
      </c>
      <c r="G286" s="26" t="s">
        <v>262</v>
      </c>
      <c r="H286" s="64" t="s">
        <v>400</v>
      </c>
      <c r="I286" s="64" t="b">
        <f t="shared" si="4"/>
        <v>1</v>
      </c>
    </row>
    <row r="287" spans="1:9" x14ac:dyDescent="0.25">
      <c r="A287" s="62" t="s">
        <v>263</v>
      </c>
      <c r="B287" s="62" t="s">
        <v>378</v>
      </c>
      <c r="C287" s="62" t="s">
        <v>361</v>
      </c>
      <c r="D287" s="62" t="s">
        <v>366</v>
      </c>
      <c r="G287" s="26" t="s">
        <v>263</v>
      </c>
      <c r="H287" s="64" t="s">
        <v>400</v>
      </c>
      <c r="I287" s="64" t="b">
        <f t="shared" si="4"/>
        <v>1</v>
      </c>
    </row>
    <row r="288" spans="1:9" x14ac:dyDescent="0.25">
      <c r="A288" s="62" t="s">
        <v>264</v>
      </c>
      <c r="B288" s="62" t="s">
        <v>378</v>
      </c>
      <c r="C288" s="62" t="s">
        <v>361</v>
      </c>
      <c r="D288" s="62" t="s">
        <v>366</v>
      </c>
      <c r="G288" s="26" t="s">
        <v>264</v>
      </c>
      <c r="H288" s="64" t="s">
        <v>400</v>
      </c>
      <c r="I288" s="64" t="b">
        <f t="shared" si="4"/>
        <v>1</v>
      </c>
    </row>
    <row r="289" spans="1:9" x14ac:dyDescent="0.25">
      <c r="A289" s="62" t="s">
        <v>265</v>
      </c>
      <c r="B289" s="62" t="s">
        <v>378</v>
      </c>
      <c r="C289" s="62" t="s">
        <v>361</v>
      </c>
      <c r="D289" s="62" t="s">
        <v>366</v>
      </c>
      <c r="G289" s="26" t="s">
        <v>265</v>
      </c>
      <c r="H289" s="64" t="s">
        <v>400</v>
      </c>
      <c r="I289" s="64" t="b">
        <f t="shared" si="4"/>
        <v>1</v>
      </c>
    </row>
    <row r="290" spans="1:9" x14ac:dyDescent="0.25">
      <c r="A290" s="62" t="s">
        <v>379</v>
      </c>
      <c r="B290" s="62" t="s">
        <v>380</v>
      </c>
      <c r="C290" s="62" t="s">
        <v>361</v>
      </c>
      <c r="D290" s="62" t="s">
        <v>362</v>
      </c>
      <c r="G290" s="66" t="s">
        <v>379</v>
      </c>
      <c r="H290" t="s">
        <v>395</v>
      </c>
      <c r="I290" s="64" t="b">
        <f t="shared" si="4"/>
        <v>1</v>
      </c>
    </row>
    <row r="291" spans="1:9" x14ac:dyDescent="0.25">
      <c r="A291" s="62" t="s">
        <v>49</v>
      </c>
      <c r="B291" s="62" t="s">
        <v>380</v>
      </c>
      <c r="C291" s="62" t="s">
        <v>361</v>
      </c>
      <c r="D291" s="62" t="s">
        <v>362</v>
      </c>
      <c r="G291" s="26" t="s">
        <v>49</v>
      </c>
      <c r="H291" s="64" t="s">
        <v>395</v>
      </c>
      <c r="I291" s="64" t="b">
        <f t="shared" ref="I291:I327" si="5">EXACT(G291,A291)</f>
        <v>1</v>
      </c>
    </row>
    <row r="292" spans="1:9" x14ac:dyDescent="0.25">
      <c r="A292" s="62" t="s">
        <v>50</v>
      </c>
      <c r="B292" s="62" t="s">
        <v>380</v>
      </c>
      <c r="C292" s="62" t="s">
        <v>361</v>
      </c>
      <c r="D292" s="62" t="s">
        <v>362</v>
      </c>
      <c r="G292" s="26" t="s">
        <v>50</v>
      </c>
      <c r="H292" s="64" t="s">
        <v>395</v>
      </c>
      <c r="I292" s="64" t="b">
        <f t="shared" si="5"/>
        <v>1</v>
      </c>
    </row>
    <row r="293" spans="1:9" x14ac:dyDescent="0.25">
      <c r="A293" s="62" t="s">
        <v>381</v>
      </c>
      <c r="B293" s="62" t="s">
        <v>380</v>
      </c>
      <c r="C293" s="62" t="s">
        <v>361</v>
      </c>
      <c r="D293" s="62" t="s">
        <v>366</v>
      </c>
      <c r="G293" s="66" t="s">
        <v>381</v>
      </c>
      <c r="H293" s="64" t="s">
        <v>396</v>
      </c>
      <c r="I293" s="64" t="b">
        <f t="shared" si="5"/>
        <v>1</v>
      </c>
    </row>
    <row r="294" spans="1:9" x14ac:dyDescent="0.25">
      <c r="A294" s="62" t="s">
        <v>51</v>
      </c>
      <c r="B294" s="62" t="s">
        <v>380</v>
      </c>
      <c r="C294" s="62" t="s">
        <v>361</v>
      </c>
      <c r="D294" s="62" t="s">
        <v>366</v>
      </c>
      <c r="G294" s="26" t="s">
        <v>51</v>
      </c>
      <c r="H294" s="64" t="s">
        <v>396</v>
      </c>
      <c r="I294" s="64" t="b">
        <f t="shared" si="5"/>
        <v>1</v>
      </c>
    </row>
    <row r="295" spans="1:9" x14ac:dyDescent="0.25">
      <c r="A295" s="62" t="s">
        <v>52</v>
      </c>
      <c r="B295" s="62" t="s">
        <v>380</v>
      </c>
      <c r="C295" s="62" t="s">
        <v>361</v>
      </c>
      <c r="D295" s="62" t="s">
        <v>366</v>
      </c>
      <c r="G295" s="26" t="s">
        <v>52</v>
      </c>
      <c r="H295" s="64" t="s">
        <v>396</v>
      </c>
      <c r="I295" s="64" t="b">
        <f t="shared" si="5"/>
        <v>1</v>
      </c>
    </row>
    <row r="296" spans="1:9" x14ac:dyDescent="0.25">
      <c r="A296" s="62" t="s">
        <v>11</v>
      </c>
      <c r="B296" s="62" t="s">
        <v>382</v>
      </c>
      <c r="C296" s="62" t="s">
        <v>361</v>
      </c>
      <c r="D296" s="62" t="s">
        <v>362</v>
      </c>
      <c r="G296" s="26" t="s">
        <v>11</v>
      </c>
      <c r="H296" t="s">
        <v>391</v>
      </c>
      <c r="I296" s="64" t="b">
        <f t="shared" si="5"/>
        <v>1</v>
      </c>
    </row>
    <row r="297" spans="1:9" x14ac:dyDescent="0.25">
      <c r="A297" s="62" t="s">
        <v>12</v>
      </c>
      <c r="B297" s="62" t="s">
        <v>382</v>
      </c>
      <c r="C297" s="62" t="s">
        <v>361</v>
      </c>
      <c r="D297" s="62" t="s">
        <v>362</v>
      </c>
      <c r="G297" s="26" t="s">
        <v>12</v>
      </c>
      <c r="H297" s="64" t="s">
        <v>391</v>
      </c>
      <c r="I297" s="64" t="b">
        <f t="shared" si="5"/>
        <v>1</v>
      </c>
    </row>
    <row r="298" spans="1:9" x14ac:dyDescent="0.25">
      <c r="A298" s="62" t="s">
        <v>13</v>
      </c>
      <c r="B298" s="62" t="s">
        <v>382</v>
      </c>
      <c r="C298" s="62" t="s">
        <v>361</v>
      </c>
      <c r="D298" s="62" t="s">
        <v>362</v>
      </c>
      <c r="G298" s="26" t="s">
        <v>13</v>
      </c>
      <c r="H298" s="64" t="s">
        <v>391</v>
      </c>
      <c r="I298" s="64" t="b">
        <f t="shared" si="5"/>
        <v>1</v>
      </c>
    </row>
    <row r="299" spans="1:9" x14ac:dyDescent="0.25">
      <c r="A299" s="62" t="s">
        <v>14</v>
      </c>
      <c r="B299" s="62" t="s">
        <v>382</v>
      </c>
      <c r="C299" s="62" t="s">
        <v>361</v>
      </c>
      <c r="D299" s="62" t="s">
        <v>362</v>
      </c>
      <c r="G299" s="26" t="s">
        <v>14</v>
      </c>
      <c r="H299" s="64" t="s">
        <v>391</v>
      </c>
      <c r="I299" s="64" t="b">
        <f t="shared" si="5"/>
        <v>1</v>
      </c>
    </row>
    <row r="300" spans="1:9" x14ac:dyDescent="0.25">
      <c r="A300" s="62" t="s">
        <v>15</v>
      </c>
      <c r="B300" s="62" t="s">
        <v>382</v>
      </c>
      <c r="C300" s="62" t="s">
        <v>361</v>
      </c>
      <c r="D300" s="62" t="s">
        <v>362</v>
      </c>
      <c r="G300" s="26" t="s">
        <v>15</v>
      </c>
      <c r="H300" s="64" t="s">
        <v>391</v>
      </c>
      <c r="I300" s="64" t="b">
        <f t="shared" si="5"/>
        <v>1</v>
      </c>
    </row>
    <row r="301" spans="1:9" x14ac:dyDescent="0.25">
      <c r="A301" s="62" t="s">
        <v>16</v>
      </c>
      <c r="B301" s="62" t="s">
        <v>382</v>
      </c>
      <c r="C301" s="62" t="s">
        <v>361</v>
      </c>
      <c r="D301" s="62" t="s">
        <v>362</v>
      </c>
      <c r="G301" s="26" t="s">
        <v>16</v>
      </c>
      <c r="H301" s="64" t="s">
        <v>391</v>
      </c>
      <c r="I301" s="64" t="b">
        <f t="shared" si="5"/>
        <v>1</v>
      </c>
    </row>
    <row r="302" spans="1:9" x14ac:dyDescent="0.25">
      <c r="A302" s="62" t="s">
        <v>17</v>
      </c>
      <c r="B302" s="62" t="s">
        <v>382</v>
      </c>
      <c r="C302" s="62" t="s">
        <v>361</v>
      </c>
      <c r="D302" s="62" t="s">
        <v>362</v>
      </c>
      <c r="G302" s="26" t="s">
        <v>17</v>
      </c>
      <c r="H302" s="64" t="s">
        <v>391</v>
      </c>
      <c r="I302" s="64" t="b">
        <f t="shared" si="5"/>
        <v>1</v>
      </c>
    </row>
    <row r="303" spans="1:9" x14ac:dyDescent="0.25">
      <c r="A303" s="62" t="s">
        <v>18</v>
      </c>
      <c r="B303" s="62" t="s">
        <v>382</v>
      </c>
      <c r="C303" s="62" t="s">
        <v>361</v>
      </c>
      <c r="D303" s="62" t="s">
        <v>362</v>
      </c>
      <c r="G303" s="26" t="s">
        <v>18</v>
      </c>
      <c r="H303" s="64" t="s">
        <v>391</v>
      </c>
      <c r="I303" s="64" t="b">
        <f t="shared" si="5"/>
        <v>1</v>
      </c>
    </row>
    <row r="304" spans="1:9" x14ac:dyDescent="0.25">
      <c r="A304" s="62" t="s">
        <v>19</v>
      </c>
      <c r="B304" s="62" t="s">
        <v>382</v>
      </c>
      <c r="C304" s="62" t="s">
        <v>361</v>
      </c>
      <c r="D304" s="62" t="s">
        <v>362</v>
      </c>
      <c r="G304" s="26" t="s">
        <v>19</v>
      </c>
      <c r="H304" s="64" t="s">
        <v>391</v>
      </c>
      <c r="I304" s="64" t="b">
        <f t="shared" si="5"/>
        <v>1</v>
      </c>
    </row>
    <row r="305" spans="1:9" x14ac:dyDescent="0.25">
      <c r="A305" s="62" t="s">
        <v>20</v>
      </c>
      <c r="B305" s="62" t="s">
        <v>382</v>
      </c>
      <c r="C305" s="62" t="s">
        <v>361</v>
      </c>
      <c r="D305" s="62" t="s">
        <v>362</v>
      </c>
      <c r="G305" s="26" t="s">
        <v>20</v>
      </c>
      <c r="H305" s="64" t="s">
        <v>391</v>
      </c>
      <c r="I305" s="64" t="b">
        <f t="shared" si="5"/>
        <v>1</v>
      </c>
    </row>
    <row r="306" spans="1:9" x14ac:dyDescent="0.25">
      <c r="A306" s="62" t="s">
        <v>21</v>
      </c>
      <c r="B306" s="62" t="s">
        <v>382</v>
      </c>
      <c r="C306" s="62" t="s">
        <v>361</v>
      </c>
      <c r="D306" s="62" t="s">
        <v>362</v>
      </c>
      <c r="G306" s="26" t="s">
        <v>21</v>
      </c>
      <c r="H306" s="64" t="s">
        <v>391</v>
      </c>
      <c r="I306" s="64" t="b">
        <f t="shared" si="5"/>
        <v>1</v>
      </c>
    </row>
    <row r="307" spans="1:9" x14ac:dyDescent="0.25">
      <c r="A307" s="62" t="s">
        <v>22</v>
      </c>
      <c r="B307" s="62" t="s">
        <v>382</v>
      </c>
      <c r="C307" s="62" t="s">
        <v>371</v>
      </c>
      <c r="D307" s="62" t="s">
        <v>362</v>
      </c>
      <c r="G307" s="26" t="s">
        <v>22</v>
      </c>
      <c r="H307" s="64" t="s">
        <v>391</v>
      </c>
      <c r="I307" s="64" t="b">
        <f t="shared" si="5"/>
        <v>1</v>
      </c>
    </row>
    <row r="308" spans="1:9" x14ac:dyDescent="0.25">
      <c r="A308" s="62" t="s">
        <v>23</v>
      </c>
      <c r="B308" s="62" t="s">
        <v>382</v>
      </c>
      <c r="C308" s="62" t="s">
        <v>371</v>
      </c>
      <c r="D308" s="62" t="s">
        <v>362</v>
      </c>
      <c r="G308" s="26" t="s">
        <v>23</v>
      </c>
      <c r="H308" s="64" t="s">
        <v>391</v>
      </c>
      <c r="I308" s="64" t="b">
        <f t="shared" si="5"/>
        <v>1</v>
      </c>
    </row>
    <row r="309" spans="1:9" x14ac:dyDescent="0.25">
      <c r="A309" s="62" t="s">
        <v>24</v>
      </c>
      <c r="B309" s="62" t="s">
        <v>382</v>
      </c>
      <c r="C309" s="62" t="s">
        <v>361</v>
      </c>
      <c r="D309" s="62" t="s">
        <v>362</v>
      </c>
      <c r="G309" s="26" t="s">
        <v>24</v>
      </c>
      <c r="H309" s="64" t="s">
        <v>391</v>
      </c>
      <c r="I309" s="64" t="b">
        <f t="shared" si="5"/>
        <v>1</v>
      </c>
    </row>
    <row r="310" spans="1:9" x14ac:dyDescent="0.25">
      <c r="A310" s="62" t="s">
        <v>25</v>
      </c>
      <c r="B310" s="62" t="s">
        <v>382</v>
      </c>
      <c r="C310" s="62" t="s">
        <v>361</v>
      </c>
      <c r="D310" s="62" t="s">
        <v>362</v>
      </c>
      <c r="G310" s="26" t="s">
        <v>25</v>
      </c>
      <c r="H310" s="64" t="s">
        <v>391</v>
      </c>
      <c r="I310" s="64" t="b">
        <f t="shared" si="5"/>
        <v>1</v>
      </c>
    </row>
    <row r="311" spans="1:9" x14ac:dyDescent="0.25">
      <c r="A311" s="62" t="s">
        <v>26</v>
      </c>
      <c r="B311" s="62" t="s">
        <v>382</v>
      </c>
      <c r="C311" s="62" t="s">
        <v>361</v>
      </c>
      <c r="D311" s="62" t="s">
        <v>362</v>
      </c>
      <c r="G311" s="26" t="s">
        <v>26</v>
      </c>
      <c r="H311" s="64" t="s">
        <v>391</v>
      </c>
      <c r="I311" s="64" t="b">
        <f t="shared" si="5"/>
        <v>1</v>
      </c>
    </row>
    <row r="312" spans="1:9" x14ac:dyDescent="0.25">
      <c r="A312" s="62" t="s">
        <v>30</v>
      </c>
      <c r="B312" s="62" t="s">
        <v>382</v>
      </c>
      <c r="C312" s="62" t="s">
        <v>361</v>
      </c>
      <c r="D312" s="62" t="s">
        <v>366</v>
      </c>
      <c r="G312" s="26" t="s">
        <v>30</v>
      </c>
      <c r="H312" t="s">
        <v>392</v>
      </c>
      <c r="I312" s="64" t="b">
        <f t="shared" si="5"/>
        <v>1</v>
      </c>
    </row>
    <row r="313" spans="1:9" x14ac:dyDescent="0.25">
      <c r="A313" s="62" t="s">
        <v>31</v>
      </c>
      <c r="B313" s="62" t="s">
        <v>382</v>
      </c>
      <c r="C313" s="62" t="s">
        <v>361</v>
      </c>
      <c r="D313" s="62" t="s">
        <v>366</v>
      </c>
      <c r="G313" s="26" t="s">
        <v>31</v>
      </c>
      <c r="H313" s="64" t="s">
        <v>392</v>
      </c>
      <c r="I313" s="64" t="b">
        <f t="shared" si="5"/>
        <v>1</v>
      </c>
    </row>
    <row r="314" spans="1:9" x14ac:dyDescent="0.25">
      <c r="A314" s="62" t="s">
        <v>32</v>
      </c>
      <c r="B314" s="62" t="s">
        <v>382</v>
      </c>
      <c r="C314" s="62" t="s">
        <v>361</v>
      </c>
      <c r="D314" s="62" t="s">
        <v>366</v>
      </c>
      <c r="G314" s="26" t="s">
        <v>32</v>
      </c>
      <c r="H314" s="64" t="s">
        <v>392</v>
      </c>
      <c r="I314" s="64" t="b">
        <f t="shared" si="5"/>
        <v>1</v>
      </c>
    </row>
    <row r="315" spans="1:9" x14ac:dyDescent="0.25">
      <c r="A315" s="62" t="s">
        <v>33</v>
      </c>
      <c r="B315" s="62" t="s">
        <v>382</v>
      </c>
      <c r="C315" s="62" t="s">
        <v>361</v>
      </c>
      <c r="D315" s="62" t="s">
        <v>366</v>
      </c>
      <c r="G315" s="26" t="s">
        <v>33</v>
      </c>
      <c r="H315" s="64" t="s">
        <v>392</v>
      </c>
      <c r="I315" s="64" t="b">
        <f t="shared" si="5"/>
        <v>1</v>
      </c>
    </row>
    <row r="316" spans="1:9" x14ac:dyDescent="0.25">
      <c r="A316" s="62" t="s">
        <v>34</v>
      </c>
      <c r="B316" s="62" t="s">
        <v>382</v>
      </c>
      <c r="C316" s="62" t="s">
        <v>361</v>
      </c>
      <c r="D316" s="62" t="s">
        <v>366</v>
      </c>
      <c r="G316" s="26" t="s">
        <v>34</v>
      </c>
      <c r="H316" s="64" t="s">
        <v>392</v>
      </c>
      <c r="I316" s="64" t="b">
        <f t="shared" si="5"/>
        <v>1</v>
      </c>
    </row>
    <row r="317" spans="1:9" x14ac:dyDescent="0.25">
      <c r="A317" s="62" t="s">
        <v>35</v>
      </c>
      <c r="B317" s="62" t="s">
        <v>382</v>
      </c>
      <c r="C317" s="62" t="s">
        <v>361</v>
      </c>
      <c r="D317" s="62" t="s">
        <v>366</v>
      </c>
      <c r="G317" s="26" t="s">
        <v>35</v>
      </c>
      <c r="H317" s="64" t="s">
        <v>392</v>
      </c>
      <c r="I317" s="64" t="b">
        <f t="shared" si="5"/>
        <v>1</v>
      </c>
    </row>
    <row r="318" spans="1:9" x14ac:dyDescent="0.25">
      <c r="A318" s="62" t="s">
        <v>36</v>
      </c>
      <c r="B318" s="62" t="s">
        <v>382</v>
      </c>
      <c r="C318" s="62" t="s">
        <v>361</v>
      </c>
      <c r="D318" s="62" t="s">
        <v>366</v>
      </c>
      <c r="G318" s="26" t="s">
        <v>36</v>
      </c>
      <c r="H318" s="64" t="s">
        <v>392</v>
      </c>
      <c r="I318" s="64" t="b">
        <f t="shared" si="5"/>
        <v>1</v>
      </c>
    </row>
    <row r="319" spans="1:9" x14ac:dyDescent="0.25">
      <c r="A319" s="62" t="s">
        <v>37</v>
      </c>
      <c r="B319" s="62" t="s">
        <v>382</v>
      </c>
      <c r="C319" s="62" t="s">
        <v>361</v>
      </c>
      <c r="D319" s="62" t="s">
        <v>366</v>
      </c>
      <c r="G319" s="26" t="s">
        <v>37</v>
      </c>
      <c r="H319" s="64" t="s">
        <v>392</v>
      </c>
      <c r="I319" s="64" t="b">
        <f t="shared" si="5"/>
        <v>1</v>
      </c>
    </row>
    <row r="320" spans="1:9" x14ac:dyDescent="0.25">
      <c r="A320" s="62" t="s">
        <v>38</v>
      </c>
      <c r="B320" s="62" t="s">
        <v>382</v>
      </c>
      <c r="C320" s="62" t="s">
        <v>361</v>
      </c>
      <c r="D320" s="62" t="s">
        <v>366</v>
      </c>
      <c r="G320" s="26" t="s">
        <v>38</v>
      </c>
      <c r="H320" s="64" t="s">
        <v>392</v>
      </c>
      <c r="I320" s="64" t="b">
        <f t="shared" si="5"/>
        <v>1</v>
      </c>
    </row>
    <row r="321" spans="1:9" x14ac:dyDescent="0.25">
      <c r="A321" s="62" t="s">
        <v>39</v>
      </c>
      <c r="B321" s="62" t="s">
        <v>382</v>
      </c>
      <c r="C321" s="62" t="s">
        <v>361</v>
      </c>
      <c r="D321" s="62" t="s">
        <v>366</v>
      </c>
      <c r="G321" s="26" t="s">
        <v>39</v>
      </c>
      <c r="H321" s="64" t="s">
        <v>392</v>
      </c>
      <c r="I321" s="64" t="b">
        <f t="shared" si="5"/>
        <v>1</v>
      </c>
    </row>
    <row r="322" spans="1:9" x14ac:dyDescent="0.25">
      <c r="A322" s="62" t="s">
        <v>40</v>
      </c>
      <c r="B322" s="62" t="s">
        <v>382</v>
      </c>
      <c r="C322" s="62" t="s">
        <v>361</v>
      </c>
      <c r="D322" s="62" t="s">
        <v>366</v>
      </c>
      <c r="G322" s="26" t="s">
        <v>40</v>
      </c>
      <c r="H322" s="64" t="s">
        <v>392</v>
      </c>
      <c r="I322" s="64" t="b">
        <f t="shared" si="5"/>
        <v>1</v>
      </c>
    </row>
    <row r="323" spans="1:9" x14ac:dyDescent="0.25">
      <c r="A323" s="62" t="s">
        <v>41</v>
      </c>
      <c r="B323" s="62" t="s">
        <v>382</v>
      </c>
      <c r="C323" s="62" t="s">
        <v>371</v>
      </c>
      <c r="D323" s="62" t="s">
        <v>366</v>
      </c>
      <c r="G323" s="26" t="s">
        <v>41</v>
      </c>
      <c r="H323" s="64" t="s">
        <v>392</v>
      </c>
      <c r="I323" s="64" t="b">
        <f t="shared" si="5"/>
        <v>1</v>
      </c>
    </row>
    <row r="324" spans="1:9" x14ac:dyDescent="0.25">
      <c r="A324" s="62" t="s">
        <v>42</v>
      </c>
      <c r="B324" s="62" t="s">
        <v>382</v>
      </c>
      <c r="C324" s="62" t="s">
        <v>371</v>
      </c>
      <c r="D324" s="62" t="s">
        <v>366</v>
      </c>
      <c r="G324" s="26" t="s">
        <v>42</v>
      </c>
      <c r="H324" s="64" t="s">
        <v>392</v>
      </c>
      <c r="I324" s="64" t="b">
        <f t="shared" si="5"/>
        <v>1</v>
      </c>
    </row>
    <row r="325" spans="1:9" x14ac:dyDescent="0.25">
      <c r="A325" s="62" t="s">
        <v>43</v>
      </c>
      <c r="B325" s="62" t="s">
        <v>382</v>
      </c>
      <c r="C325" s="62" t="s">
        <v>361</v>
      </c>
      <c r="D325" s="62" t="s">
        <v>366</v>
      </c>
      <c r="G325" s="26" t="s">
        <v>43</v>
      </c>
      <c r="H325" s="64" t="s">
        <v>392</v>
      </c>
      <c r="I325" s="64" t="b">
        <f t="shared" si="5"/>
        <v>1</v>
      </c>
    </row>
    <row r="326" spans="1:9" x14ac:dyDescent="0.25">
      <c r="A326" s="62" t="s">
        <v>44</v>
      </c>
      <c r="B326" s="62" t="s">
        <v>382</v>
      </c>
      <c r="C326" s="62" t="s">
        <v>361</v>
      </c>
      <c r="D326" s="62" t="s">
        <v>366</v>
      </c>
      <c r="G326" s="26" t="s">
        <v>44</v>
      </c>
      <c r="H326" s="64" t="s">
        <v>392</v>
      </c>
      <c r="I326" s="64" t="b">
        <f t="shared" si="5"/>
        <v>1</v>
      </c>
    </row>
    <row r="327" spans="1:9" x14ac:dyDescent="0.25">
      <c r="A327" s="62" t="s">
        <v>45</v>
      </c>
      <c r="B327" s="62" t="s">
        <v>382</v>
      </c>
      <c r="C327" s="62" t="s">
        <v>361</v>
      </c>
      <c r="D327" s="62" t="s">
        <v>366</v>
      </c>
      <c r="G327" s="26" t="s">
        <v>45</v>
      </c>
      <c r="H327" s="64" t="s">
        <v>392</v>
      </c>
      <c r="I327" s="64" t="b">
        <f t="shared" si="5"/>
        <v>1</v>
      </c>
    </row>
  </sheetData>
  <sortState ref="A2:E327">
    <sortCondition ref="B2:B327"/>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5"/>
  <sheetViews>
    <sheetView showRowColHeaders="0" workbookViewId="0">
      <selection activeCell="B2" sqref="B2:E3"/>
    </sheetView>
  </sheetViews>
  <sheetFormatPr defaultRowHeight="15" x14ac:dyDescent="0.25"/>
  <cols>
    <col min="1" max="1" width="1.7109375" style="101" customWidth="1"/>
    <col min="2" max="16384" width="9.140625" style="101"/>
  </cols>
  <sheetData>
    <row r="1" spans="2:15" ht="15.75" thickBot="1" x14ac:dyDescent="0.3"/>
    <row r="2" spans="2:15" ht="15" customHeight="1" x14ac:dyDescent="0.25">
      <c r="B2" s="123" t="s">
        <v>349</v>
      </c>
      <c r="C2" s="124"/>
      <c r="D2" s="124"/>
      <c r="E2" s="125"/>
    </row>
    <row r="3" spans="2:15" ht="15.75" customHeight="1" thickBot="1" x14ac:dyDescent="0.3">
      <c r="B3" s="126"/>
      <c r="C3" s="127"/>
      <c r="D3" s="127"/>
      <c r="E3" s="128"/>
    </row>
    <row r="5" spans="2:15" x14ac:dyDescent="0.25">
      <c r="B5" s="129" t="s">
        <v>401</v>
      </c>
      <c r="C5" s="129"/>
      <c r="D5" s="129"/>
      <c r="E5" s="129"/>
      <c r="F5" s="129"/>
      <c r="G5" s="129"/>
      <c r="H5" s="129"/>
      <c r="I5" s="129"/>
      <c r="J5" s="129"/>
      <c r="K5" s="129"/>
      <c r="L5" s="129"/>
      <c r="M5" s="129"/>
      <c r="N5" s="129"/>
    </row>
    <row r="7" spans="2:15" ht="15" customHeight="1" x14ac:dyDescent="0.25">
      <c r="B7" s="130" t="s">
        <v>402</v>
      </c>
      <c r="C7" s="130"/>
      <c r="D7" s="130"/>
      <c r="E7" s="130"/>
      <c r="F7" s="130"/>
      <c r="G7" s="130"/>
      <c r="H7" s="130"/>
      <c r="I7" s="130"/>
      <c r="J7" s="130"/>
      <c r="K7" s="130"/>
      <c r="L7" s="130"/>
      <c r="M7" s="130"/>
      <c r="N7" s="130"/>
      <c r="O7" s="130"/>
    </row>
    <row r="8" spans="2:15" x14ac:dyDescent="0.25">
      <c r="B8" s="130"/>
      <c r="C8" s="130"/>
      <c r="D8" s="130"/>
      <c r="E8" s="130"/>
      <c r="F8" s="130"/>
      <c r="G8" s="130"/>
      <c r="H8" s="130"/>
      <c r="I8" s="130"/>
      <c r="J8" s="130"/>
      <c r="K8" s="130"/>
      <c r="L8" s="130"/>
      <c r="M8" s="130"/>
      <c r="N8" s="130"/>
      <c r="O8" s="130"/>
    </row>
    <row r="9" spans="2:15" x14ac:dyDescent="0.25">
      <c r="B9" s="130"/>
      <c r="C9" s="130"/>
      <c r="D9" s="130"/>
      <c r="E9" s="130"/>
      <c r="F9" s="130"/>
      <c r="G9" s="130"/>
      <c r="H9" s="130"/>
      <c r="I9" s="130"/>
      <c r="J9" s="130"/>
      <c r="K9" s="130"/>
      <c r="L9" s="130"/>
      <c r="M9" s="130"/>
      <c r="N9" s="130"/>
      <c r="O9" s="130"/>
    </row>
    <row r="10" spans="2:15" x14ac:dyDescent="0.25">
      <c r="B10" s="130"/>
      <c r="C10" s="130"/>
      <c r="D10" s="130"/>
      <c r="E10" s="130"/>
      <c r="F10" s="130"/>
      <c r="G10" s="130"/>
      <c r="H10" s="130"/>
      <c r="I10" s="130"/>
      <c r="J10" s="130"/>
      <c r="K10" s="130"/>
      <c r="L10" s="130"/>
      <c r="M10" s="130"/>
      <c r="N10" s="130"/>
      <c r="O10" s="130"/>
    </row>
    <row r="11" spans="2:15" x14ac:dyDescent="0.25">
      <c r="B11" s="130"/>
      <c r="C11" s="130"/>
      <c r="D11" s="130"/>
      <c r="E11" s="130"/>
      <c r="F11" s="130"/>
      <c r="G11" s="130"/>
      <c r="H11" s="130"/>
      <c r="I11" s="130"/>
      <c r="J11" s="130"/>
      <c r="K11" s="130"/>
      <c r="L11" s="130"/>
      <c r="M11" s="130"/>
      <c r="N11" s="130"/>
      <c r="O11" s="130"/>
    </row>
    <row r="12" spans="2:15" x14ac:dyDescent="0.25">
      <c r="B12" s="130"/>
      <c r="C12" s="130"/>
      <c r="D12" s="130"/>
      <c r="E12" s="130"/>
      <c r="F12" s="130"/>
      <c r="G12" s="130"/>
      <c r="H12" s="130"/>
      <c r="I12" s="130"/>
      <c r="J12" s="130"/>
      <c r="K12" s="130"/>
      <c r="L12" s="130"/>
      <c r="M12" s="130"/>
      <c r="N12" s="130"/>
      <c r="O12" s="130"/>
    </row>
    <row r="13" spans="2:15" x14ac:dyDescent="0.25">
      <c r="B13" s="130"/>
      <c r="C13" s="130"/>
      <c r="D13" s="130"/>
      <c r="E13" s="130"/>
      <c r="F13" s="130"/>
      <c r="G13" s="130"/>
      <c r="H13" s="130"/>
      <c r="I13" s="130"/>
      <c r="J13" s="130"/>
      <c r="K13" s="130"/>
      <c r="L13" s="130"/>
      <c r="M13" s="130"/>
      <c r="N13" s="130"/>
      <c r="O13" s="130"/>
    </row>
    <row r="14" spans="2:15" x14ac:dyDescent="0.25">
      <c r="B14" s="130"/>
      <c r="C14" s="130"/>
      <c r="D14" s="130"/>
      <c r="E14" s="130"/>
      <c r="F14" s="130"/>
      <c r="G14" s="130"/>
      <c r="H14" s="130"/>
      <c r="I14" s="130"/>
      <c r="J14" s="130"/>
      <c r="K14" s="130"/>
      <c r="L14" s="130"/>
      <c r="M14" s="130"/>
      <c r="N14" s="130"/>
      <c r="O14" s="130"/>
    </row>
    <row r="15" spans="2:15" x14ac:dyDescent="0.25">
      <c r="B15" s="130"/>
      <c r="C15" s="130"/>
      <c r="D15" s="130"/>
      <c r="E15" s="130"/>
      <c r="F15" s="130"/>
      <c r="G15" s="130"/>
      <c r="H15" s="130"/>
      <c r="I15" s="130"/>
      <c r="J15" s="130"/>
      <c r="K15" s="130"/>
      <c r="L15" s="130"/>
      <c r="M15" s="130"/>
      <c r="N15" s="130"/>
      <c r="O15" s="130"/>
    </row>
    <row r="16" spans="2:15" x14ac:dyDescent="0.25">
      <c r="B16" s="130"/>
      <c r="C16" s="130"/>
      <c r="D16" s="130"/>
      <c r="E16" s="130"/>
      <c r="F16" s="130"/>
      <c r="G16" s="130"/>
      <c r="H16" s="130"/>
      <c r="I16" s="130"/>
      <c r="J16" s="130"/>
      <c r="K16" s="130"/>
      <c r="L16" s="130"/>
      <c r="M16" s="130"/>
      <c r="N16" s="130"/>
      <c r="O16" s="130"/>
    </row>
    <row r="17" spans="2:15" x14ac:dyDescent="0.25">
      <c r="B17" s="130"/>
      <c r="C17" s="130"/>
      <c r="D17" s="130"/>
      <c r="E17" s="130"/>
      <c r="F17" s="130"/>
      <c r="G17" s="130"/>
      <c r="H17" s="130"/>
      <c r="I17" s="130"/>
      <c r="J17" s="130"/>
      <c r="K17" s="130"/>
      <c r="L17" s="130"/>
      <c r="M17" s="130"/>
      <c r="N17" s="130"/>
      <c r="O17" s="130"/>
    </row>
    <row r="18" spans="2:15" x14ac:dyDescent="0.25">
      <c r="B18" s="130"/>
      <c r="C18" s="130"/>
      <c r="D18" s="130"/>
      <c r="E18" s="130"/>
      <c r="F18" s="130"/>
      <c r="G18" s="130"/>
      <c r="H18" s="130"/>
      <c r="I18" s="130"/>
      <c r="J18" s="130"/>
      <c r="K18" s="130"/>
      <c r="L18" s="130"/>
      <c r="M18" s="130"/>
      <c r="N18" s="130"/>
      <c r="O18" s="130"/>
    </row>
    <row r="19" spans="2:15" x14ac:dyDescent="0.25">
      <c r="B19" s="130"/>
      <c r="C19" s="130"/>
      <c r="D19" s="130"/>
      <c r="E19" s="130"/>
      <c r="F19" s="130"/>
      <c r="G19" s="130"/>
      <c r="H19" s="130"/>
      <c r="I19" s="130"/>
      <c r="J19" s="130"/>
      <c r="K19" s="130"/>
      <c r="L19" s="130"/>
      <c r="M19" s="130"/>
      <c r="N19" s="130"/>
      <c r="O19" s="130"/>
    </row>
    <row r="20" spans="2:15" x14ac:dyDescent="0.25">
      <c r="B20" s="130"/>
      <c r="C20" s="130"/>
      <c r="D20" s="130"/>
      <c r="E20" s="130"/>
      <c r="F20" s="130"/>
      <c r="G20" s="130"/>
      <c r="H20" s="130"/>
      <c r="I20" s="130"/>
      <c r="J20" s="130"/>
      <c r="K20" s="130"/>
      <c r="L20" s="130"/>
      <c r="M20" s="130"/>
      <c r="N20" s="130"/>
      <c r="O20" s="130"/>
    </row>
    <row r="21" spans="2:15" x14ac:dyDescent="0.25">
      <c r="B21" s="102"/>
      <c r="C21" s="102"/>
      <c r="D21" s="102"/>
      <c r="E21" s="102"/>
      <c r="F21" s="102"/>
      <c r="G21" s="102"/>
      <c r="H21" s="102"/>
      <c r="I21" s="102"/>
      <c r="J21" s="102"/>
      <c r="K21" s="102"/>
      <c r="L21" s="102"/>
      <c r="M21" s="102"/>
      <c r="N21" s="102"/>
      <c r="O21" s="102"/>
    </row>
    <row r="22" spans="2:15" ht="15" customHeight="1" x14ac:dyDescent="0.25">
      <c r="B22" s="131" t="s">
        <v>403</v>
      </c>
      <c r="C22" s="131"/>
      <c r="D22" s="131"/>
      <c r="E22" s="131"/>
      <c r="F22" s="131"/>
      <c r="G22" s="131"/>
      <c r="H22" s="131"/>
      <c r="I22" s="131"/>
      <c r="J22" s="131"/>
      <c r="K22" s="131"/>
      <c r="L22" s="131"/>
      <c r="M22" s="131"/>
      <c r="N22" s="131"/>
      <c r="O22" s="131"/>
    </row>
    <row r="23" spans="2:15" x14ac:dyDescent="0.25">
      <c r="B23" s="131"/>
      <c r="C23" s="131"/>
      <c r="D23" s="131"/>
      <c r="E23" s="131"/>
      <c r="F23" s="131"/>
      <c r="G23" s="131"/>
      <c r="H23" s="131"/>
      <c r="I23" s="131"/>
      <c r="J23" s="131"/>
      <c r="K23" s="131"/>
      <c r="L23" s="131"/>
      <c r="M23" s="131"/>
      <c r="N23" s="131"/>
      <c r="O23" s="131"/>
    </row>
    <row r="24" spans="2:15" x14ac:dyDescent="0.25">
      <c r="B24" s="131"/>
      <c r="C24" s="131"/>
      <c r="D24" s="131"/>
      <c r="E24" s="131"/>
      <c r="F24" s="131"/>
      <c r="G24" s="131"/>
      <c r="H24" s="131"/>
      <c r="I24" s="131"/>
      <c r="J24" s="131"/>
      <c r="K24" s="131"/>
      <c r="L24" s="131"/>
      <c r="M24" s="131"/>
      <c r="N24" s="131"/>
      <c r="O24" s="131"/>
    </row>
    <row r="25" spans="2:15" x14ac:dyDescent="0.25">
      <c r="B25" s="102"/>
      <c r="C25" s="102"/>
      <c r="D25" s="102"/>
      <c r="E25" s="102"/>
      <c r="F25" s="102"/>
      <c r="G25" s="102"/>
      <c r="H25" s="102"/>
      <c r="I25" s="102"/>
      <c r="J25" s="102"/>
      <c r="K25" s="102"/>
      <c r="L25" s="102"/>
      <c r="M25" s="102"/>
      <c r="N25" s="102"/>
      <c r="O25" s="102"/>
    </row>
  </sheetData>
  <mergeCells count="4">
    <mergeCell ref="B2:E3"/>
    <mergeCell ref="B5:N5"/>
    <mergeCell ref="B7:O20"/>
    <mergeCell ref="B22:O24"/>
  </mergeCells>
  <hyperlinks>
    <hyperlink ref="B5:N5" r:id="rId1" display="Click Here to read the Disclosure as per SECURITIES AND EXCHANGE BOARD OF INDIA (RESEARCH ANALYSTS) REGULATIONS, 2014 "/>
    <hyperlink ref="B2" location="Index!A1" display="Back To Inde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29"/>
  <sheetViews>
    <sheetView showRowColHeaders="0" zoomScaleNormal="10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RowHeight="15" x14ac:dyDescent="0.25"/>
  <cols>
    <col min="1" max="1" width="49.570312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19" ht="15.75" thickBot="1" x14ac:dyDescent="0.3"/>
    <row r="2" spans="1:19" x14ac:dyDescent="0.25">
      <c r="A2" s="114" t="s">
        <v>349</v>
      </c>
    </row>
    <row r="3" spans="1:19" ht="15.75" thickBot="1" x14ac:dyDescent="0.3">
      <c r="A3" s="115"/>
    </row>
    <row r="4" spans="1:19" ht="15.75" thickBot="1" x14ac:dyDescent="0.3">
      <c r="A4" s="1"/>
      <c r="B4" s="2"/>
      <c r="C4" s="2"/>
      <c r="D4" s="2"/>
      <c r="E4" s="2"/>
      <c r="F4" s="2"/>
      <c r="G4" s="2"/>
      <c r="H4" s="2"/>
      <c r="I4" s="2"/>
      <c r="J4" s="2"/>
      <c r="K4" s="2"/>
      <c r="L4" s="2"/>
      <c r="M4" s="2"/>
      <c r="N4" s="2"/>
      <c r="O4" s="2"/>
      <c r="P4" s="2"/>
      <c r="Q4" s="2"/>
      <c r="R4" s="2"/>
      <c r="S4" s="2"/>
    </row>
    <row r="5" spans="1:19" s="13" customFormat="1" x14ac:dyDescent="0.25">
      <c r="A5" s="32" t="s">
        <v>343</v>
      </c>
      <c r="B5" s="112" t="s">
        <v>8</v>
      </c>
      <c r="C5" s="112" t="s">
        <v>9</v>
      </c>
      <c r="D5" s="118" t="s">
        <v>1</v>
      </c>
      <c r="E5" s="118"/>
      <c r="F5" s="118" t="s">
        <v>2</v>
      </c>
      <c r="G5" s="118"/>
      <c r="H5" s="118" t="s">
        <v>3</v>
      </c>
      <c r="I5" s="118"/>
      <c r="J5" s="118" t="s">
        <v>4</v>
      </c>
      <c r="K5" s="118"/>
      <c r="L5" s="118" t="s">
        <v>385</v>
      </c>
      <c r="M5" s="118"/>
      <c r="N5" s="118" t="s">
        <v>5</v>
      </c>
      <c r="O5" s="118"/>
      <c r="P5" s="118" t="s">
        <v>6</v>
      </c>
      <c r="Q5" s="118"/>
      <c r="R5" s="116" t="s">
        <v>46</v>
      </c>
      <c r="S5" s="117"/>
    </row>
    <row r="6" spans="1:19" s="13" customFormat="1" x14ac:dyDescent="0.25">
      <c r="A6" s="18" t="s">
        <v>7</v>
      </c>
      <c r="B6" s="113"/>
      <c r="C6" s="113"/>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row>
    <row r="7" spans="1:19" s="13" customFormat="1" x14ac:dyDescent="0.25">
      <c r="A7" s="20"/>
      <c r="B7" s="12"/>
      <c r="C7" s="12"/>
      <c r="D7" s="12"/>
      <c r="E7" s="12"/>
      <c r="F7" s="12"/>
      <c r="G7" s="12"/>
      <c r="H7" s="12"/>
      <c r="I7" s="12"/>
      <c r="J7" s="12"/>
      <c r="K7" s="12"/>
      <c r="L7" s="12"/>
      <c r="M7" s="12"/>
      <c r="N7" s="12"/>
      <c r="O7" s="12"/>
      <c r="P7" s="12"/>
      <c r="Q7" s="12"/>
      <c r="R7" s="12"/>
      <c r="S7" s="21"/>
    </row>
    <row r="8" spans="1:19" s="72" customFormat="1" x14ac:dyDescent="0.25">
      <c r="A8" s="67" t="s">
        <v>11</v>
      </c>
      <c r="B8" s="68">
        <f>VLOOKUP($A8,'Return Data'!$A$7:$R$328,2,0)</f>
        <v>43906</v>
      </c>
      <c r="C8" s="69">
        <f>VLOOKUP($A8,'Return Data'!$A$7:$R$328,3,0)</f>
        <v>37.8476</v>
      </c>
      <c r="D8" s="69">
        <f>VLOOKUP($A8,'Return Data'!$A$7:$R$328,11,0)</f>
        <v>-90.212157692052301</v>
      </c>
      <c r="E8" s="70">
        <f>RANK(D8,D$8:D$23,0)</f>
        <v>12</v>
      </c>
      <c r="F8" s="69">
        <f>VLOOKUP($A8,'Return Data'!$A$7:$R$328,12,0)</f>
        <v>-43.620024824940501</v>
      </c>
      <c r="G8" s="70">
        <f>RANK(F8,F$8:F$23,0)</f>
        <v>15</v>
      </c>
      <c r="H8" s="69">
        <f>VLOOKUP($A8,'Return Data'!$A$7:$R$328,13,0)</f>
        <v>-39.059307194818402</v>
      </c>
      <c r="I8" s="70">
        <f>RANK(H8,H$8:H$23,0)</f>
        <v>16</v>
      </c>
      <c r="J8" s="69">
        <f>VLOOKUP($A8,'Return Data'!$A$7:$R$328,14,0)</f>
        <v>-30.685887869610099</v>
      </c>
      <c r="K8" s="70">
        <f>RANK(J8,J$8:J$23,0)</f>
        <v>16</v>
      </c>
      <c r="L8" s="69">
        <f>VLOOKUP($A8,'Return Data'!$A$7:$R$328,18,0)</f>
        <v>-20.890772240938698</v>
      </c>
      <c r="M8" s="70">
        <f>RANK(L8,L$8:L$23,0)</f>
        <v>12</v>
      </c>
      <c r="N8" s="69">
        <f>VLOOKUP($A8,'Return Data'!$A$7:$R$328,15,0)</f>
        <v>-9.1701437141099706</v>
      </c>
      <c r="O8" s="70">
        <f>RANK(N8,N$8:N$23,0)</f>
        <v>12</v>
      </c>
      <c r="P8" s="69">
        <f>VLOOKUP($A8,'Return Data'!$A$7:$R$328,16,0)</f>
        <v>-0.39717915225898898</v>
      </c>
      <c r="Q8" s="70">
        <f>RANK(P8,P$8:P$23,0)</f>
        <v>11</v>
      </c>
      <c r="R8" s="69">
        <f>VLOOKUP($A8,'Return Data'!$A$7:$R$328,17,0)</f>
        <v>14.6044086657053</v>
      </c>
      <c r="S8" s="71">
        <f>RANK(R8,R$8:R$23,0)</f>
        <v>4</v>
      </c>
    </row>
    <row r="9" spans="1:19" s="72" customFormat="1" x14ac:dyDescent="0.25">
      <c r="A9" s="67" t="s">
        <v>12</v>
      </c>
      <c r="B9" s="68">
        <f>VLOOKUP($A9,'Return Data'!$A$7:$R$328,2,0)</f>
        <v>43906</v>
      </c>
      <c r="C9" s="69">
        <f>VLOOKUP($A9,'Return Data'!$A$7:$R$328,3,0)</f>
        <v>225.892</v>
      </c>
      <c r="D9" s="69">
        <f>VLOOKUP($A9,'Return Data'!$A$7:$R$328,11,0)</f>
        <v>-98.341377801790998</v>
      </c>
      <c r="E9" s="70">
        <f t="shared" ref="E9:E23" si="0">RANK(D9,D$8:D$23,0)</f>
        <v>15</v>
      </c>
      <c r="F9" s="69">
        <f>VLOOKUP($A9,'Return Data'!$A$7:$R$328,12,0)</f>
        <v>-41.361452294038301</v>
      </c>
      <c r="G9" s="70">
        <f t="shared" ref="G9:I9" si="1">RANK(F9,F$8:F$23,0)</f>
        <v>13</v>
      </c>
      <c r="H9" s="69">
        <f>VLOOKUP($A9,'Return Data'!$A$7:$R$328,13,0)</f>
        <v>-35.373712254704202</v>
      </c>
      <c r="I9" s="70">
        <f t="shared" si="1"/>
        <v>13</v>
      </c>
      <c r="J9" s="69">
        <f>VLOOKUP($A9,'Return Data'!$A$7:$R$328,14,0)</f>
        <v>-27.606980682279499</v>
      </c>
      <c r="K9" s="70">
        <f t="shared" ref="K9" si="2">RANK(J9,J$8:J$23,0)</f>
        <v>13</v>
      </c>
      <c r="L9" s="69">
        <f>VLOOKUP($A9,'Return Data'!$A$7:$R$328,18,0)</f>
        <v>-12.249778350636999</v>
      </c>
      <c r="M9" s="70">
        <f t="shared" ref="M9" si="3">RANK(L9,L$8:L$23,0)</f>
        <v>8</v>
      </c>
      <c r="N9" s="69">
        <f>VLOOKUP($A9,'Return Data'!$A$7:$R$328,15,0)</f>
        <v>-3.3288456273844802</v>
      </c>
      <c r="O9" s="70">
        <f t="shared" ref="O9:O23" si="4">RANK(N9,N$8:N$23,0)</f>
        <v>6</v>
      </c>
      <c r="P9" s="69">
        <f>VLOOKUP($A9,'Return Data'!$A$7:$R$328,16,0)</f>
        <v>1.99988298569051</v>
      </c>
      <c r="Q9" s="70">
        <f t="shared" ref="Q9:S23" si="5">RANK(P9,P$8:P$23,0)</f>
        <v>5</v>
      </c>
      <c r="R9" s="69">
        <f>VLOOKUP($A9,'Return Data'!$A$7:$R$328,17,0)</f>
        <v>12.957195901575799</v>
      </c>
      <c r="S9" s="71">
        <f t="shared" si="5"/>
        <v>7</v>
      </c>
    </row>
    <row r="10" spans="1:19" s="72" customFormat="1" x14ac:dyDescent="0.25">
      <c r="A10" s="67" t="s">
        <v>13</v>
      </c>
      <c r="B10" s="68">
        <f>VLOOKUP($A10,'Return Data'!$A$7:$R$328,2,0)</f>
        <v>43906</v>
      </c>
      <c r="C10" s="69">
        <f>VLOOKUP($A10,'Return Data'!$A$7:$R$328,3,0)</f>
        <v>118.59</v>
      </c>
      <c r="D10" s="69">
        <f>VLOOKUP($A10,'Return Data'!$A$7:$R$328,11,0)</f>
        <v>-82.631314855471302</v>
      </c>
      <c r="E10" s="70">
        <f t="shared" si="0"/>
        <v>10</v>
      </c>
      <c r="F10" s="69">
        <f>VLOOKUP($A10,'Return Data'!$A$7:$R$328,12,0)</f>
        <v>-38.4283916492505</v>
      </c>
      <c r="G10" s="70">
        <f t="shared" ref="G10:I10" si="6">RANK(F10,F$8:F$23,0)</f>
        <v>12</v>
      </c>
      <c r="H10" s="69">
        <f>VLOOKUP($A10,'Return Data'!$A$7:$R$328,13,0)</f>
        <v>-30.6521692188822</v>
      </c>
      <c r="I10" s="70">
        <f t="shared" si="6"/>
        <v>11</v>
      </c>
      <c r="J10" s="69">
        <f>VLOOKUP($A10,'Return Data'!$A$7:$R$328,14,0)</f>
        <v>-22.2768358136783</v>
      </c>
      <c r="K10" s="70">
        <f t="shared" ref="K10" si="7">RANK(J10,J$8:J$23,0)</f>
        <v>11</v>
      </c>
      <c r="L10" s="69">
        <f>VLOOKUP($A10,'Return Data'!$A$7:$R$328,18,0)</f>
        <v>-9.7865937072503399</v>
      </c>
      <c r="M10" s="70">
        <f t="shared" ref="M10" si="8">RANK(L10,L$8:L$23,0)</f>
        <v>5</v>
      </c>
      <c r="N10" s="69">
        <f>VLOOKUP($A10,'Return Data'!$A$7:$R$328,15,0)</f>
        <v>-4.4140802070769496</v>
      </c>
      <c r="O10" s="70">
        <f t="shared" si="4"/>
        <v>8</v>
      </c>
      <c r="P10" s="69">
        <f>VLOOKUP($A10,'Return Data'!$A$7:$R$328,16,0)</f>
        <v>5.5748140039328299E-2</v>
      </c>
      <c r="Q10" s="70">
        <f t="shared" si="5"/>
        <v>9</v>
      </c>
      <c r="R10" s="69">
        <f>VLOOKUP($A10,'Return Data'!$A$7:$R$328,17,0)</f>
        <v>14.4730065976334</v>
      </c>
      <c r="S10" s="71">
        <f t="shared" si="5"/>
        <v>5</v>
      </c>
    </row>
    <row r="11" spans="1:19" s="72" customFormat="1" x14ac:dyDescent="0.25">
      <c r="A11" s="67" t="s">
        <v>14</v>
      </c>
      <c r="B11" s="68">
        <f>VLOOKUP($A11,'Return Data'!$A$7:$R$328,2,0)</f>
        <v>43906</v>
      </c>
      <c r="C11" s="69">
        <f>VLOOKUP($A11,'Return Data'!$A$7:$R$328,3,0)</f>
        <v>8.83</v>
      </c>
      <c r="D11" s="69">
        <f>VLOOKUP($A11,'Return Data'!$A$7:$R$328,11,0)</f>
        <v>-63.793825222396599</v>
      </c>
      <c r="E11" s="70">
        <f t="shared" si="0"/>
        <v>1</v>
      </c>
      <c r="F11" s="69">
        <f>VLOOKUP($A11,'Return Data'!$A$7:$R$328,12,0)</f>
        <v>-24.695265013040601</v>
      </c>
      <c r="G11" s="70">
        <f t="shared" ref="G11:I11" si="9">RANK(F11,F$8:F$23,0)</f>
        <v>5</v>
      </c>
      <c r="H11" s="69">
        <f>VLOOKUP($A11,'Return Data'!$A$7:$R$328,13,0)</f>
        <v>-22.496799062874601</v>
      </c>
      <c r="I11" s="70">
        <f t="shared" si="9"/>
        <v>5</v>
      </c>
      <c r="J11" s="69">
        <f>VLOOKUP($A11,'Return Data'!$A$7:$R$328,14,0)</f>
        <v>-15.7383572781136</v>
      </c>
      <c r="K11" s="70">
        <f t="shared" ref="K11" si="10">RANK(J11,J$8:J$23,0)</f>
        <v>5</v>
      </c>
      <c r="L11" s="69"/>
      <c r="M11" s="70"/>
      <c r="N11" s="69"/>
      <c r="O11" s="70"/>
      <c r="P11" s="69"/>
      <c r="Q11" s="70"/>
      <c r="R11" s="69">
        <f>VLOOKUP($A11,'Return Data'!$A$7:$R$328,17,0)</f>
        <v>-7.4398954703832798</v>
      </c>
      <c r="S11" s="71">
        <f t="shared" si="5"/>
        <v>13</v>
      </c>
    </row>
    <row r="12" spans="1:19" s="72" customFormat="1" x14ac:dyDescent="0.25">
      <c r="A12" s="67" t="s">
        <v>15</v>
      </c>
      <c r="B12" s="68">
        <f>VLOOKUP($A12,'Return Data'!$A$7:$R$328,2,0)</f>
        <v>43906</v>
      </c>
      <c r="C12" s="69">
        <f>VLOOKUP($A12,'Return Data'!$A$7:$R$328,3,0)</f>
        <v>39.729999999999997</v>
      </c>
      <c r="D12" s="69">
        <f>VLOOKUP($A12,'Return Data'!$A$7:$R$328,11,0)</f>
        <v>-81.747010504525505</v>
      </c>
      <c r="E12" s="70">
        <f t="shared" si="0"/>
        <v>9</v>
      </c>
      <c r="F12" s="69">
        <f>VLOOKUP($A12,'Return Data'!$A$7:$R$328,12,0)</f>
        <v>-34.449186419167702</v>
      </c>
      <c r="G12" s="70">
        <f t="shared" ref="G12:I12" si="11">RANK(F12,F$8:F$23,0)</f>
        <v>11</v>
      </c>
      <c r="H12" s="69">
        <f>VLOOKUP($A12,'Return Data'!$A$7:$R$328,13,0)</f>
        <v>-34.476586139382903</v>
      </c>
      <c r="I12" s="70">
        <f t="shared" si="11"/>
        <v>12</v>
      </c>
      <c r="J12" s="69">
        <f>VLOOKUP($A12,'Return Data'!$A$7:$R$328,14,0)</f>
        <v>-26.645960830623402</v>
      </c>
      <c r="K12" s="70">
        <f t="shared" ref="K12" si="12">RANK(J12,J$8:J$23,0)</f>
        <v>12</v>
      </c>
      <c r="L12" s="69">
        <f>VLOOKUP($A12,'Return Data'!$A$7:$R$328,18,0)</f>
        <v>-15.4101425214673</v>
      </c>
      <c r="M12" s="70">
        <f t="shared" ref="M12" si="13">RANK(L12,L$8:L$23,0)</f>
        <v>11</v>
      </c>
      <c r="N12" s="69">
        <f>VLOOKUP($A12,'Return Data'!$A$7:$R$328,15,0)</f>
        <v>-3.4601938336951301</v>
      </c>
      <c r="O12" s="70">
        <f t="shared" si="4"/>
        <v>7</v>
      </c>
      <c r="P12" s="69">
        <f>VLOOKUP($A12,'Return Data'!$A$7:$R$328,16,0)</f>
        <v>0.87709424617295095</v>
      </c>
      <c r="Q12" s="70">
        <f t="shared" si="5"/>
        <v>8</v>
      </c>
      <c r="R12" s="69">
        <f>VLOOKUP($A12,'Return Data'!$A$7:$R$328,17,0)</f>
        <v>11.3049353755063</v>
      </c>
      <c r="S12" s="71">
        <f t="shared" si="5"/>
        <v>8</v>
      </c>
    </row>
    <row r="13" spans="1:19" s="72" customFormat="1" x14ac:dyDescent="0.25">
      <c r="A13" s="67" t="s">
        <v>16</v>
      </c>
      <c r="B13" s="68">
        <f>VLOOKUP($A13,'Return Data'!$A$7:$R$328,2,0)</f>
        <v>43906</v>
      </c>
      <c r="C13" s="69">
        <f>VLOOKUP($A13,'Return Data'!$A$7:$R$328,3,0)</f>
        <v>10.1937</v>
      </c>
      <c r="D13" s="69">
        <f>VLOOKUP($A13,'Return Data'!$A$7:$R$328,11,0)</f>
        <v>-79.234012360571995</v>
      </c>
      <c r="E13" s="70">
        <f t="shared" si="0"/>
        <v>6</v>
      </c>
      <c r="F13" s="69">
        <f>VLOOKUP($A13,'Return Data'!$A$7:$R$328,12,0)</f>
        <v>-24.852371407340701</v>
      </c>
      <c r="G13" s="70">
        <f t="shared" ref="G13:I13" si="14">RANK(F13,F$8:F$23,0)</f>
        <v>6</v>
      </c>
      <c r="H13" s="69">
        <f>VLOOKUP($A13,'Return Data'!$A$7:$R$328,13,0)</f>
        <v>-25.518493722025099</v>
      </c>
      <c r="I13" s="70">
        <f t="shared" si="14"/>
        <v>6</v>
      </c>
      <c r="J13" s="69">
        <f>VLOOKUP($A13,'Return Data'!$A$7:$R$328,14,0)</f>
        <v>-18.9168417826242</v>
      </c>
      <c r="K13" s="70">
        <f t="shared" ref="K13" si="15">RANK(J13,J$8:J$23,0)</f>
        <v>8</v>
      </c>
      <c r="L13" s="69">
        <f>VLOOKUP($A13,'Return Data'!$A$7:$R$328,18,0)</f>
        <v>-13.8620848755036</v>
      </c>
      <c r="M13" s="70">
        <f t="shared" ref="M13" si="16">RANK(L13,L$8:L$23,0)</f>
        <v>9</v>
      </c>
      <c r="N13" s="69">
        <f>VLOOKUP($A13,'Return Data'!$A$7:$R$328,15,0)</f>
        <v>-7.0001000167288296</v>
      </c>
      <c r="O13" s="70">
        <f t="shared" si="4"/>
        <v>11</v>
      </c>
      <c r="P13" s="69"/>
      <c r="Q13" s="70"/>
      <c r="R13" s="69">
        <f>VLOOKUP($A13,'Return Data'!$A$7:$R$328,17,0)</f>
        <v>0.42796912832929501</v>
      </c>
      <c r="S13" s="71">
        <f t="shared" si="5"/>
        <v>12</v>
      </c>
    </row>
    <row r="14" spans="1:19" s="72" customFormat="1" x14ac:dyDescent="0.25">
      <c r="A14" s="67" t="s">
        <v>17</v>
      </c>
      <c r="B14" s="68">
        <f>VLOOKUP($A14,'Return Data'!$A$7:$R$328,2,0)</f>
        <v>43906</v>
      </c>
      <c r="C14" s="69">
        <f>VLOOKUP($A14,'Return Data'!$A$7:$R$328,3,0)</f>
        <v>29.460999999999999</v>
      </c>
      <c r="D14" s="69">
        <f>VLOOKUP($A14,'Return Data'!$A$7:$R$328,11,0)</f>
        <v>-68.162606624145099</v>
      </c>
      <c r="E14" s="70">
        <f t="shared" si="0"/>
        <v>2</v>
      </c>
      <c r="F14" s="69">
        <f>VLOOKUP($A14,'Return Data'!$A$7:$R$328,12,0)</f>
        <v>-16.7200459136515</v>
      </c>
      <c r="G14" s="70">
        <f t="shared" ref="G14:I14" si="17">RANK(F14,F$8:F$23,0)</f>
        <v>1</v>
      </c>
      <c r="H14" s="69">
        <f>VLOOKUP($A14,'Return Data'!$A$7:$R$328,13,0)</f>
        <v>-17.809717373000002</v>
      </c>
      <c r="I14" s="70">
        <f t="shared" si="17"/>
        <v>1</v>
      </c>
      <c r="J14" s="69">
        <f>VLOOKUP($A14,'Return Data'!$A$7:$R$328,14,0)</f>
        <v>-11.958886787656899</v>
      </c>
      <c r="K14" s="70">
        <f t="shared" ref="K14" si="18">RANK(J14,J$8:J$23,0)</f>
        <v>2</v>
      </c>
      <c r="L14" s="69">
        <f>VLOOKUP($A14,'Return Data'!$A$7:$R$328,18,0)</f>
        <v>-5.5230002839222596</v>
      </c>
      <c r="M14" s="70">
        <f t="shared" ref="M14" si="19">RANK(L14,L$8:L$23,0)</f>
        <v>2</v>
      </c>
      <c r="N14" s="69">
        <f>VLOOKUP($A14,'Return Data'!$A$7:$R$328,15,0)</f>
        <v>0.72252531850929502</v>
      </c>
      <c r="O14" s="70">
        <f t="shared" si="4"/>
        <v>2</v>
      </c>
      <c r="P14" s="69">
        <f>VLOOKUP($A14,'Return Data'!$A$7:$R$328,16,0)</f>
        <v>7.0553442546133596</v>
      </c>
      <c r="Q14" s="70">
        <f t="shared" si="5"/>
        <v>1</v>
      </c>
      <c r="R14" s="69">
        <f>VLOOKUP($A14,'Return Data'!$A$7:$R$328,17,0)</f>
        <v>14.3429192010954</v>
      </c>
      <c r="S14" s="71">
        <f t="shared" si="5"/>
        <v>6</v>
      </c>
    </row>
    <row r="15" spans="1:19" s="72" customFormat="1" x14ac:dyDescent="0.25">
      <c r="A15" s="67" t="s">
        <v>18</v>
      </c>
      <c r="B15" s="68">
        <f>VLOOKUP($A15,'Return Data'!$A$7:$R$328,2,0)</f>
        <v>43906</v>
      </c>
      <c r="C15" s="69">
        <f>VLOOKUP($A15,'Return Data'!$A$7:$R$328,3,0)</f>
        <v>30.103999999999999</v>
      </c>
      <c r="D15" s="69">
        <f>VLOOKUP($A15,'Return Data'!$A$7:$R$328,11,0)</f>
        <v>-81.510702520707298</v>
      </c>
      <c r="E15" s="70">
        <f t="shared" si="0"/>
        <v>8</v>
      </c>
      <c r="F15" s="69">
        <f>VLOOKUP($A15,'Return Data'!$A$7:$R$328,12,0)</f>
        <v>-29.1509535207014</v>
      </c>
      <c r="G15" s="70">
        <f t="shared" ref="G15:I15" si="20">RANK(F15,F$8:F$23,0)</f>
        <v>7</v>
      </c>
      <c r="H15" s="69">
        <f>VLOOKUP($A15,'Return Data'!$A$7:$R$328,13,0)</f>
        <v>-27.349664363665699</v>
      </c>
      <c r="I15" s="70">
        <f t="shared" si="20"/>
        <v>9</v>
      </c>
      <c r="J15" s="69">
        <f>VLOOKUP($A15,'Return Data'!$A$7:$R$328,14,0)</f>
        <v>-18.689069725219799</v>
      </c>
      <c r="K15" s="70">
        <f t="shared" ref="K15" si="21">RANK(J15,J$8:J$23,0)</f>
        <v>6</v>
      </c>
      <c r="L15" s="69">
        <f>VLOOKUP($A15,'Return Data'!$A$7:$R$328,18,0)</f>
        <v>-10.595748798503401</v>
      </c>
      <c r="M15" s="70">
        <f t="shared" ref="M15" si="22">RANK(L15,L$8:L$23,0)</f>
        <v>6</v>
      </c>
      <c r="N15" s="69">
        <f>VLOOKUP($A15,'Return Data'!$A$7:$R$328,15,0)</f>
        <v>-2.4219372687712002</v>
      </c>
      <c r="O15" s="70">
        <f t="shared" si="4"/>
        <v>5</v>
      </c>
      <c r="P15" s="69">
        <f>VLOOKUP($A15,'Return Data'!$A$7:$R$328,16,0)</f>
        <v>4.7330824333439798</v>
      </c>
      <c r="Q15" s="70">
        <f t="shared" si="5"/>
        <v>3</v>
      </c>
      <c r="R15" s="69">
        <f>VLOOKUP($A15,'Return Data'!$A$7:$R$328,17,0)</f>
        <v>20.1390303097726</v>
      </c>
      <c r="S15" s="71">
        <f t="shared" si="5"/>
        <v>2</v>
      </c>
    </row>
    <row r="16" spans="1:19" s="72" customFormat="1" x14ac:dyDescent="0.25">
      <c r="A16" s="67" t="s">
        <v>19</v>
      </c>
      <c r="B16" s="68">
        <f>VLOOKUP($A16,'Return Data'!$A$7:$R$328,2,0)</f>
        <v>43906</v>
      </c>
      <c r="C16" s="69">
        <f>VLOOKUP($A16,'Return Data'!$A$7:$R$328,3,0)</f>
        <v>62.2804</v>
      </c>
      <c r="D16" s="69">
        <f>VLOOKUP($A16,'Return Data'!$A$7:$R$328,11,0)</f>
        <v>-80.945620824124404</v>
      </c>
      <c r="E16" s="70">
        <f t="shared" si="0"/>
        <v>7</v>
      </c>
      <c r="F16" s="69">
        <f>VLOOKUP($A16,'Return Data'!$A$7:$R$328,12,0)</f>
        <v>-29.5265280035842</v>
      </c>
      <c r="G16" s="70">
        <f t="shared" ref="G16:I16" si="23">RANK(F16,F$8:F$23,0)</f>
        <v>8</v>
      </c>
      <c r="H16" s="69">
        <f>VLOOKUP($A16,'Return Data'!$A$7:$R$328,13,0)</f>
        <v>-27.340798609294001</v>
      </c>
      <c r="I16" s="70">
        <f t="shared" si="23"/>
        <v>8</v>
      </c>
      <c r="J16" s="69">
        <f>VLOOKUP($A16,'Return Data'!$A$7:$R$328,14,0)</f>
        <v>-18.8565379510935</v>
      </c>
      <c r="K16" s="70">
        <f t="shared" ref="K16" si="24">RANK(J16,J$8:J$23,0)</f>
        <v>7</v>
      </c>
      <c r="L16" s="69">
        <f>VLOOKUP($A16,'Return Data'!$A$7:$R$328,18,0)</f>
        <v>-7.7208337352969396</v>
      </c>
      <c r="M16" s="70">
        <f t="shared" ref="M16" si="25">RANK(L16,L$8:L$23,0)</f>
        <v>3</v>
      </c>
      <c r="N16" s="69">
        <f>VLOOKUP($A16,'Return Data'!$A$7:$R$328,15,0)</f>
        <v>0.107020556753395</v>
      </c>
      <c r="O16" s="70">
        <f t="shared" si="4"/>
        <v>3</v>
      </c>
      <c r="P16" s="69">
        <f>VLOOKUP($A16,'Return Data'!$A$7:$R$328,16,0)</f>
        <v>3.1075769064692</v>
      </c>
      <c r="Q16" s="70">
        <f t="shared" si="5"/>
        <v>4</v>
      </c>
      <c r="R16" s="69">
        <f>VLOOKUP($A16,'Return Data'!$A$7:$R$328,17,0)</f>
        <v>11.2968330711003</v>
      </c>
      <c r="S16" s="71">
        <f t="shared" si="5"/>
        <v>9</v>
      </c>
    </row>
    <row r="17" spans="1:19" s="72" customFormat="1" x14ac:dyDescent="0.25">
      <c r="A17" s="67" t="s">
        <v>20</v>
      </c>
      <c r="B17" s="68">
        <f>VLOOKUP($A17,'Return Data'!$A$7:$R$328,2,0)</f>
        <v>43906</v>
      </c>
      <c r="C17" s="69">
        <f>VLOOKUP($A17,'Return Data'!$A$7:$R$328,3,0)</f>
        <v>40.08</v>
      </c>
      <c r="D17" s="69">
        <f>VLOOKUP($A17,'Return Data'!$A$7:$R$328,11,0)</f>
        <v>-96.050628688199893</v>
      </c>
      <c r="E17" s="70">
        <f t="shared" si="0"/>
        <v>14</v>
      </c>
      <c r="F17" s="69">
        <f>VLOOKUP($A17,'Return Data'!$A$7:$R$328,12,0)</f>
        <v>-46.1502577330468</v>
      </c>
      <c r="G17" s="70">
        <f t="shared" ref="G17:I17" si="26">RANK(F17,F$8:F$23,0)</f>
        <v>16</v>
      </c>
      <c r="H17" s="69">
        <f>VLOOKUP($A17,'Return Data'!$A$7:$R$328,13,0)</f>
        <v>-36.5533856108595</v>
      </c>
      <c r="I17" s="70">
        <f t="shared" si="26"/>
        <v>14</v>
      </c>
      <c r="J17" s="69">
        <f>VLOOKUP($A17,'Return Data'!$A$7:$R$328,14,0)</f>
        <v>-27.813091947650999</v>
      </c>
      <c r="K17" s="70">
        <f t="shared" ref="K17" si="27">RANK(J17,J$8:J$23,0)</f>
        <v>14</v>
      </c>
      <c r="L17" s="69">
        <f>VLOOKUP($A17,'Return Data'!$A$7:$R$328,18,0)</f>
        <v>-11.0117532128588</v>
      </c>
      <c r="M17" s="70">
        <f t="shared" ref="M17" si="28">RANK(L17,L$8:L$23,0)</f>
        <v>7</v>
      </c>
      <c r="N17" s="69">
        <f>VLOOKUP($A17,'Return Data'!$A$7:$R$328,15,0)</f>
        <v>-5.8100047358806899</v>
      </c>
      <c r="O17" s="70">
        <f t="shared" si="4"/>
        <v>9</v>
      </c>
      <c r="P17" s="69">
        <f>VLOOKUP($A17,'Return Data'!$A$7:$R$328,16,0)</f>
        <v>1.0161910330074799</v>
      </c>
      <c r="Q17" s="70">
        <f t="shared" si="5"/>
        <v>7</v>
      </c>
      <c r="R17" s="69">
        <f>VLOOKUP($A17,'Return Data'!$A$7:$R$328,17,0)</f>
        <v>21.456322063709202</v>
      </c>
      <c r="S17" s="71">
        <f t="shared" si="5"/>
        <v>1</v>
      </c>
    </row>
    <row r="18" spans="1:19" s="72" customFormat="1" x14ac:dyDescent="0.25">
      <c r="A18" s="67" t="s">
        <v>21</v>
      </c>
      <c r="B18" s="68">
        <f>VLOOKUP($A18,'Return Data'!$A$7:$R$328,2,0)</f>
        <v>43906</v>
      </c>
      <c r="C18" s="69">
        <f>VLOOKUP($A18,'Return Data'!$A$7:$R$328,3,0)</f>
        <v>113.381</v>
      </c>
      <c r="D18" s="69">
        <f>VLOOKUP($A18,'Return Data'!$A$7:$R$328,11,0)</f>
        <v>-88.988416393226004</v>
      </c>
      <c r="E18" s="70">
        <f t="shared" si="0"/>
        <v>11</v>
      </c>
      <c r="F18" s="69">
        <f>VLOOKUP($A18,'Return Data'!$A$7:$R$328,12,0)</f>
        <v>-31.354887361096001</v>
      </c>
      <c r="G18" s="70">
        <f t="shared" ref="G18:I18" si="29">RANK(F18,F$8:F$23,0)</f>
        <v>9</v>
      </c>
      <c r="H18" s="69">
        <f>VLOOKUP($A18,'Return Data'!$A$7:$R$328,13,0)</f>
        <v>-25.986338817682</v>
      </c>
      <c r="I18" s="70">
        <f t="shared" si="29"/>
        <v>7</v>
      </c>
      <c r="J18" s="69">
        <f>VLOOKUP($A18,'Return Data'!$A$7:$R$328,14,0)</f>
        <v>-19.249625170993699</v>
      </c>
      <c r="K18" s="70">
        <f t="shared" ref="K18" si="30">RANK(J18,J$8:J$23,0)</f>
        <v>9</v>
      </c>
      <c r="L18" s="69">
        <f>VLOOKUP($A18,'Return Data'!$A$7:$R$328,18,0)</f>
        <v>-9.4618672600778808</v>
      </c>
      <c r="M18" s="70">
        <f t="shared" ref="M18" si="31">RANK(L18,L$8:L$23,0)</f>
        <v>4</v>
      </c>
      <c r="N18" s="69">
        <f>VLOOKUP($A18,'Return Data'!$A$7:$R$328,15,0)</f>
        <v>-1.1496301883373701</v>
      </c>
      <c r="O18" s="70">
        <f t="shared" si="4"/>
        <v>4</v>
      </c>
      <c r="P18" s="69">
        <f>VLOOKUP($A18,'Return Data'!$A$7:$R$328,16,0)</f>
        <v>4.7920067703656004</v>
      </c>
      <c r="Q18" s="70">
        <f t="shared" si="5"/>
        <v>2</v>
      </c>
      <c r="R18" s="69">
        <f>VLOOKUP($A18,'Return Data'!$A$7:$R$328,17,0)</f>
        <v>17.1326410672891</v>
      </c>
      <c r="S18" s="71">
        <f t="shared" si="5"/>
        <v>3</v>
      </c>
    </row>
    <row r="19" spans="1:19" s="72" customFormat="1" x14ac:dyDescent="0.25">
      <c r="A19" s="67" t="s">
        <v>22</v>
      </c>
      <c r="B19" s="68">
        <f>VLOOKUP($A19,'Return Data'!$A$7:$R$328,2,0)</f>
        <v>43906</v>
      </c>
      <c r="C19" s="69">
        <f>VLOOKUP($A19,'Return Data'!$A$7:$R$328,3,0)</f>
        <v>8.5662000000000003</v>
      </c>
      <c r="D19" s="69">
        <f>VLOOKUP($A19,'Return Data'!$A$7:$R$328,11,0)</f>
        <v>-78.091586524256797</v>
      </c>
      <c r="E19" s="70">
        <f t="shared" si="0"/>
        <v>5</v>
      </c>
      <c r="F19" s="69">
        <f>VLOOKUP($A19,'Return Data'!$A$7:$R$328,12,0)</f>
        <v>-21.8498267564174</v>
      </c>
      <c r="G19" s="70">
        <f t="shared" ref="G19:I19" si="32">RANK(F19,F$8:F$23,0)</f>
        <v>4</v>
      </c>
      <c r="H19" s="69">
        <f>VLOOKUP($A19,'Return Data'!$A$7:$R$328,13,0)</f>
        <v>-19.2394824673333</v>
      </c>
      <c r="I19" s="70">
        <f t="shared" si="32"/>
        <v>3</v>
      </c>
      <c r="J19" s="69">
        <f>VLOOKUP($A19,'Return Data'!$A$7:$R$328,14,0)</f>
        <v>-12.669077043238</v>
      </c>
      <c r="K19" s="70">
        <f t="shared" ref="K19" si="33">RANK(J19,J$8:J$23,0)</f>
        <v>3</v>
      </c>
      <c r="L19" s="69"/>
      <c r="M19" s="70"/>
      <c r="N19" s="69"/>
      <c r="O19" s="70"/>
      <c r="P19" s="69"/>
      <c r="Q19" s="70"/>
      <c r="R19" s="69">
        <f>VLOOKUP($A19,'Return Data'!$A$7:$R$328,17,0)</f>
        <v>-8.5512581699346395</v>
      </c>
      <c r="S19" s="71">
        <f t="shared" si="5"/>
        <v>14</v>
      </c>
    </row>
    <row r="20" spans="1:19" s="72" customFormat="1" x14ac:dyDescent="0.25">
      <c r="A20" s="67" t="s">
        <v>23</v>
      </c>
      <c r="B20" s="68">
        <f>VLOOKUP($A20,'Return Data'!$A$7:$R$328,2,0)</f>
        <v>43906</v>
      </c>
      <c r="C20" s="69">
        <f>VLOOKUP($A20,'Return Data'!$A$7:$R$328,3,0)</f>
        <v>8.3735999999999997</v>
      </c>
      <c r="D20" s="69">
        <f>VLOOKUP($A20,'Return Data'!$A$7:$R$328,11,0)</f>
        <v>-74.029618289470903</v>
      </c>
      <c r="E20" s="70">
        <f t="shared" si="0"/>
        <v>4</v>
      </c>
      <c r="F20" s="69">
        <f>VLOOKUP($A20,'Return Data'!$A$7:$R$328,12,0)</f>
        <v>-21.081139610186799</v>
      </c>
      <c r="G20" s="70">
        <f t="shared" ref="G20:I20" si="34">RANK(F20,F$8:F$23,0)</f>
        <v>2</v>
      </c>
      <c r="H20" s="69">
        <f>VLOOKUP($A20,'Return Data'!$A$7:$R$328,13,0)</f>
        <v>-18.187145921106701</v>
      </c>
      <c r="I20" s="70">
        <f t="shared" si="34"/>
        <v>2</v>
      </c>
      <c r="J20" s="69">
        <f>VLOOKUP($A20,'Return Data'!$A$7:$R$328,14,0)</f>
        <v>-11.7617652872334</v>
      </c>
      <c r="K20" s="70">
        <f t="shared" ref="K20" si="35">RANK(J20,J$8:J$23,0)</f>
        <v>1</v>
      </c>
      <c r="L20" s="69"/>
      <c r="M20" s="70"/>
      <c r="N20" s="69"/>
      <c r="O20" s="70"/>
      <c r="P20" s="69"/>
      <c r="Q20" s="70"/>
      <c r="R20" s="69">
        <f>VLOOKUP($A20,'Return Data'!$A$7:$R$328,17,0)</f>
        <v>-10.0446023688663</v>
      </c>
      <c r="S20" s="71">
        <f t="shared" si="5"/>
        <v>15</v>
      </c>
    </row>
    <row r="21" spans="1:19" s="72" customFormat="1" x14ac:dyDescent="0.25">
      <c r="A21" s="67" t="s">
        <v>24</v>
      </c>
      <c r="B21" s="68">
        <f>VLOOKUP($A21,'Return Data'!$A$7:$R$328,2,0)</f>
        <v>43906</v>
      </c>
      <c r="C21" s="69">
        <f>VLOOKUP($A21,'Return Data'!$A$7:$R$328,3,0)</f>
        <v>188.24109999999999</v>
      </c>
      <c r="D21" s="69">
        <f>VLOOKUP($A21,'Return Data'!$A$7:$R$328,11,0)</f>
        <v>-99.989997950243804</v>
      </c>
      <c r="E21" s="70">
        <f t="shared" si="0"/>
        <v>16</v>
      </c>
      <c r="F21" s="69">
        <f>VLOOKUP($A21,'Return Data'!$A$7:$R$328,12,0)</f>
        <v>-43.255434519810699</v>
      </c>
      <c r="G21" s="70">
        <f t="shared" ref="G21:I21" si="36">RANK(F21,F$8:F$23,0)</f>
        <v>14</v>
      </c>
      <c r="H21" s="69">
        <f>VLOOKUP($A21,'Return Data'!$A$7:$R$328,13,0)</f>
        <v>-37.254552429303203</v>
      </c>
      <c r="I21" s="70">
        <f t="shared" si="36"/>
        <v>15</v>
      </c>
      <c r="J21" s="69">
        <f>VLOOKUP($A21,'Return Data'!$A$7:$R$328,14,0)</f>
        <v>-29.086299282407499</v>
      </c>
      <c r="K21" s="70">
        <f t="shared" ref="K21" si="37">RANK(J21,J$8:J$23,0)</f>
        <v>15</v>
      </c>
      <c r="L21" s="69">
        <f>VLOOKUP($A21,'Return Data'!$A$7:$R$328,18,0)</f>
        <v>-15.1552581769044</v>
      </c>
      <c r="M21" s="70">
        <f t="shared" ref="M21" si="38">RANK(L21,L$8:L$23,0)</f>
        <v>10</v>
      </c>
      <c r="N21" s="69">
        <f>VLOOKUP($A21,'Return Data'!$A$7:$R$328,15,0)</f>
        <v>-6.6178205545951103</v>
      </c>
      <c r="O21" s="70">
        <f t="shared" si="4"/>
        <v>10</v>
      </c>
      <c r="P21" s="69">
        <f>VLOOKUP($A21,'Return Data'!$A$7:$R$328,16,0)</f>
        <v>3.1950364015268899E-3</v>
      </c>
      <c r="Q21" s="70">
        <f t="shared" si="5"/>
        <v>10</v>
      </c>
      <c r="R21" s="69">
        <f>VLOOKUP($A21,'Return Data'!$A$7:$R$328,17,0)</f>
        <v>6.8649833164126699</v>
      </c>
      <c r="S21" s="71">
        <f t="shared" si="5"/>
        <v>11</v>
      </c>
    </row>
    <row r="22" spans="1:19" s="72" customFormat="1" x14ac:dyDescent="0.25">
      <c r="A22" s="67" t="s">
        <v>25</v>
      </c>
      <c r="B22" s="68">
        <f>VLOOKUP($A22,'Return Data'!$A$7:$R$328,2,0)</f>
        <v>43906</v>
      </c>
      <c r="C22" s="69">
        <f>VLOOKUP($A22,'Return Data'!$A$7:$R$328,3,0)</f>
        <v>8.32</v>
      </c>
      <c r="D22" s="69">
        <f>VLOOKUP($A22,'Return Data'!$A$7:$R$328,11,0)</f>
        <v>-90.377964679640698</v>
      </c>
      <c r="E22" s="70">
        <f t="shared" si="0"/>
        <v>13</v>
      </c>
      <c r="F22" s="69">
        <f>VLOOKUP($A22,'Return Data'!$A$7:$R$328,12,0)</f>
        <v>-33.0221986848493</v>
      </c>
      <c r="G22" s="70">
        <f t="shared" ref="G22:I22" si="39">RANK(F22,F$8:F$23,0)</f>
        <v>10</v>
      </c>
      <c r="H22" s="69">
        <f>VLOOKUP($A22,'Return Data'!$A$7:$R$328,13,0)</f>
        <v>-29.415549234728399</v>
      </c>
      <c r="I22" s="70">
        <f t="shared" si="39"/>
        <v>10</v>
      </c>
      <c r="J22" s="69">
        <f>VLOOKUP($A22,'Return Data'!$A$7:$R$328,14,0)</f>
        <v>-21.3922163384916</v>
      </c>
      <c r="K22" s="70">
        <f t="shared" ref="K22" si="40">RANK(J22,J$8:J$23,0)</f>
        <v>10</v>
      </c>
      <c r="L22" s="69"/>
      <c r="M22" s="70"/>
      <c r="N22" s="69"/>
      <c r="O22" s="70"/>
      <c r="P22" s="69"/>
      <c r="Q22" s="70"/>
      <c r="R22" s="69">
        <f>VLOOKUP($A22,'Return Data'!$A$7:$R$328,17,0)</f>
        <v>-13.130620985010699</v>
      </c>
      <c r="S22" s="71">
        <f t="shared" si="5"/>
        <v>16</v>
      </c>
    </row>
    <row r="23" spans="1:19" s="72" customFormat="1" x14ac:dyDescent="0.25">
      <c r="A23" s="67" t="s">
        <v>26</v>
      </c>
      <c r="B23" s="68">
        <f>VLOOKUP($A23,'Return Data'!$A$7:$R$328,2,0)</f>
        <v>43906</v>
      </c>
      <c r="C23" s="69">
        <f>VLOOKUP($A23,'Return Data'!$A$7:$R$328,3,0)</f>
        <v>54.705199999999998</v>
      </c>
      <c r="D23" s="69">
        <f>VLOOKUP($A23,'Return Data'!$A$7:$R$328,11,0)</f>
        <v>-72.180750585252497</v>
      </c>
      <c r="E23" s="70">
        <f t="shared" si="0"/>
        <v>3</v>
      </c>
      <c r="F23" s="69">
        <f>VLOOKUP($A23,'Return Data'!$A$7:$R$328,12,0)</f>
        <v>-21.8356409184764</v>
      </c>
      <c r="G23" s="70">
        <f t="shared" ref="G23:I23" si="41">RANK(F23,F$8:F$23,0)</f>
        <v>3</v>
      </c>
      <c r="H23" s="69">
        <f>VLOOKUP($A23,'Return Data'!$A$7:$R$328,13,0)</f>
        <v>-19.381951873628498</v>
      </c>
      <c r="I23" s="70">
        <f t="shared" si="41"/>
        <v>4</v>
      </c>
      <c r="J23" s="69">
        <f>VLOOKUP($A23,'Return Data'!$A$7:$R$328,14,0)</f>
        <v>-14.063855706921</v>
      </c>
      <c r="K23" s="70">
        <f t="shared" ref="K23" si="42">RANK(J23,J$8:J$23,0)</f>
        <v>4</v>
      </c>
      <c r="L23" s="69">
        <f>VLOOKUP($A23,'Return Data'!$A$7:$R$328,18,0)</f>
        <v>-4.1414777662047904</v>
      </c>
      <c r="M23" s="70">
        <f t="shared" ref="M23" si="43">RANK(L23,L$8:L$23,0)</f>
        <v>1</v>
      </c>
      <c r="N23" s="69">
        <f>VLOOKUP($A23,'Return Data'!$A$7:$R$328,15,0)</f>
        <v>1.1282532680044699</v>
      </c>
      <c r="O23" s="70">
        <f t="shared" si="4"/>
        <v>1</v>
      </c>
      <c r="P23" s="69">
        <f>VLOOKUP($A23,'Return Data'!$A$7:$R$328,16,0)</f>
        <v>1.5147697704465899</v>
      </c>
      <c r="Q23" s="70">
        <f t="shared" si="5"/>
        <v>6</v>
      </c>
      <c r="R23" s="69">
        <f>VLOOKUP($A23,'Return Data'!$A$7:$R$328,17,0)</f>
        <v>9.5868579186339105</v>
      </c>
      <c r="S23" s="71">
        <f t="shared" si="5"/>
        <v>10</v>
      </c>
    </row>
    <row r="24" spans="1:19" s="72" customFormat="1" x14ac:dyDescent="0.25">
      <c r="A24" s="73"/>
      <c r="B24" s="74"/>
      <c r="C24" s="74"/>
      <c r="D24" s="75"/>
      <c r="E24" s="74"/>
      <c r="F24" s="75"/>
      <c r="G24" s="74"/>
      <c r="H24" s="75"/>
      <c r="I24" s="74"/>
      <c r="J24" s="75"/>
      <c r="K24" s="74"/>
      <c r="L24" s="75"/>
      <c r="M24" s="74"/>
      <c r="N24" s="75"/>
      <c r="O24" s="74"/>
      <c r="P24" s="75"/>
      <c r="Q24" s="74"/>
      <c r="R24" s="75"/>
      <c r="S24" s="76"/>
    </row>
    <row r="25" spans="1:19" s="72" customFormat="1" x14ac:dyDescent="0.25">
      <c r="A25" s="77" t="s">
        <v>27</v>
      </c>
      <c r="B25" s="78"/>
      <c r="C25" s="78"/>
      <c r="D25" s="79">
        <f>AVERAGE(D8:D23)</f>
        <v>-82.892974469754748</v>
      </c>
      <c r="E25" s="78"/>
      <c r="F25" s="79">
        <f>AVERAGE(F8:F23)</f>
        <v>-31.334600289349929</v>
      </c>
      <c r="G25" s="78"/>
      <c r="H25" s="79">
        <f>AVERAGE(H8:H23)</f>
        <v>-27.880978393330548</v>
      </c>
      <c r="I25" s="78"/>
      <c r="J25" s="79">
        <f>AVERAGE(J8:J23)</f>
        <v>-20.46320559361472</v>
      </c>
      <c r="K25" s="78"/>
      <c r="L25" s="79">
        <f>AVERAGE(L8:L23)</f>
        <v>-11.317442577463785</v>
      </c>
      <c r="M25" s="78"/>
      <c r="N25" s="79">
        <f>AVERAGE(N8:N23)</f>
        <v>-3.4512464169427144</v>
      </c>
      <c r="O25" s="78"/>
      <c r="P25" s="79">
        <f>AVERAGE(P8:P23)</f>
        <v>2.2507011294810484</v>
      </c>
      <c r="Q25" s="78"/>
      <c r="R25" s="79">
        <f>AVERAGE(R8:R23)</f>
        <v>7.2137953514105222</v>
      </c>
      <c r="S25" s="80"/>
    </row>
    <row r="26" spans="1:19" s="72" customFormat="1" x14ac:dyDescent="0.25">
      <c r="A26" s="77" t="s">
        <v>28</v>
      </c>
      <c r="B26" s="78"/>
      <c r="C26" s="78"/>
      <c r="D26" s="79">
        <f>MIN(D8:D23)</f>
        <v>-99.989997950243804</v>
      </c>
      <c r="E26" s="78"/>
      <c r="F26" s="79">
        <f>MIN(F8:F23)</f>
        <v>-46.1502577330468</v>
      </c>
      <c r="G26" s="78"/>
      <c r="H26" s="79">
        <f>MIN(H8:H23)</f>
        <v>-39.059307194818402</v>
      </c>
      <c r="I26" s="78"/>
      <c r="J26" s="79">
        <f>MIN(J8:J23)</f>
        <v>-30.685887869610099</v>
      </c>
      <c r="K26" s="78"/>
      <c r="L26" s="79">
        <f>MIN(L8:L23)</f>
        <v>-20.890772240938698</v>
      </c>
      <c r="M26" s="78"/>
      <c r="N26" s="79">
        <f>MIN(N8:N23)</f>
        <v>-9.1701437141099706</v>
      </c>
      <c r="O26" s="78"/>
      <c r="P26" s="79">
        <f>MIN(P8:P23)</f>
        <v>-0.39717915225898898</v>
      </c>
      <c r="Q26" s="78"/>
      <c r="R26" s="79">
        <f>MIN(R8:R23)</f>
        <v>-13.130620985010699</v>
      </c>
      <c r="S26" s="80"/>
    </row>
    <row r="27" spans="1:19" s="72" customFormat="1" ht="15.75" thickBot="1" x14ac:dyDescent="0.3">
      <c r="A27" s="81" t="s">
        <v>29</v>
      </c>
      <c r="B27" s="82"/>
      <c r="C27" s="82"/>
      <c r="D27" s="83">
        <f>MAX(D8:D23)</f>
        <v>-63.793825222396599</v>
      </c>
      <c r="E27" s="82"/>
      <c r="F27" s="83">
        <f>MAX(F8:F23)</f>
        <v>-16.7200459136515</v>
      </c>
      <c r="G27" s="82"/>
      <c r="H27" s="83">
        <f>MAX(H8:H23)</f>
        <v>-17.809717373000002</v>
      </c>
      <c r="I27" s="82"/>
      <c r="J27" s="83">
        <f>MAX(J8:J23)</f>
        <v>-11.7617652872334</v>
      </c>
      <c r="K27" s="82"/>
      <c r="L27" s="83">
        <f>MAX(L8:L23)</f>
        <v>-4.1414777662047904</v>
      </c>
      <c r="M27" s="82"/>
      <c r="N27" s="83">
        <f>MAX(N8:N23)</f>
        <v>1.1282532680044699</v>
      </c>
      <c r="O27" s="82"/>
      <c r="P27" s="83">
        <f>MAX(P8:P23)</f>
        <v>7.0553442546133596</v>
      </c>
      <c r="Q27" s="82"/>
      <c r="R27" s="83">
        <f>MAX(R8:R23)</f>
        <v>21.456322063709202</v>
      </c>
      <c r="S27" s="84"/>
    </row>
    <row r="29" spans="1:19" x14ac:dyDescent="0.25">
      <c r="A29" s="15" t="s">
        <v>342</v>
      </c>
    </row>
  </sheetData>
  <sheetProtection password="F4C3"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29"/>
  <sheetViews>
    <sheetView showRowColHeaders="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RowHeight="15" x14ac:dyDescent="0.25"/>
  <cols>
    <col min="1" max="1" width="43.14062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20" ht="15.75" thickBot="1" x14ac:dyDescent="0.3"/>
    <row r="2" spans="1:20" x14ac:dyDescent="0.25">
      <c r="A2" s="114" t="s">
        <v>349</v>
      </c>
    </row>
    <row r="3" spans="1:20" ht="15.75" thickBot="1" x14ac:dyDescent="0.3">
      <c r="A3" s="115"/>
    </row>
    <row r="4" spans="1:20" ht="15.75" thickBot="1" x14ac:dyDescent="0.3"/>
    <row r="5" spans="1:20" x14ac:dyDescent="0.25">
      <c r="A5" s="32" t="s">
        <v>344</v>
      </c>
      <c r="B5" s="112" t="s">
        <v>8</v>
      </c>
      <c r="C5" s="112" t="s">
        <v>9</v>
      </c>
      <c r="D5" s="118" t="s">
        <v>1</v>
      </c>
      <c r="E5" s="118"/>
      <c r="F5" s="118" t="s">
        <v>2</v>
      </c>
      <c r="G5" s="118"/>
      <c r="H5" s="118" t="s">
        <v>3</v>
      </c>
      <c r="I5" s="118"/>
      <c r="J5" s="118" t="s">
        <v>4</v>
      </c>
      <c r="K5" s="118"/>
      <c r="L5" s="118" t="s">
        <v>385</v>
      </c>
      <c r="M5" s="118"/>
      <c r="N5" s="118" t="s">
        <v>5</v>
      </c>
      <c r="O5" s="118"/>
      <c r="P5" s="118" t="s">
        <v>6</v>
      </c>
      <c r="Q5" s="118"/>
      <c r="R5" s="116" t="s">
        <v>46</v>
      </c>
      <c r="S5" s="117"/>
      <c r="T5" s="13"/>
    </row>
    <row r="6" spans="1:20" x14ac:dyDescent="0.25">
      <c r="A6" s="18" t="s">
        <v>7</v>
      </c>
      <c r="B6" s="113"/>
      <c r="C6" s="113"/>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4"/>
      <c r="B7" s="10"/>
      <c r="C7" s="10"/>
      <c r="D7" s="10"/>
      <c r="E7" s="10"/>
      <c r="F7" s="10"/>
      <c r="G7" s="10"/>
      <c r="H7" s="10"/>
      <c r="I7" s="10"/>
      <c r="J7" s="10"/>
      <c r="K7" s="10"/>
      <c r="L7" s="10"/>
      <c r="M7" s="10"/>
      <c r="N7" s="10"/>
      <c r="O7" s="10"/>
      <c r="P7" s="10"/>
      <c r="Q7" s="10"/>
      <c r="R7" s="10"/>
      <c r="S7" s="25"/>
    </row>
    <row r="8" spans="1:20" x14ac:dyDescent="0.25">
      <c r="A8" s="67" t="s">
        <v>30</v>
      </c>
      <c r="B8" s="68">
        <f>VLOOKUP($A8,'Return Data'!$A$7:$R$328,2,0)</f>
        <v>43906</v>
      </c>
      <c r="C8" s="69">
        <f>VLOOKUP($A8,'Return Data'!$A$7:$R$328,3,0)</f>
        <v>35.299500000000002</v>
      </c>
      <c r="D8" s="69">
        <f>VLOOKUP($A8,'Return Data'!$A$7:$R$328,11,0)</f>
        <v>-90.958521022132402</v>
      </c>
      <c r="E8" s="70">
        <f>RANK(D8,D$8:D$23,0)</f>
        <v>12</v>
      </c>
      <c r="F8" s="69">
        <f>VLOOKUP($A8,'Return Data'!$A$7:$R$328,12,0)</f>
        <v>-44.458306083072401</v>
      </c>
      <c r="G8" s="70">
        <f>RANK(F8,F$8:F$23,0)</f>
        <v>15</v>
      </c>
      <c r="H8" s="69">
        <f>VLOOKUP($A8,'Return Data'!$A$7:$R$328,13,0)</f>
        <v>-39.842937818780101</v>
      </c>
      <c r="I8" s="70">
        <f>RANK(H8,H$8:H$23,0)</f>
        <v>16</v>
      </c>
      <c r="J8" s="69">
        <f>VLOOKUP($A8,'Return Data'!$A$7:$R$328,14,0)</f>
        <v>-31.4793519541964</v>
      </c>
      <c r="K8" s="70">
        <f>RANK(J8,J$8:J$23,0)</f>
        <v>16</v>
      </c>
      <c r="L8" s="69">
        <f>VLOOKUP($A8,'Return Data'!$A$7:$R$328,18,0)</f>
        <v>-21.561226835436301</v>
      </c>
      <c r="M8" s="70">
        <f>RANK(L8,L$8:L$23,0)</f>
        <v>12</v>
      </c>
      <c r="N8" s="69">
        <f>VLOOKUP($A8,'Return Data'!$A$7:$R$328,15,0)</f>
        <v>-10.0170778031002</v>
      </c>
      <c r="O8" s="70">
        <f>RANK(N8,N$8:N$23,0)</f>
        <v>12</v>
      </c>
      <c r="P8" s="69">
        <f>VLOOKUP($A8,'Return Data'!$A$7:$R$328,16,0)</f>
        <v>-1.4322051639115201</v>
      </c>
      <c r="Q8" s="70">
        <f>RANK(P8,P$8:P$23,0)</f>
        <v>11</v>
      </c>
      <c r="R8" s="69">
        <f>VLOOKUP($A8,'Return Data'!$A$7:$R$328,17,0)</f>
        <v>21.121494739249801</v>
      </c>
      <c r="S8" s="71">
        <f>RANK(R8,R$8:R$23,0)</f>
        <v>9</v>
      </c>
    </row>
    <row r="9" spans="1:20" x14ac:dyDescent="0.25">
      <c r="A9" s="67" t="s">
        <v>31</v>
      </c>
      <c r="B9" s="68">
        <f>VLOOKUP($A9,'Return Data'!$A$7:$R$328,2,0)</f>
        <v>43906</v>
      </c>
      <c r="C9" s="69">
        <f>VLOOKUP($A9,'Return Data'!$A$7:$R$328,3,0)</f>
        <v>212.14699999999999</v>
      </c>
      <c r="D9" s="69">
        <f>VLOOKUP($A9,'Return Data'!$A$7:$R$328,11,0)</f>
        <v>-98.9580475981072</v>
      </c>
      <c r="E9" s="70">
        <f t="shared" ref="E9:E23" si="0">RANK(D9,D$8:D$23,0)</f>
        <v>15</v>
      </c>
      <c r="F9" s="69">
        <f>VLOOKUP($A9,'Return Data'!$A$7:$R$328,12,0)</f>
        <v>-42.007045150246199</v>
      </c>
      <c r="G9" s="70">
        <f t="shared" ref="G9:G23" si="1">RANK(F9,F$8:F$23,0)</f>
        <v>13</v>
      </c>
      <c r="H9" s="69">
        <f>VLOOKUP($A9,'Return Data'!$A$7:$R$328,13,0)</f>
        <v>-35.976394615540698</v>
      </c>
      <c r="I9" s="70">
        <f t="shared" ref="I9:I23" si="2">RANK(H9,H$8:H$23,0)</f>
        <v>13</v>
      </c>
      <c r="J9" s="69">
        <f>VLOOKUP($A9,'Return Data'!$A$7:$R$328,14,0)</f>
        <v>-28.253235589078098</v>
      </c>
      <c r="K9" s="70">
        <f t="shared" ref="K9:K23" si="3">RANK(J9,J$8:J$23,0)</f>
        <v>14</v>
      </c>
      <c r="L9" s="69">
        <f>VLOOKUP($A9,'Return Data'!$A$7:$R$328,18,0)</f>
        <v>-13.1001375190425</v>
      </c>
      <c r="M9" s="70">
        <f t="shared" ref="M9:M23" si="4">RANK(L9,L$8:L$23,0)</f>
        <v>8</v>
      </c>
      <c r="N9" s="69">
        <f>VLOOKUP($A9,'Return Data'!$A$7:$R$328,15,0)</f>
        <v>-4.3064143877829899</v>
      </c>
      <c r="O9" s="70">
        <f t="shared" ref="O9:O23" si="5">RANK(N9,N$8:N$23,0)</f>
        <v>6</v>
      </c>
      <c r="P9" s="69">
        <f>VLOOKUP($A9,'Return Data'!$A$7:$R$328,16,0)</f>
        <v>0.86026409475563403</v>
      </c>
      <c r="Q9" s="70">
        <f t="shared" ref="Q9:Q23" si="6">RANK(P9,P$8:P$23,0)</f>
        <v>5</v>
      </c>
      <c r="R9" s="69">
        <f>VLOOKUP($A9,'Return Data'!$A$7:$R$328,17,0)</f>
        <v>77.341357442347999</v>
      </c>
      <c r="S9" s="71">
        <f t="shared" ref="S9:S23" si="7">RANK(R9,R$8:R$23,0)</f>
        <v>2</v>
      </c>
    </row>
    <row r="10" spans="1:20" x14ac:dyDescent="0.25">
      <c r="A10" s="67" t="s">
        <v>32</v>
      </c>
      <c r="B10" s="68">
        <f>VLOOKUP($A10,'Return Data'!$A$7:$R$328,2,0)</f>
        <v>43906</v>
      </c>
      <c r="C10" s="69">
        <f>VLOOKUP($A10,'Return Data'!$A$7:$R$328,3,0)</f>
        <v>111.08</v>
      </c>
      <c r="D10" s="69">
        <f>VLOOKUP($A10,'Return Data'!$A$7:$R$328,11,0)</f>
        <v>-83.060026560633304</v>
      </c>
      <c r="E10" s="70">
        <f t="shared" si="0"/>
        <v>10</v>
      </c>
      <c r="F10" s="69">
        <f>VLOOKUP($A10,'Return Data'!$A$7:$R$328,12,0)</f>
        <v>-38.852179975066001</v>
      </c>
      <c r="G10" s="70">
        <f t="shared" si="1"/>
        <v>12</v>
      </c>
      <c r="H10" s="69">
        <f>VLOOKUP($A10,'Return Data'!$A$7:$R$328,13,0)</f>
        <v>-31.076076975286401</v>
      </c>
      <c r="I10" s="70">
        <f t="shared" si="2"/>
        <v>11</v>
      </c>
      <c r="J10" s="69">
        <f>VLOOKUP($A10,'Return Data'!$A$7:$R$328,14,0)</f>
        <v>-22.715210779863899</v>
      </c>
      <c r="K10" s="70">
        <f t="shared" si="3"/>
        <v>11</v>
      </c>
      <c r="L10" s="69">
        <f>VLOOKUP($A10,'Return Data'!$A$7:$R$328,18,0)</f>
        <v>-10.362490261239399</v>
      </c>
      <c r="M10" s="70">
        <f t="shared" si="4"/>
        <v>4</v>
      </c>
      <c r="N10" s="69">
        <f>VLOOKUP($A10,'Return Data'!$A$7:$R$328,15,0)</f>
        <v>-5.1200131015391497</v>
      </c>
      <c r="O10" s="70">
        <f t="shared" si="5"/>
        <v>8</v>
      </c>
      <c r="P10" s="69">
        <f>VLOOKUP($A10,'Return Data'!$A$7:$R$328,16,0)</f>
        <v>-0.89833630253258001</v>
      </c>
      <c r="Q10" s="70">
        <f t="shared" si="6"/>
        <v>10</v>
      </c>
      <c r="R10" s="69">
        <f>VLOOKUP($A10,'Return Data'!$A$7:$R$328,17,0)</f>
        <v>64.829028290282906</v>
      </c>
      <c r="S10" s="71">
        <f t="shared" si="7"/>
        <v>3</v>
      </c>
    </row>
    <row r="11" spans="1:20" x14ac:dyDescent="0.25">
      <c r="A11" s="67" t="s">
        <v>33</v>
      </c>
      <c r="B11" s="68">
        <f>VLOOKUP($A11,'Return Data'!$A$7:$R$328,2,0)</f>
        <v>43906</v>
      </c>
      <c r="C11" s="69">
        <f>VLOOKUP($A11,'Return Data'!$A$7:$R$328,3,0)</f>
        <v>8.6</v>
      </c>
      <c r="D11" s="69">
        <f>VLOOKUP($A11,'Return Data'!$A$7:$R$328,11,0)</f>
        <v>-64.567140176896302</v>
      </c>
      <c r="E11" s="70">
        <f t="shared" si="0"/>
        <v>1</v>
      </c>
      <c r="F11" s="69">
        <f>VLOOKUP($A11,'Return Data'!$A$7:$R$328,12,0)</f>
        <v>-25.450437886986101</v>
      </c>
      <c r="G11" s="70">
        <f t="shared" si="1"/>
        <v>5</v>
      </c>
      <c r="H11" s="69">
        <f>VLOOKUP($A11,'Return Data'!$A$7:$R$328,13,0)</f>
        <v>-23.412038000138701</v>
      </c>
      <c r="I11" s="70">
        <f t="shared" si="2"/>
        <v>5</v>
      </c>
      <c r="J11" s="69">
        <f>VLOOKUP($A11,'Return Data'!$A$7:$R$328,14,0)</f>
        <v>-16.7361480770954</v>
      </c>
      <c r="K11" s="70">
        <f t="shared" si="3"/>
        <v>5</v>
      </c>
      <c r="L11" s="69"/>
      <c r="M11" s="70"/>
      <c r="N11" s="69"/>
      <c r="O11" s="70"/>
      <c r="P11" s="69"/>
      <c r="Q11" s="70"/>
      <c r="R11" s="69">
        <f>VLOOKUP($A11,'Return Data'!$A$7:$R$328,17,0)</f>
        <v>-8.9024390243902491</v>
      </c>
      <c r="S11" s="71">
        <f t="shared" si="7"/>
        <v>13</v>
      </c>
    </row>
    <row r="12" spans="1:20" x14ac:dyDescent="0.25">
      <c r="A12" s="67" t="s">
        <v>34</v>
      </c>
      <c r="B12" s="68">
        <f>VLOOKUP($A12,'Return Data'!$A$7:$R$328,2,0)</f>
        <v>43906</v>
      </c>
      <c r="C12" s="69">
        <f>VLOOKUP($A12,'Return Data'!$A$7:$R$328,3,0)</f>
        <v>37.119999999999997</v>
      </c>
      <c r="D12" s="69">
        <f>VLOOKUP($A12,'Return Data'!$A$7:$R$328,11,0)</f>
        <v>-82.622083798554399</v>
      </c>
      <c r="E12" s="70">
        <f t="shared" si="0"/>
        <v>9</v>
      </c>
      <c r="F12" s="69">
        <f>VLOOKUP($A12,'Return Data'!$A$7:$R$328,12,0)</f>
        <v>-35.338718095042999</v>
      </c>
      <c r="G12" s="70">
        <f t="shared" si="1"/>
        <v>11</v>
      </c>
      <c r="H12" s="69">
        <f>VLOOKUP($A12,'Return Data'!$A$7:$R$328,13,0)</f>
        <v>-35.269183859275401</v>
      </c>
      <c r="I12" s="70">
        <f t="shared" si="2"/>
        <v>12</v>
      </c>
      <c r="J12" s="69">
        <f>VLOOKUP($A12,'Return Data'!$A$7:$R$328,14,0)</f>
        <v>-27.448582569492402</v>
      </c>
      <c r="K12" s="70">
        <f t="shared" si="3"/>
        <v>12</v>
      </c>
      <c r="L12" s="69">
        <f>VLOOKUP($A12,'Return Data'!$A$7:$R$328,18,0)</f>
        <v>-16.175107502401499</v>
      </c>
      <c r="M12" s="70">
        <f t="shared" si="4"/>
        <v>11</v>
      </c>
      <c r="N12" s="69">
        <f>VLOOKUP($A12,'Return Data'!$A$7:$R$328,15,0)</f>
        <v>-4.4549583438572098</v>
      </c>
      <c r="O12" s="70">
        <f t="shared" si="5"/>
        <v>7</v>
      </c>
      <c r="P12" s="69">
        <f>VLOOKUP($A12,'Return Data'!$A$7:$R$328,16,0)</f>
        <v>-0.13317276173855699</v>
      </c>
      <c r="Q12" s="70">
        <f t="shared" si="6"/>
        <v>8</v>
      </c>
      <c r="R12" s="69">
        <f>VLOOKUP($A12,'Return Data'!$A$7:$R$328,17,0)</f>
        <v>22.5382513661202</v>
      </c>
      <c r="S12" s="71">
        <f t="shared" si="7"/>
        <v>8</v>
      </c>
    </row>
    <row r="13" spans="1:20" x14ac:dyDescent="0.25">
      <c r="A13" s="67" t="s">
        <v>35</v>
      </c>
      <c r="B13" s="68">
        <f>VLOOKUP($A13,'Return Data'!$A$7:$R$328,2,0)</f>
        <v>43906</v>
      </c>
      <c r="C13" s="69">
        <f>VLOOKUP($A13,'Return Data'!$A$7:$R$328,3,0)</f>
        <v>9.3679000000000006</v>
      </c>
      <c r="D13" s="69">
        <f>VLOOKUP($A13,'Return Data'!$A$7:$R$328,11,0)</f>
        <v>-80.488783467528606</v>
      </c>
      <c r="E13" s="70">
        <f t="shared" si="0"/>
        <v>6</v>
      </c>
      <c r="F13" s="69">
        <f>VLOOKUP($A13,'Return Data'!$A$7:$R$328,12,0)</f>
        <v>-26.1297242580839</v>
      </c>
      <c r="G13" s="70">
        <f t="shared" si="1"/>
        <v>6</v>
      </c>
      <c r="H13" s="69">
        <f>VLOOKUP($A13,'Return Data'!$A$7:$R$328,13,0)</f>
        <v>-26.7180555313798</v>
      </c>
      <c r="I13" s="70">
        <f t="shared" si="2"/>
        <v>6</v>
      </c>
      <c r="J13" s="69">
        <f>VLOOKUP($A13,'Return Data'!$A$7:$R$328,14,0)</f>
        <v>-20.078267505868901</v>
      </c>
      <c r="K13" s="70">
        <f t="shared" si="3"/>
        <v>8</v>
      </c>
      <c r="L13" s="69">
        <f>VLOOKUP($A13,'Return Data'!$A$7:$R$328,18,0)</f>
        <v>-14.8457344711458</v>
      </c>
      <c r="M13" s="70">
        <f t="shared" si="4"/>
        <v>9</v>
      </c>
      <c r="N13" s="69">
        <f>VLOOKUP($A13,'Return Data'!$A$7:$R$328,15,0)</f>
        <v>-8.2492415790864495</v>
      </c>
      <c r="O13" s="70">
        <f t="shared" si="5"/>
        <v>11</v>
      </c>
      <c r="P13" s="69"/>
      <c r="Q13" s="70"/>
      <c r="R13" s="69">
        <f>VLOOKUP($A13,'Return Data'!$A$7:$R$328,17,0)</f>
        <v>-1.39658898305085</v>
      </c>
      <c r="S13" s="71">
        <f t="shared" si="7"/>
        <v>12</v>
      </c>
    </row>
    <row r="14" spans="1:20" x14ac:dyDescent="0.25">
      <c r="A14" s="67" t="s">
        <v>36</v>
      </c>
      <c r="B14" s="68">
        <f>VLOOKUP($A14,'Return Data'!$A$7:$R$328,2,0)</f>
        <v>43906</v>
      </c>
      <c r="C14" s="69">
        <f>VLOOKUP($A14,'Return Data'!$A$7:$R$328,3,0)</f>
        <v>27.457100000000001</v>
      </c>
      <c r="D14" s="69">
        <f>VLOOKUP($A14,'Return Data'!$A$7:$R$328,11,0)</f>
        <v>-68.700837674941596</v>
      </c>
      <c r="E14" s="70">
        <f t="shared" si="0"/>
        <v>2</v>
      </c>
      <c r="F14" s="69">
        <f>VLOOKUP($A14,'Return Data'!$A$7:$R$328,12,0)</f>
        <v>-17.313794469676701</v>
      </c>
      <c r="G14" s="70">
        <f t="shared" si="1"/>
        <v>1</v>
      </c>
      <c r="H14" s="69">
        <f>VLOOKUP($A14,'Return Data'!$A$7:$R$328,13,0)</f>
        <v>-18.3698219038872</v>
      </c>
      <c r="I14" s="70">
        <f t="shared" si="2"/>
        <v>1</v>
      </c>
      <c r="J14" s="69">
        <f>VLOOKUP($A14,'Return Data'!$A$7:$R$328,14,0)</f>
        <v>-12.527610109162699</v>
      </c>
      <c r="K14" s="70">
        <f t="shared" si="3"/>
        <v>1</v>
      </c>
      <c r="L14" s="69">
        <f>VLOOKUP($A14,'Return Data'!$A$7:$R$328,18,0)</f>
        <v>-6.0966685585269698</v>
      </c>
      <c r="M14" s="70">
        <f t="shared" si="4"/>
        <v>2</v>
      </c>
      <c r="N14" s="69">
        <f>VLOOKUP($A14,'Return Data'!$A$7:$R$328,15,0)</f>
        <v>5.7834655068593199E-2</v>
      </c>
      <c r="O14" s="70">
        <f t="shared" si="5"/>
        <v>2</v>
      </c>
      <c r="P14" s="69">
        <f>VLOOKUP($A14,'Return Data'!$A$7:$R$328,16,0)</f>
        <v>5.5506206538705101</v>
      </c>
      <c r="Q14" s="70">
        <f t="shared" si="6"/>
        <v>1</v>
      </c>
      <c r="R14" s="69">
        <f>VLOOKUP($A14,'Return Data'!$A$7:$R$328,17,0)</f>
        <v>92.728012500411594</v>
      </c>
      <c r="S14" s="71">
        <f t="shared" si="7"/>
        <v>1</v>
      </c>
    </row>
    <row r="15" spans="1:20" x14ac:dyDescent="0.25">
      <c r="A15" s="67" t="s">
        <v>37</v>
      </c>
      <c r="B15" s="68">
        <f>VLOOKUP($A15,'Return Data'!$A$7:$R$328,2,0)</f>
        <v>43906</v>
      </c>
      <c r="C15" s="69">
        <f>VLOOKUP($A15,'Return Data'!$A$7:$R$328,3,0)</f>
        <v>28.39</v>
      </c>
      <c r="D15" s="69">
        <f>VLOOKUP($A15,'Return Data'!$A$7:$R$328,11,0)</f>
        <v>-82.308369122478794</v>
      </c>
      <c r="E15" s="70">
        <f t="shared" si="0"/>
        <v>8</v>
      </c>
      <c r="F15" s="69">
        <f>VLOOKUP($A15,'Return Data'!$A$7:$R$328,12,0)</f>
        <v>-29.980280354756101</v>
      </c>
      <c r="G15" s="70">
        <f t="shared" si="1"/>
        <v>7</v>
      </c>
      <c r="H15" s="69">
        <f>VLOOKUP($A15,'Return Data'!$A$7:$R$328,13,0)</f>
        <v>-28.117393072933201</v>
      </c>
      <c r="I15" s="70">
        <f t="shared" si="2"/>
        <v>9</v>
      </c>
      <c r="J15" s="69">
        <f>VLOOKUP($A15,'Return Data'!$A$7:$R$328,14,0)</f>
        <v>-19.491047375638299</v>
      </c>
      <c r="K15" s="70">
        <f t="shared" si="3"/>
        <v>7</v>
      </c>
      <c r="L15" s="69">
        <f>VLOOKUP($A15,'Return Data'!$A$7:$R$328,18,0)</f>
        <v>-11.331280877908901</v>
      </c>
      <c r="M15" s="70">
        <f t="shared" si="4"/>
        <v>7</v>
      </c>
      <c r="N15" s="69">
        <f>VLOOKUP($A15,'Return Data'!$A$7:$R$328,15,0)</f>
        <v>-3.2574801977028698</v>
      </c>
      <c r="O15" s="70">
        <f t="shared" si="5"/>
        <v>5</v>
      </c>
      <c r="P15" s="69">
        <f>VLOOKUP($A15,'Return Data'!$A$7:$R$328,16,0)</f>
        <v>3.6720662189764002</v>
      </c>
      <c r="Q15" s="70">
        <f t="shared" si="6"/>
        <v>2</v>
      </c>
      <c r="R15" s="69">
        <f>VLOOKUP($A15,'Return Data'!$A$7:$R$328,17,0)</f>
        <v>18.0439516129032</v>
      </c>
      <c r="S15" s="71">
        <f t="shared" si="7"/>
        <v>11</v>
      </c>
    </row>
    <row r="16" spans="1:20" x14ac:dyDescent="0.25">
      <c r="A16" s="67" t="s">
        <v>38</v>
      </c>
      <c r="B16" s="68">
        <f>VLOOKUP($A16,'Return Data'!$A$7:$R$328,2,0)</f>
        <v>43906</v>
      </c>
      <c r="C16" s="69">
        <f>VLOOKUP($A16,'Return Data'!$A$7:$R$328,3,0)</f>
        <v>59.018900000000002</v>
      </c>
      <c r="D16" s="69">
        <f>VLOOKUP($A16,'Return Data'!$A$7:$R$328,11,0)</f>
        <v>-81.561084424077805</v>
      </c>
      <c r="E16" s="70">
        <f t="shared" si="0"/>
        <v>7</v>
      </c>
      <c r="F16" s="69">
        <f>VLOOKUP($A16,'Return Data'!$A$7:$R$328,12,0)</f>
        <v>-30.110401065496699</v>
      </c>
      <c r="G16" s="70">
        <f t="shared" si="1"/>
        <v>8</v>
      </c>
      <c r="H16" s="69">
        <f>VLOOKUP($A16,'Return Data'!$A$7:$R$328,13,0)</f>
        <v>-27.860230235580602</v>
      </c>
      <c r="I16" s="70">
        <f t="shared" si="2"/>
        <v>8</v>
      </c>
      <c r="J16" s="69">
        <f>VLOOKUP($A16,'Return Data'!$A$7:$R$328,14,0)</f>
        <v>-19.378765537029398</v>
      </c>
      <c r="K16" s="70">
        <f t="shared" si="3"/>
        <v>6</v>
      </c>
      <c r="L16" s="69">
        <f>VLOOKUP($A16,'Return Data'!$A$7:$R$328,18,0)</f>
        <v>-8.2819555125211206</v>
      </c>
      <c r="M16" s="70">
        <f t="shared" si="4"/>
        <v>3</v>
      </c>
      <c r="N16" s="69">
        <f>VLOOKUP($A16,'Return Data'!$A$7:$R$328,15,0)</f>
        <v>-0.60298213056419203</v>
      </c>
      <c r="O16" s="70">
        <f t="shared" si="5"/>
        <v>3</v>
      </c>
      <c r="P16" s="69">
        <f>VLOOKUP($A16,'Return Data'!$A$7:$R$328,16,0)</f>
        <v>2.2581400502365598</v>
      </c>
      <c r="Q16" s="70">
        <f t="shared" si="6"/>
        <v>4</v>
      </c>
      <c r="R16" s="69">
        <f>VLOOKUP($A16,'Return Data'!$A$7:$R$328,17,0)</f>
        <v>33.1638526413346</v>
      </c>
      <c r="S16" s="71">
        <f t="shared" si="7"/>
        <v>6</v>
      </c>
    </row>
    <row r="17" spans="1:19" x14ac:dyDescent="0.25">
      <c r="A17" s="67" t="s">
        <v>39</v>
      </c>
      <c r="B17" s="68">
        <f>VLOOKUP($A17,'Return Data'!$A$7:$R$328,2,0)</f>
        <v>43906</v>
      </c>
      <c r="C17" s="69">
        <f>VLOOKUP($A17,'Return Data'!$A$7:$R$328,3,0)</f>
        <v>39.74</v>
      </c>
      <c r="D17" s="69">
        <f>VLOOKUP($A17,'Return Data'!$A$7:$R$328,11,0)</f>
        <v>-96.441593574621095</v>
      </c>
      <c r="E17" s="70">
        <f t="shared" si="0"/>
        <v>14</v>
      </c>
      <c r="F17" s="69">
        <f>VLOOKUP($A17,'Return Data'!$A$7:$R$328,12,0)</f>
        <v>-46.542973934278301</v>
      </c>
      <c r="G17" s="70">
        <f t="shared" si="1"/>
        <v>16</v>
      </c>
      <c r="H17" s="69">
        <f>VLOOKUP($A17,'Return Data'!$A$7:$R$328,13,0)</f>
        <v>-36.9176807388071</v>
      </c>
      <c r="I17" s="70">
        <f t="shared" si="2"/>
        <v>14</v>
      </c>
      <c r="J17" s="69">
        <f>VLOOKUP($A17,'Return Data'!$A$7:$R$328,14,0)</f>
        <v>-28.164576870298902</v>
      </c>
      <c r="K17" s="70">
        <f t="shared" si="3"/>
        <v>13</v>
      </c>
      <c r="L17" s="69">
        <f>VLOOKUP($A17,'Return Data'!$A$7:$R$328,18,0)</f>
        <v>-11.281779632790601</v>
      </c>
      <c r="M17" s="70">
        <f t="shared" si="4"/>
        <v>6</v>
      </c>
      <c r="N17" s="69">
        <f>VLOOKUP($A17,'Return Data'!$A$7:$R$328,15,0)</f>
        <v>-6.0432280664827402</v>
      </c>
      <c r="O17" s="70">
        <f t="shared" si="5"/>
        <v>9</v>
      </c>
      <c r="P17" s="69">
        <f>VLOOKUP($A17,'Return Data'!$A$7:$R$328,16,0)</f>
        <v>0.729508311398118</v>
      </c>
      <c r="Q17" s="70">
        <f t="shared" si="6"/>
        <v>7</v>
      </c>
      <c r="R17" s="69">
        <f>VLOOKUP($A17,'Return Data'!$A$7:$R$328,17,0)</f>
        <v>20.441703058927001</v>
      </c>
      <c r="S17" s="71">
        <f t="shared" si="7"/>
        <v>10</v>
      </c>
    </row>
    <row r="18" spans="1:19" x14ac:dyDescent="0.25">
      <c r="A18" s="67" t="s">
        <v>40</v>
      </c>
      <c r="B18" s="68">
        <f>VLOOKUP($A18,'Return Data'!$A$7:$R$328,2,0)</f>
        <v>43906</v>
      </c>
      <c r="C18" s="69">
        <f>VLOOKUP($A18,'Return Data'!$A$7:$R$328,3,0)</f>
        <v>106.483</v>
      </c>
      <c r="D18" s="69">
        <f>VLOOKUP($A18,'Return Data'!$A$7:$R$328,11,0)</f>
        <v>-90.256710864476702</v>
      </c>
      <c r="E18" s="70">
        <f t="shared" si="0"/>
        <v>11</v>
      </c>
      <c r="F18" s="69">
        <f>VLOOKUP($A18,'Return Data'!$A$7:$R$328,12,0)</f>
        <v>-32.6722306950156</v>
      </c>
      <c r="G18" s="70">
        <f t="shared" si="1"/>
        <v>9</v>
      </c>
      <c r="H18" s="69">
        <f>VLOOKUP($A18,'Return Data'!$A$7:$R$328,13,0)</f>
        <v>-27.2150513065456</v>
      </c>
      <c r="I18" s="70">
        <f t="shared" si="2"/>
        <v>7</v>
      </c>
      <c r="J18" s="69">
        <f>VLOOKUP($A18,'Return Data'!$A$7:$R$328,14,0)</f>
        <v>-20.558233487216999</v>
      </c>
      <c r="K18" s="70">
        <f t="shared" si="3"/>
        <v>9</v>
      </c>
      <c r="L18" s="69">
        <f>VLOOKUP($A18,'Return Data'!$A$7:$R$328,18,0)</f>
        <v>-10.5757395740072</v>
      </c>
      <c r="M18" s="70">
        <f t="shared" si="4"/>
        <v>5</v>
      </c>
      <c r="N18" s="69">
        <f>VLOOKUP($A18,'Return Data'!$A$7:$R$328,15,0)</f>
        <v>-2.3260506347154202</v>
      </c>
      <c r="O18" s="70">
        <f t="shared" si="5"/>
        <v>4</v>
      </c>
      <c r="P18" s="69">
        <f>VLOOKUP($A18,'Return Data'!$A$7:$R$328,16,0)</f>
        <v>3.5710408399015501</v>
      </c>
      <c r="Q18" s="70">
        <f t="shared" si="6"/>
        <v>3</v>
      </c>
      <c r="R18" s="69">
        <f>VLOOKUP($A18,'Return Data'!$A$7:$R$328,17,0)</f>
        <v>61.3631207527444</v>
      </c>
      <c r="S18" s="71">
        <f t="shared" si="7"/>
        <v>4</v>
      </c>
    </row>
    <row r="19" spans="1:19" x14ac:dyDescent="0.25">
      <c r="A19" s="67" t="s">
        <v>41</v>
      </c>
      <c r="B19" s="68">
        <f>VLOOKUP($A19,'Return Data'!$A$7:$R$328,2,0)</f>
        <v>43906</v>
      </c>
      <c r="C19" s="69">
        <f>VLOOKUP($A19,'Return Data'!$A$7:$R$328,3,0)</f>
        <v>8.3335000000000008</v>
      </c>
      <c r="D19" s="69">
        <f>VLOOKUP($A19,'Return Data'!$A$7:$R$328,11,0)</f>
        <v>-79.005383107487603</v>
      </c>
      <c r="E19" s="70">
        <f t="shared" si="0"/>
        <v>5</v>
      </c>
      <c r="F19" s="69">
        <f>VLOOKUP($A19,'Return Data'!$A$7:$R$328,12,0)</f>
        <v>-22.859686350053799</v>
      </c>
      <c r="G19" s="70">
        <f t="shared" si="1"/>
        <v>4</v>
      </c>
      <c r="H19" s="69">
        <f>VLOOKUP($A19,'Return Data'!$A$7:$R$328,13,0)</f>
        <v>-20.246866531165299</v>
      </c>
      <c r="I19" s="70">
        <f t="shared" si="2"/>
        <v>4</v>
      </c>
      <c r="J19" s="69">
        <f>VLOOKUP($A19,'Return Data'!$A$7:$R$328,14,0)</f>
        <v>-13.9535622412783</v>
      </c>
      <c r="K19" s="70">
        <f t="shared" si="3"/>
        <v>3</v>
      </c>
      <c r="L19" s="69"/>
      <c r="M19" s="70"/>
      <c r="N19" s="69"/>
      <c r="O19" s="70"/>
      <c r="P19" s="69"/>
      <c r="Q19" s="70"/>
      <c r="R19" s="69">
        <f>VLOOKUP($A19,'Return Data'!$A$7:$R$328,17,0)</f>
        <v>-9.9390931372549005</v>
      </c>
      <c r="S19" s="71">
        <f t="shared" si="7"/>
        <v>14</v>
      </c>
    </row>
    <row r="20" spans="1:19" x14ac:dyDescent="0.25">
      <c r="A20" s="67" t="s">
        <v>42</v>
      </c>
      <c r="B20" s="68">
        <f>VLOOKUP($A20,'Return Data'!$A$7:$R$328,2,0)</f>
        <v>43906</v>
      </c>
      <c r="C20" s="69">
        <f>VLOOKUP($A20,'Return Data'!$A$7:$R$328,3,0)</f>
        <v>8.1355000000000004</v>
      </c>
      <c r="D20" s="69">
        <f>VLOOKUP($A20,'Return Data'!$A$7:$R$328,11,0)</f>
        <v>-74.954485206154303</v>
      </c>
      <c r="E20" s="70">
        <f t="shared" si="0"/>
        <v>4</v>
      </c>
      <c r="F20" s="69">
        <f>VLOOKUP($A20,'Return Data'!$A$7:$R$328,12,0)</f>
        <v>-22.07974425487</v>
      </c>
      <c r="G20" s="70">
        <f t="shared" si="1"/>
        <v>2</v>
      </c>
      <c r="H20" s="69">
        <f>VLOOKUP($A20,'Return Data'!$A$7:$R$328,13,0)</f>
        <v>-19.2540435814566</v>
      </c>
      <c r="I20" s="70">
        <f t="shared" si="2"/>
        <v>2</v>
      </c>
      <c r="J20" s="69">
        <f>VLOOKUP($A20,'Return Data'!$A$7:$R$328,14,0)</f>
        <v>-13.165849995129699</v>
      </c>
      <c r="K20" s="70">
        <f t="shared" si="3"/>
        <v>2</v>
      </c>
      <c r="L20" s="69"/>
      <c r="M20" s="70"/>
      <c r="N20" s="69"/>
      <c r="O20" s="70"/>
      <c r="P20" s="69"/>
      <c r="Q20" s="70"/>
      <c r="R20" s="69">
        <f>VLOOKUP($A20,'Return Data'!$A$7:$R$328,17,0)</f>
        <v>-11.515101522842601</v>
      </c>
      <c r="S20" s="71">
        <f t="shared" si="7"/>
        <v>15</v>
      </c>
    </row>
    <row r="21" spans="1:19" x14ac:dyDescent="0.25">
      <c r="A21" s="67" t="s">
        <v>43</v>
      </c>
      <c r="B21" s="68">
        <f>VLOOKUP($A21,'Return Data'!$A$7:$R$328,2,0)</f>
        <v>43906</v>
      </c>
      <c r="C21" s="69">
        <f>VLOOKUP($A21,'Return Data'!$A$7:$R$328,3,0)</f>
        <v>178.74709999999999</v>
      </c>
      <c r="D21" s="69">
        <f>VLOOKUP($A21,'Return Data'!$A$7:$R$328,11,0)</f>
        <v>-100.740057985741</v>
      </c>
      <c r="E21" s="70">
        <f t="shared" si="0"/>
        <v>16</v>
      </c>
      <c r="F21" s="69">
        <f>VLOOKUP($A21,'Return Data'!$A$7:$R$328,12,0)</f>
        <v>-44.0060834600189</v>
      </c>
      <c r="G21" s="70">
        <f t="shared" si="1"/>
        <v>14</v>
      </c>
      <c r="H21" s="69">
        <f>VLOOKUP($A21,'Return Data'!$A$7:$R$328,13,0)</f>
        <v>-37.899164361126502</v>
      </c>
      <c r="I21" s="70">
        <f t="shared" si="2"/>
        <v>15</v>
      </c>
      <c r="J21" s="69">
        <f>VLOOKUP($A21,'Return Data'!$A$7:$R$328,14,0)</f>
        <v>-29.702690938814499</v>
      </c>
      <c r="K21" s="70">
        <f t="shared" si="3"/>
        <v>15</v>
      </c>
      <c r="L21" s="69">
        <f>VLOOKUP($A21,'Return Data'!$A$7:$R$328,18,0)</f>
        <v>-15.721981607453801</v>
      </c>
      <c r="M21" s="70">
        <f t="shared" si="4"/>
        <v>10</v>
      </c>
      <c r="N21" s="69">
        <f>VLOOKUP($A21,'Return Data'!$A$7:$R$328,15,0)</f>
        <v>-7.25419554170794</v>
      </c>
      <c r="O21" s="70">
        <f t="shared" si="5"/>
        <v>10</v>
      </c>
      <c r="P21" s="69">
        <f>VLOOKUP($A21,'Return Data'!$A$7:$R$328,16,0)</f>
        <v>-0.74874691946413996</v>
      </c>
      <c r="Q21" s="70">
        <f t="shared" si="6"/>
        <v>9</v>
      </c>
      <c r="R21" s="69">
        <f>VLOOKUP($A21,'Return Data'!$A$7:$R$328,17,0)</f>
        <v>46.441264380419803</v>
      </c>
      <c r="S21" s="71">
        <f t="shared" si="7"/>
        <v>5</v>
      </c>
    </row>
    <row r="22" spans="1:19" x14ac:dyDescent="0.25">
      <c r="A22" s="67" t="s">
        <v>44</v>
      </c>
      <c r="B22" s="68">
        <f>VLOOKUP($A22,'Return Data'!$A$7:$R$328,2,0)</f>
        <v>43906</v>
      </c>
      <c r="C22" s="69">
        <f>VLOOKUP($A22,'Return Data'!$A$7:$R$328,3,0)</f>
        <v>8.2200000000000006</v>
      </c>
      <c r="D22" s="69">
        <f>VLOOKUP($A22,'Return Data'!$A$7:$R$328,11,0)</f>
        <v>-91.227381640915496</v>
      </c>
      <c r="E22" s="70">
        <f t="shared" si="0"/>
        <v>13</v>
      </c>
      <c r="F22" s="69">
        <f>VLOOKUP($A22,'Return Data'!$A$7:$R$328,12,0)</f>
        <v>-33.6955554566891</v>
      </c>
      <c r="G22" s="70">
        <f t="shared" si="1"/>
        <v>10</v>
      </c>
      <c r="H22" s="69">
        <f>VLOOKUP($A22,'Return Data'!$A$7:$R$328,13,0)</f>
        <v>-30.078593222185901</v>
      </c>
      <c r="I22" s="70">
        <f t="shared" si="2"/>
        <v>10</v>
      </c>
      <c r="J22" s="69">
        <f>VLOOKUP($A22,'Return Data'!$A$7:$R$328,14,0)</f>
        <v>-22.1115748390772</v>
      </c>
      <c r="K22" s="70">
        <f t="shared" si="3"/>
        <v>10</v>
      </c>
      <c r="L22" s="69"/>
      <c r="M22" s="70"/>
      <c r="N22" s="69"/>
      <c r="O22" s="70"/>
      <c r="P22" s="69"/>
      <c r="Q22" s="70"/>
      <c r="R22" s="69">
        <f>VLOOKUP($A22,'Return Data'!$A$7:$R$328,17,0)</f>
        <v>-13.912205567451799</v>
      </c>
      <c r="S22" s="71">
        <f t="shared" si="7"/>
        <v>16</v>
      </c>
    </row>
    <row r="23" spans="1:19" x14ac:dyDescent="0.25">
      <c r="A23" s="67" t="s">
        <v>45</v>
      </c>
      <c r="B23" s="68">
        <f>VLOOKUP($A23,'Return Data'!$A$7:$R$328,2,0)</f>
        <v>43906</v>
      </c>
      <c r="C23" s="69">
        <f>VLOOKUP($A23,'Return Data'!$A$7:$R$328,3,0)</f>
        <v>51.892800000000001</v>
      </c>
      <c r="D23" s="69">
        <f>VLOOKUP($A23,'Return Data'!$A$7:$R$328,11,0)</f>
        <v>-72.714620411576206</v>
      </c>
      <c r="E23" s="70">
        <f t="shared" si="0"/>
        <v>3</v>
      </c>
      <c r="F23" s="69">
        <f>VLOOKUP($A23,'Return Data'!$A$7:$R$328,12,0)</f>
        <v>-22.387948582060599</v>
      </c>
      <c r="G23" s="70">
        <f t="shared" si="1"/>
        <v>3</v>
      </c>
      <c r="H23" s="69">
        <f>VLOOKUP($A23,'Return Data'!$A$7:$R$328,13,0)</f>
        <v>-19.912116187990598</v>
      </c>
      <c r="I23" s="70">
        <f t="shared" si="2"/>
        <v>3</v>
      </c>
      <c r="J23" s="69">
        <f>VLOOKUP($A23,'Return Data'!$A$7:$R$328,14,0)</f>
        <v>-14.608260808392</v>
      </c>
      <c r="K23" s="70">
        <f t="shared" si="3"/>
        <v>4</v>
      </c>
      <c r="L23" s="69">
        <f>VLOOKUP($A23,'Return Data'!$A$7:$R$328,18,0)</f>
        <v>-4.7689341627405</v>
      </c>
      <c r="M23" s="70">
        <f t="shared" si="4"/>
        <v>1</v>
      </c>
      <c r="N23" s="69">
        <f>VLOOKUP($A23,'Return Data'!$A$7:$R$328,15,0)</f>
        <v>0.39271575884059101</v>
      </c>
      <c r="O23" s="70">
        <f t="shared" si="5"/>
        <v>1</v>
      </c>
      <c r="P23" s="69">
        <f>VLOOKUP($A23,'Return Data'!$A$7:$R$328,16,0)</f>
        <v>0.75135757536449699</v>
      </c>
      <c r="Q23" s="70">
        <f t="shared" si="6"/>
        <v>6</v>
      </c>
      <c r="R23" s="69">
        <f>VLOOKUP($A23,'Return Data'!$A$7:$R$328,17,0)</f>
        <v>28.565051373061799</v>
      </c>
      <c r="S23" s="71">
        <f t="shared" si="7"/>
        <v>7</v>
      </c>
    </row>
    <row r="24" spans="1:19" x14ac:dyDescent="0.25">
      <c r="A24" s="73"/>
      <c r="B24" s="74"/>
      <c r="C24" s="74"/>
      <c r="D24" s="75"/>
      <c r="E24" s="74"/>
      <c r="F24" s="75"/>
      <c r="G24" s="74"/>
      <c r="H24" s="75"/>
      <c r="I24" s="74"/>
      <c r="J24" s="75"/>
      <c r="K24" s="74"/>
      <c r="L24" s="75"/>
      <c r="M24" s="74"/>
      <c r="N24" s="75"/>
      <c r="O24" s="74"/>
      <c r="P24" s="75"/>
      <c r="Q24" s="74"/>
      <c r="R24" s="75"/>
      <c r="S24" s="76"/>
    </row>
    <row r="25" spans="1:19" x14ac:dyDescent="0.25">
      <c r="A25" s="77" t="s">
        <v>27</v>
      </c>
      <c r="B25" s="78"/>
      <c r="C25" s="78"/>
      <c r="D25" s="79">
        <f>AVERAGE(D8:D23)</f>
        <v>-83.660320414770155</v>
      </c>
      <c r="E25" s="78"/>
      <c r="F25" s="79">
        <f>AVERAGE(F8:F23)</f>
        <v>-32.117819379463334</v>
      </c>
      <c r="G25" s="78"/>
      <c r="H25" s="79">
        <f>AVERAGE(H8:H23)</f>
        <v>-28.635352996379979</v>
      </c>
      <c r="I25" s="78"/>
      <c r="J25" s="79">
        <f>AVERAGE(J8:J23)</f>
        <v>-21.273310542352068</v>
      </c>
      <c r="K25" s="78"/>
      <c r="L25" s="79">
        <f>AVERAGE(L8:L23)</f>
        <v>-12.008586376267884</v>
      </c>
      <c r="M25" s="78"/>
      <c r="N25" s="79">
        <f>AVERAGE(N8:N23)</f>
        <v>-4.2650909477191652</v>
      </c>
      <c r="O25" s="78"/>
      <c r="P25" s="79">
        <f>AVERAGE(P8:P23)</f>
        <v>1.2891396906233157</v>
      </c>
      <c r="Q25" s="78"/>
      <c r="R25" s="79">
        <f>AVERAGE(R8:R23)</f>
        <v>27.556978745175805</v>
      </c>
      <c r="S25" s="80"/>
    </row>
    <row r="26" spans="1:19" x14ac:dyDescent="0.25">
      <c r="A26" s="77" t="s">
        <v>28</v>
      </c>
      <c r="B26" s="78"/>
      <c r="C26" s="78"/>
      <c r="D26" s="79">
        <f>MIN(D8:D23)</f>
        <v>-100.740057985741</v>
      </c>
      <c r="E26" s="78"/>
      <c r="F26" s="79">
        <f>MIN(F8:F23)</f>
        <v>-46.542973934278301</v>
      </c>
      <c r="G26" s="78"/>
      <c r="H26" s="79">
        <f>MIN(H8:H23)</f>
        <v>-39.842937818780101</v>
      </c>
      <c r="I26" s="78"/>
      <c r="J26" s="79">
        <f>MIN(J8:J23)</f>
        <v>-31.4793519541964</v>
      </c>
      <c r="K26" s="78"/>
      <c r="L26" s="79">
        <f>MIN(L8:L23)</f>
        <v>-21.561226835436301</v>
      </c>
      <c r="M26" s="78"/>
      <c r="N26" s="79">
        <f>MIN(N8:N23)</f>
        <v>-10.0170778031002</v>
      </c>
      <c r="O26" s="78"/>
      <c r="P26" s="79">
        <f>MIN(P8:P23)</f>
        <v>-1.4322051639115201</v>
      </c>
      <c r="Q26" s="78"/>
      <c r="R26" s="79">
        <f>MIN(R8:R23)</f>
        <v>-13.912205567451799</v>
      </c>
      <c r="S26" s="80"/>
    </row>
    <row r="27" spans="1:19" ht="15.75" thickBot="1" x14ac:dyDescent="0.3">
      <c r="A27" s="81" t="s">
        <v>29</v>
      </c>
      <c r="B27" s="82"/>
      <c r="C27" s="82"/>
      <c r="D27" s="83">
        <f>MAX(D8:D23)</f>
        <v>-64.567140176896302</v>
      </c>
      <c r="E27" s="82"/>
      <c r="F27" s="83">
        <f>MAX(F8:F23)</f>
        <v>-17.313794469676701</v>
      </c>
      <c r="G27" s="82"/>
      <c r="H27" s="83">
        <f>MAX(H8:H23)</f>
        <v>-18.3698219038872</v>
      </c>
      <c r="I27" s="82"/>
      <c r="J27" s="83">
        <f>MAX(J8:J23)</f>
        <v>-12.527610109162699</v>
      </c>
      <c r="K27" s="82"/>
      <c r="L27" s="83">
        <f>MAX(L8:L23)</f>
        <v>-4.7689341627405</v>
      </c>
      <c r="M27" s="82"/>
      <c r="N27" s="83">
        <f>MAX(N8:N23)</f>
        <v>0.39271575884059101</v>
      </c>
      <c r="O27" s="82"/>
      <c r="P27" s="83">
        <f>MAX(P8:P23)</f>
        <v>5.5506206538705101</v>
      </c>
      <c r="Q27" s="82"/>
      <c r="R27" s="83">
        <f>MAX(R8:R23)</f>
        <v>92.728012500411594</v>
      </c>
      <c r="S27" s="84"/>
    </row>
    <row r="29" spans="1:19" x14ac:dyDescent="0.25">
      <c r="A29" s="15" t="s">
        <v>342</v>
      </c>
    </row>
  </sheetData>
  <sheetProtection password="F4C3"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78"/>
  <sheetViews>
    <sheetView showRowColHeaders="0" zoomScaleNormal="100" workbookViewId="0">
      <pane xSplit="1" ySplit="6" topLeftCell="B7" activePane="bottomRight" state="frozen"/>
      <selection pane="topRight" activeCell="B1" sqref="B1"/>
      <selection pane="bottomLeft" activeCell="A6" sqref="A6"/>
      <selection pane="bottomRight" activeCell="A2" sqref="A2:A3"/>
    </sheetView>
  </sheetViews>
  <sheetFormatPr defaultRowHeight="15" x14ac:dyDescent="0.25"/>
  <cols>
    <col min="1" max="1" width="56.710937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20" ht="15.75" thickBot="1" x14ac:dyDescent="0.3"/>
    <row r="2" spans="1:20" x14ac:dyDescent="0.25">
      <c r="A2" s="114" t="s">
        <v>349</v>
      </c>
    </row>
    <row r="3" spans="1:20" ht="15.75" thickBot="1" x14ac:dyDescent="0.3">
      <c r="A3" s="115"/>
    </row>
    <row r="4" spans="1:20" ht="15.75" thickBot="1" x14ac:dyDescent="0.3"/>
    <row r="5" spans="1:20" x14ac:dyDescent="0.25">
      <c r="A5" s="32" t="s">
        <v>345</v>
      </c>
      <c r="B5" s="112" t="s">
        <v>8</v>
      </c>
      <c r="C5" s="112" t="s">
        <v>9</v>
      </c>
      <c r="D5" s="118" t="s">
        <v>1</v>
      </c>
      <c r="E5" s="118"/>
      <c r="F5" s="118" t="s">
        <v>2</v>
      </c>
      <c r="G5" s="118"/>
      <c r="H5" s="118" t="s">
        <v>3</v>
      </c>
      <c r="I5" s="118"/>
      <c r="J5" s="118" t="s">
        <v>4</v>
      </c>
      <c r="K5" s="118"/>
      <c r="L5" s="118" t="s">
        <v>385</v>
      </c>
      <c r="M5" s="118"/>
      <c r="N5" s="118" t="s">
        <v>5</v>
      </c>
      <c r="O5" s="118"/>
      <c r="P5" s="118" t="s">
        <v>6</v>
      </c>
      <c r="Q5" s="118"/>
      <c r="R5" s="116" t="s">
        <v>46</v>
      </c>
      <c r="S5" s="117"/>
      <c r="T5" s="13"/>
    </row>
    <row r="6" spans="1:20" x14ac:dyDescent="0.25">
      <c r="A6" s="18" t="s">
        <v>7</v>
      </c>
      <c r="B6" s="113"/>
      <c r="C6" s="113"/>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9"/>
      <c r="B7" s="6"/>
      <c r="C7" s="6"/>
      <c r="D7" s="6"/>
      <c r="E7" s="6"/>
      <c r="F7" s="6"/>
      <c r="G7" s="6"/>
      <c r="H7" s="6"/>
      <c r="I7" s="6"/>
      <c r="J7" s="6"/>
      <c r="K7" s="6"/>
      <c r="L7" s="6"/>
      <c r="M7" s="6"/>
      <c r="N7" s="6"/>
      <c r="O7" s="6"/>
      <c r="P7" s="6"/>
      <c r="Q7" s="6"/>
      <c r="R7" s="6"/>
      <c r="S7" s="30"/>
    </row>
    <row r="8" spans="1:20" x14ac:dyDescent="0.25">
      <c r="A8" s="67" t="s">
        <v>163</v>
      </c>
      <c r="B8" s="68">
        <f>VLOOKUP($A8,'Return Data'!$A$7:$R$328,2,0)</f>
        <v>43906</v>
      </c>
      <c r="C8" s="69">
        <f>VLOOKUP($A8,'Return Data'!$A$7:$R$328,3,0)</f>
        <v>35.840000000000003</v>
      </c>
      <c r="D8" s="69">
        <f>VLOOKUP($A8,'Return Data'!$A$7:$R$328,11,0)</f>
        <v>-63.569325720065301</v>
      </c>
      <c r="E8" s="70">
        <f t="shared" ref="E8:E39" si="0">RANK(D8,D$8:D$72,0)</f>
        <v>17</v>
      </c>
      <c r="F8" s="69">
        <f>VLOOKUP($A8,'Return Data'!$A$7:$R$328,12,0)</f>
        <v>-16.438479553233599</v>
      </c>
      <c r="G8" s="70">
        <f t="shared" ref="G8:G29" si="1">RANK(F8,F$8:F$72,0)</f>
        <v>17</v>
      </c>
      <c r="H8" s="69">
        <f>VLOOKUP($A8,'Return Data'!$A$7:$R$328,13,0)</f>
        <v>-16.840724390665599</v>
      </c>
      <c r="I8" s="70">
        <f t="shared" ref="I8:I29" si="2">RANK(H8,H$8:H$72,0)</f>
        <v>18</v>
      </c>
      <c r="J8" s="69">
        <f>VLOOKUP($A8,'Return Data'!$A$7:$R$328,14,0)</f>
        <v>-13.0017625588098</v>
      </c>
      <c r="K8" s="70">
        <f t="shared" ref="K8:K29" si="3">RANK(J8,J$8:J$72,0)</f>
        <v>24</v>
      </c>
      <c r="L8" s="69">
        <f>VLOOKUP($A8,'Return Data'!$A$7:$R$328,18,0)</f>
        <v>-5.3267011550846703</v>
      </c>
      <c r="M8" s="70">
        <f t="shared" ref="M8:M13" si="4">RANK(L8,L$8:L$72,0)</f>
        <v>21</v>
      </c>
      <c r="N8" s="69">
        <f>VLOOKUP($A8,'Return Data'!$A$7:$R$328,15,0)</f>
        <v>3.2761989660672302</v>
      </c>
      <c r="O8" s="70">
        <f>RANK(N8,N$8:N$72,0)</f>
        <v>13</v>
      </c>
      <c r="P8" s="69">
        <f>VLOOKUP($A8,'Return Data'!$A$7:$R$328,16,0)</f>
        <v>5.4125082004759202</v>
      </c>
      <c r="Q8" s="70">
        <f>RANK(P8,P$8:P$72,0)</f>
        <v>11</v>
      </c>
      <c r="R8" s="69">
        <f>VLOOKUP($A8,'Return Data'!$A$7:$R$328,17,0)</f>
        <v>18.246469003542501</v>
      </c>
      <c r="S8" s="71">
        <f t="shared" ref="S8:S39" si="5">RANK(R8,R$8:R$72,0)</f>
        <v>9</v>
      </c>
    </row>
    <row r="9" spans="1:20" x14ac:dyDescent="0.25">
      <c r="A9" s="67" t="s">
        <v>164</v>
      </c>
      <c r="B9" s="68">
        <f>VLOOKUP($A9,'Return Data'!$A$7:$R$328,2,0)</f>
        <v>43906</v>
      </c>
      <c r="C9" s="69">
        <f>VLOOKUP($A9,'Return Data'!$A$7:$R$328,3,0)</f>
        <v>29.03</v>
      </c>
      <c r="D9" s="69">
        <f>VLOOKUP($A9,'Return Data'!$A$7:$R$328,11,0)</f>
        <v>-62.219358057542003</v>
      </c>
      <c r="E9" s="70">
        <f t="shared" si="0"/>
        <v>16</v>
      </c>
      <c r="F9" s="69">
        <f>VLOOKUP($A9,'Return Data'!$A$7:$R$328,12,0)</f>
        <v>-15.431786020021301</v>
      </c>
      <c r="G9" s="70">
        <f t="shared" si="1"/>
        <v>15</v>
      </c>
      <c r="H9" s="69">
        <f>VLOOKUP($A9,'Return Data'!$A$7:$R$328,13,0)</f>
        <v>-15.591490186234701</v>
      </c>
      <c r="I9" s="70">
        <f t="shared" si="2"/>
        <v>13</v>
      </c>
      <c r="J9" s="69">
        <f>VLOOKUP($A9,'Return Data'!$A$7:$R$328,14,0)</f>
        <v>-11.805379775630399</v>
      </c>
      <c r="K9" s="70">
        <f t="shared" si="3"/>
        <v>18</v>
      </c>
      <c r="L9" s="69">
        <f>VLOOKUP($A9,'Return Data'!$A$7:$R$328,18,0)</f>
        <v>-4.4495056653290099</v>
      </c>
      <c r="M9" s="70">
        <f t="shared" si="4"/>
        <v>17</v>
      </c>
      <c r="N9" s="69">
        <f>VLOOKUP($A9,'Return Data'!$A$7:$R$328,15,0)</f>
        <v>4.1113124562156802</v>
      </c>
      <c r="O9" s="70">
        <f>RANK(N9,N$8:N$72,0)</f>
        <v>11</v>
      </c>
      <c r="P9" s="69">
        <f>VLOOKUP($A9,'Return Data'!$A$7:$R$328,16,0)</f>
        <v>6.1581904599107098</v>
      </c>
      <c r="Q9" s="70">
        <f>RANK(P9,P$8:P$72,0)</f>
        <v>9</v>
      </c>
      <c r="R9" s="69">
        <f>VLOOKUP($A9,'Return Data'!$A$7:$R$328,17,0)</f>
        <v>19.772286410946901</v>
      </c>
      <c r="S9" s="71">
        <f t="shared" si="5"/>
        <v>6</v>
      </c>
    </row>
    <row r="10" spans="1:20" x14ac:dyDescent="0.25">
      <c r="A10" s="67" t="s">
        <v>165</v>
      </c>
      <c r="B10" s="68">
        <f>VLOOKUP($A10,'Return Data'!$A$7:$R$328,2,0)</f>
        <v>43906</v>
      </c>
      <c r="C10" s="69">
        <f>VLOOKUP($A10,'Return Data'!$A$7:$R$328,3,0)</f>
        <v>45.858800000000002</v>
      </c>
      <c r="D10" s="69">
        <f>VLOOKUP($A10,'Return Data'!$A$7:$R$328,11,0)</f>
        <v>-48.9038605406733</v>
      </c>
      <c r="E10" s="70">
        <f t="shared" si="0"/>
        <v>6</v>
      </c>
      <c r="F10" s="69">
        <f>VLOOKUP($A10,'Return Data'!$A$7:$R$328,12,0)</f>
        <v>-7.66510319961154</v>
      </c>
      <c r="G10" s="70">
        <f t="shared" si="1"/>
        <v>6</v>
      </c>
      <c r="H10" s="69">
        <f>VLOOKUP($A10,'Return Data'!$A$7:$R$328,13,0)</f>
        <v>-8.20161296131662</v>
      </c>
      <c r="I10" s="70">
        <f t="shared" si="2"/>
        <v>6</v>
      </c>
      <c r="J10" s="69">
        <f>VLOOKUP($A10,'Return Data'!$A$7:$R$328,14,0)</f>
        <v>-1.72219750033985</v>
      </c>
      <c r="K10" s="70">
        <f t="shared" si="3"/>
        <v>5</v>
      </c>
      <c r="L10" s="69">
        <f>VLOOKUP($A10,'Return Data'!$A$7:$R$328,18,0)</f>
        <v>3.8432556261418398</v>
      </c>
      <c r="M10" s="70">
        <f t="shared" si="4"/>
        <v>2</v>
      </c>
      <c r="N10" s="69">
        <f>VLOOKUP($A10,'Return Data'!$A$7:$R$328,15,0)</f>
        <v>9.4156597528689492</v>
      </c>
      <c r="O10" s="70">
        <f>RANK(N10,N$8:N$72,0)</f>
        <v>2</v>
      </c>
      <c r="P10" s="69">
        <f>VLOOKUP($A10,'Return Data'!$A$7:$R$328,16,0)</f>
        <v>8.4671958162517207</v>
      </c>
      <c r="Q10" s="70">
        <f>RANK(P10,P$8:P$72,0)</f>
        <v>3</v>
      </c>
      <c r="R10" s="69">
        <f>VLOOKUP($A10,'Return Data'!$A$7:$R$328,17,0)</f>
        <v>28.782381108416299</v>
      </c>
      <c r="S10" s="71">
        <f t="shared" si="5"/>
        <v>1</v>
      </c>
    </row>
    <row r="11" spans="1:20" x14ac:dyDescent="0.25">
      <c r="A11" s="67" t="s">
        <v>166</v>
      </c>
      <c r="B11" s="68">
        <f>VLOOKUP($A11,'Return Data'!$A$7:$R$328,2,0)</f>
        <v>43906</v>
      </c>
      <c r="C11" s="69">
        <f>VLOOKUP($A11,'Return Data'!$A$7:$R$328,3,0)</f>
        <v>39.409999999999997</v>
      </c>
      <c r="D11" s="69">
        <f>VLOOKUP($A11,'Return Data'!$A$7:$R$328,11,0)</f>
        <v>-70.471256415619607</v>
      </c>
      <c r="E11" s="70">
        <f t="shared" si="0"/>
        <v>29</v>
      </c>
      <c r="F11" s="69">
        <f>VLOOKUP($A11,'Return Data'!$A$7:$R$328,12,0)</f>
        <v>-24.1679766339441</v>
      </c>
      <c r="G11" s="70">
        <f t="shared" si="1"/>
        <v>32</v>
      </c>
      <c r="H11" s="69">
        <f>VLOOKUP($A11,'Return Data'!$A$7:$R$328,13,0)</f>
        <v>-23.006600870598</v>
      </c>
      <c r="I11" s="70">
        <f t="shared" si="2"/>
        <v>33</v>
      </c>
      <c r="J11" s="69">
        <f>VLOOKUP($A11,'Return Data'!$A$7:$R$328,14,0)</f>
        <v>-15.4892490818116</v>
      </c>
      <c r="K11" s="70">
        <f t="shared" si="3"/>
        <v>35</v>
      </c>
      <c r="L11" s="69">
        <f>VLOOKUP($A11,'Return Data'!$A$7:$R$328,18,0)</f>
        <v>-9.3248242870846205</v>
      </c>
      <c r="M11" s="70">
        <f t="shared" si="4"/>
        <v>40</v>
      </c>
      <c r="N11" s="69">
        <f>VLOOKUP($A11,'Return Data'!$A$7:$R$328,15,0)</f>
        <v>-2.7092585030541301</v>
      </c>
      <c r="O11" s="70">
        <f>RANK(N11,N$8:N$72,0)</f>
        <v>40</v>
      </c>
      <c r="P11" s="69">
        <f>VLOOKUP($A11,'Return Data'!$A$7:$R$328,16,0)</f>
        <v>0.23075327985757799</v>
      </c>
      <c r="Q11" s="70">
        <f>RANK(P11,P$8:P$72,0)</f>
        <v>33</v>
      </c>
      <c r="R11" s="69">
        <f>VLOOKUP($A11,'Return Data'!$A$7:$R$328,17,0)</f>
        <v>-0.36095796306185701</v>
      </c>
      <c r="S11" s="71">
        <f t="shared" si="5"/>
        <v>47</v>
      </c>
    </row>
    <row r="12" spans="1:20" x14ac:dyDescent="0.25">
      <c r="A12" s="67" t="s">
        <v>167</v>
      </c>
      <c r="B12" s="68">
        <f>VLOOKUP($A12,'Return Data'!$A$7:$R$328,2,0)</f>
        <v>43906</v>
      </c>
      <c r="C12" s="69">
        <f>VLOOKUP($A12,'Return Data'!$A$7:$R$328,3,0)</f>
        <v>36.515000000000001</v>
      </c>
      <c r="D12" s="69">
        <f>VLOOKUP($A12,'Return Data'!$A$7:$R$328,11,0)</f>
        <v>-59.840539254771102</v>
      </c>
      <c r="E12" s="70">
        <f t="shared" si="0"/>
        <v>12</v>
      </c>
      <c r="F12" s="69">
        <f>VLOOKUP($A12,'Return Data'!$A$7:$R$328,12,0)</f>
        <v>-14.0743623975525</v>
      </c>
      <c r="G12" s="70">
        <f t="shared" si="1"/>
        <v>11</v>
      </c>
      <c r="H12" s="69">
        <f>VLOOKUP($A12,'Return Data'!$A$7:$R$328,13,0)</f>
        <v>-13.5691477804966</v>
      </c>
      <c r="I12" s="70">
        <f t="shared" si="2"/>
        <v>11</v>
      </c>
      <c r="J12" s="69">
        <f>VLOOKUP($A12,'Return Data'!$A$7:$R$328,14,0)</f>
        <v>-5.78707209530537</v>
      </c>
      <c r="K12" s="70">
        <f t="shared" si="3"/>
        <v>7</v>
      </c>
      <c r="L12" s="69">
        <f>VLOOKUP($A12,'Return Data'!$A$7:$R$328,18,0)</f>
        <v>-0.94182721831773597</v>
      </c>
      <c r="M12" s="70">
        <f t="shared" si="4"/>
        <v>6</v>
      </c>
      <c r="N12" s="69">
        <f>VLOOKUP($A12,'Return Data'!$A$7:$R$328,15,0)</f>
        <v>4.3179227971894099</v>
      </c>
      <c r="O12" s="70">
        <f>RANK(N12,N$8:N$72,0)</f>
        <v>9</v>
      </c>
      <c r="P12" s="69">
        <f>VLOOKUP($A12,'Return Data'!$A$7:$R$328,16,0)</f>
        <v>4.17754107808915</v>
      </c>
      <c r="Q12" s="70">
        <f>RANK(P12,P$8:P$72,0)</f>
        <v>18</v>
      </c>
      <c r="R12" s="69">
        <f>VLOOKUP($A12,'Return Data'!$A$7:$R$328,17,0)</f>
        <v>15.8754958235627</v>
      </c>
      <c r="S12" s="71">
        <f t="shared" si="5"/>
        <v>12</v>
      </c>
    </row>
    <row r="13" spans="1:20" x14ac:dyDescent="0.25">
      <c r="A13" s="67" t="s">
        <v>168</v>
      </c>
      <c r="B13" s="68">
        <f>VLOOKUP($A13,'Return Data'!$A$7:$R$328,2,0)</f>
        <v>43906</v>
      </c>
      <c r="C13" s="69">
        <f>VLOOKUP($A13,'Return Data'!$A$7:$R$328,3,0)</f>
        <v>8.42</v>
      </c>
      <c r="D13" s="69">
        <f>VLOOKUP($A13,'Return Data'!$A$7:$R$328,11,0)</f>
        <v>-29.154765938906898</v>
      </c>
      <c r="E13" s="70">
        <f t="shared" si="0"/>
        <v>1</v>
      </c>
      <c r="F13" s="69">
        <f>VLOOKUP($A13,'Return Data'!$A$7:$R$328,12,0)</f>
        <v>4.8795486751691097</v>
      </c>
      <c r="G13" s="70">
        <f t="shared" si="1"/>
        <v>1</v>
      </c>
      <c r="H13" s="69">
        <f>VLOOKUP($A13,'Return Data'!$A$7:$R$328,13,0)</f>
        <v>-2.76794742163802</v>
      </c>
      <c r="I13" s="70">
        <f t="shared" si="2"/>
        <v>1</v>
      </c>
      <c r="J13" s="69">
        <f>VLOOKUP($A13,'Return Data'!$A$7:$R$328,14,0)</f>
        <v>-1.62660113575595</v>
      </c>
      <c r="K13" s="70">
        <f t="shared" si="3"/>
        <v>4</v>
      </c>
      <c r="L13" s="69">
        <f>VLOOKUP($A13,'Return Data'!$A$7:$R$328,18,0)</f>
        <v>-7.5501412117735303</v>
      </c>
      <c r="M13" s="70">
        <f t="shared" si="4"/>
        <v>33</v>
      </c>
      <c r="N13" s="69"/>
      <c r="O13" s="70"/>
      <c r="P13" s="69"/>
      <c r="Q13" s="70"/>
      <c r="R13" s="69">
        <f>VLOOKUP($A13,'Return Data'!$A$7:$R$328,17,0)</f>
        <v>-7.6283068783068799</v>
      </c>
      <c r="S13" s="71">
        <f t="shared" si="5"/>
        <v>54</v>
      </c>
    </row>
    <row r="14" spans="1:20" x14ac:dyDescent="0.25">
      <c r="A14" s="67" t="s">
        <v>169</v>
      </c>
      <c r="B14" s="68">
        <f>VLOOKUP($A14,'Return Data'!$A$7:$R$328,2,0)</f>
        <v>43906</v>
      </c>
      <c r="C14" s="69">
        <f>VLOOKUP($A14,'Return Data'!$A$7:$R$328,3,0)</f>
        <v>10.42</v>
      </c>
      <c r="D14" s="69">
        <f>VLOOKUP($A14,'Return Data'!$A$7:$R$328,11,0)</f>
        <v>-38.299374236874201</v>
      </c>
      <c r="E14" s="70">
        <f t="shared" si="0"/>
        <v>4</v>
      </c>
      <c r="F14" s="69">
        <f>VLOOKUP($A14,'Return Data'!$A$7:$R$328,12,0)</f>
        <v>-0.38419434971157201</v>
      </c>
      <c r="G14" s="70">
        <f t="shared" si="1"/>
        <v>4</v>
      </c>
      <c r="H14" s="69">
        <f>VLOOKUP($A14,'Return Data'!$A$7:$R$328,13,0)</f>
        <v>-3.3401797697970399</v>
      </c>
      <c r="I14" s="70">
        <f t="shared" si="2"/>
        <v>4</v>
      </c>
      <c r="J14" s="69">
        <f>VLOOKUP($A14,'Return Data'!$A$7:$R$328,14,0)</f>
        <v>-3.1426314030165101</v>
      </c>
      <c r="K14" s="70">
        <f t="shared" si="3"/>
        <v>6</v>
      </c>
      <c r="L14" s="69"/>
      <c r="M14" s="70"/>
      <c r="N14" s="69"/>
      <c r="O14" s="70"/>
      <c r="P14" s="69"/>
      <c r="Q14" s="70"/>
      <c r="R14" s="69">
        <f>VLOOKUP($A14,'Return Data'!$A$7:$R$328,17,0)</f>
        <v>2.98249027237354</v>
      </c>
      <c r="S14" s="71">
        <f t="shared" si="5"/>
        <v>42</v>
      </c>
    </row>
    <row r="15" spans="1:20" x14ac:dyDescent="0.25">
      <c r="A15" s="67" t="s">
        <v>170</v>
      </c>
      <c r="B15" s="68">
        <f>VLOOKUP($A15,'Return Data'!$A$7:$R$328,2,0)</f>
        <v>43906</v>
      </c>
      <c r="C15" s="69">
        <f>VLOOKUP($A15,'Return Data'!$A$7:$R$328,3,0)</f>
        <v>54.59</v>
      </c>
      <c r="D15" s="69">
        <f>VLOOKUP($A15,'Return Data'!$A$7:$R$328,11,0)</f>
        <v>-36.591010121890797</v>
      </c>
      <c r="E15" s="70">
        <f t="shared" si="0"/>
        <v>3</v>
      </c>
      <c r="F15" s="69">
        <f>VLOOKUP($A15,'Return Data'!$A$7:$R$328,12,0)</f>
        <v>2.7181785908113598</v>
      </c>
      <c r="G15" s="70">
        <f t="shared" si="1"/>
        <v>3</v>
      </c>
      <c r="H15" s="69">
        <f>VLOOKUP($A15,'Return Data'!$A$7:$R$328,13,0)</f>
        <v>-2.9140638387363</v>
      </c>
      <c r="I15" s="70">
        <f t="shared" si="2"/>
        <v>3</v>
      </c>
      <c r="J15" s="69">
        <f>VLOOKUP($A15,'Return Data'!$A$7:$R$328,14,0)</f>
        <v>2.0262802719702599</v>
      </c>
      <c r="K15" s="70">
        <f t="shared" si="3"/>
        <v>2</v>
      </c>
      <c r="L15" s="69">
        <f>VLOOKUP($A15,'Return Data'!$A$7:$R$328,18,0)</f>
        <v>-3.92710984894399</v>
      </c>
      <c r="M15" s="70">
        <f t="shared" ref="M15:M24" si="6">RANK(L15,L$8:L$72,0)</f>
        <v>14</v>
      </c>
      <c r="N15" s="69">
        <f>VLOOKUP($A15,'Return Data'!$A$7:$R$328,15,0)</f>
        <v>7.8377543553632902</v>
      </c>
      <c r="O15" s="70">
        <f t="shared" ref="O15:O24" si="7">RANK(N15,N$8:N$72,0)</f>
        <v>3</v>
      </c>
      <c r="P15" s="69">
        <f>VLOOKUP($A15,'Return Data'!$A$7:$R$328,16,0)</f>
        <v>7.2190214119872698</v>
      </c>
      <c r="Q15" s="70">
        <f>RANK(P15,P$8:P$72,0)</f>
        <v>5</v>
      </c>
      <c r="R15" s="69">
        <f>VLOOKUP($A15,'Return Data'!$A$7:$R$328,17,0)</f>
        <v>18.519159758346198</v>
      </c>
      <c r="S15" s="71">
        <f t="shared" si="5"/>
        <v>7</v>
      </c>
    </row>
    <row r="16" spans="1:20" x14ac:dyDescent="0.25">
      <c r="A16" s="67" t="s">
        <v>171</v>
      </c>
      <c r="B16" s="68">
        <f>VLOOKUP($A16,'Return Data'!$A$7:$R$328,2,0)</f>
        <v>43906</v>
      </c>
      <c r="C16" s="69">
        <f>VLOOKUP($A16,'Return Data'!$A$7:$R$328,3,0)</f>
        <v>61.22</v>
      </c>
      <c r="D16" s="69">
        <f>VLOOKUP($A16,'Return Data'!$A$7:$R$328,11,0)</f>
        <v>-53.634988189962002</v>
      </c>
      <c r="E16" s="70">
        <f t="shared" si="0"/>
        <v>8</v>
      </c>
      <c r="F16" s="69">
        <f>VLOOKUP($A16,'Return Data'!$A$7:$R$328,12,0)</f>
        <v>-10.0508103223386</v>
      </c>
      <c r="G16" s="70">
        <f t="shared" si="1"/>
        <v>7</v>
      </c>
      <c r="H16" s="69">
        <f>VLOOKUP($A16,'Return Data'!$A$7:$R$328,13,0)</f>
        <v>-15.805657864293799</v>
      </c>
      <c r="I16" s="70">
        <f t="shared" si="2"/>
        <v>14</v>
      </c>
      <c r="J16" s="69">
        <f>VLOOKUP($A16,'Return Data'!$A$7:$R$328,14,0)</f>
        <v>-7.7863025072878704</v>
      </c>
      <c r="K16" s="70">
        <f t="shared" si="3"/>
        <v>12</v>
      </c>
      <c r="L16" s="69">
        <f>VLOOKUP($A16,'Return Data'!$A$7:$R$328,18,0)</f>
        <v>1.71247084154093</v>
      </c>
      <c r="M16" s="70">
        <f t="shared" si="6"/>
        <v>3</v>
      </c>
      <c r="N16" s="69">
        <f>VLOOKUP($A16,'Return Data'!$A$7:$R$328,15,0)</f>
        <v>6.1858415649816001</v>
      </c>
      <c r="O16" s="70">
        <f t="shared" si="7"/>
        <v>4</v>
      </c>
      <c r="P16" s="69">
        <f>VLOOKUP($A16,'Return Data'!$A$7:$R$328,16,0)</f>
        <v>5.4546170557098304</v>
      </c>
      <c r="Q16" s="70">
        <f>RANK(P16,P$8:P$72,0)</f>
        <v>10</v>
      </c>
      <c r="R16" s="69">
        <f>VLOOKUP($A16,'Return Data'!$A$7:$R$328,17,0)</f>
        <v>14.560434631407301</v>
      </c>
      <c r="S16" s="71">
        <f t="shared" si="5"/>
        <v>14</v>
      </c>
    </row>
    <row r="17" spans="1:19" x14ac:dyDescent="0.25">
      <c r="A17" s="67" t="s">
        <v>172</v>
      </c>
      <c r="B17" s="68">
        <f>VLOOKUP($A17,'Return Data'!$A$7:$R$328,2,0)</f>
        <v>43906</v>
      </c>
      <c r="C17" s="69">
        <f>VLOOKUP($A17,'Return Data'!$A$7:$R$328,3,0)</f>
        <v>42.936999999999998</v>
      </c>
      <c r="D17" s="69">
        <f>VLOOKUP($A17,'Return Data'!$A$7:$R$328,11,0)</f>
        <v>-80.475162101926102</v>
      </c>
      <c r="E17" s="70">
        <f t="shared" si="0"/>
        <v>47</v>
      </c>
      <c r="F17" s="69">
        <f>VLOOKUP($A17,'Return Data'!$A$7:$R$328,12,0)</f>
        <v>-26.625157310877398</v>
      </c>
      <c r="G17" s="70">
        <f t="shared" si="1"/>
        <v>38</v>
      </c>
      <c r="H17" s="69">
        <f>VLOOKUP($A17,'Return Data'!$A$7:$R$328,13,0)</f>
        <v>-20.934083995013399</v>
      </c>
      <c r="I17" s="70">
        <f t="shared" si="2"/>
        <v>23</v>
      </c>
      <c r="J17" s="69">
        <f>VLOOKUP($A17,'Return Data'!$A$7:$R$328,14,0)</f>
        <v>-13.0484305257608</v>
      </c>
      <c r="K17" s="70">
        <f t="shared" si="3"/>
        <v>25</v>
      </c>
      <c r="L17" s="69">
        <f>VLOOKUP($A17,'Return Data'!$A$7:$R$328,18,0)</f>
        <v>-3.9189565867084699</v>
      </c>
      <c r="M17" s="70">
        <f t="shared" si="6"/>
        <v>13</v>
      </c>
      <c r="N17" s="69">
        <f>VLOOKUP($A17,'Return Data'!$A$7:$R$328,15,0)</f>
        <v>1.2773193068349999</v>
      </c>
      <c r="O17" s="70">
        <f t="shared" si="7"/>
        <v>17</v>
      </c>
      <c r="P17" s="69">
        <f>VLOOKUP($A17,'Return Data'!$A$7:$R$328,16,0)</f>
        <v>6.3541612899930398</v>
      </c>
      <c r="Q17" s="70">
        <f>RANK(P17,P$8:P$72,0)</f>
        <v>8</v>
      </c>
      <c r="R17" s="69">
        <f>VLOOKUP($A17,'Return Data'!$A$7:$R$328,17,0)</f>
        <v>17.587101013652902</v>
      </c>
      <c r="S17" s="71">
        <f t="shared" si="5"/>
        <v>10</v>
      </c>
    </row>
    <row r="18" spans="1:19" x14ac:dyDescent="0.25">
      <c r="A18" s="67" t="s">
        <v>173</v>
      </c>
      <c r="B18" s="68">
        <f>VLOOKUP($A18,'Return Data'!$A$7:$R$328,2,0)</f>
        <v>43906</v>
      </c>
      <c r="C18" s="69">
        <f>VLOOKUP($A18,'Return Data'!$A$7:$R$328,3,0)</f>
        <v>42.61</v>
      </c>
      <c r="D18" s="69">
        <f>VLOOKUP($A18,'Return Data'!$A$7:$R$328,11,0)</f>
        <v>-68.074267898897702</v>
      </c>
      <c r="E18" s="70">
        <f t="shared" si="0"/>
        <v>28</v>
      </c>
      <c r="F18" s="69">
        <f>VLOOKUP($A18,'Return Data'!$A$7:$R$328,12,0)</f>
        <v>-20.3045214646143</v>
      </c>
      <c r="G18" s="70">
        <f t="shared" si="1"/>
        <v>22</v>
      </c>
      <c r="H18" s="69">
        <f>VLOOKUP($A18,'Return Data'!$A$7:$R$328,13,0)</f>
        <v>-20.218183651712899</v>
      </c>
      <c r="I18" s="70">
        <f t="shared" si="2"/>
        <v>22</v>
      </c>
      <c r="J18" s="69">
        <f>VLOOKUP($A18,'Return Data'!$A$7:$R$328,14,0)</f>
        <v>-12.1681347637341</v>
      </c>
      <c r="K18" s="70">
        <f t="shared" si="3"/>
        <v>20</v>
      </c>
      <c r="L18" s="69">
        <f>VLOOKUP($A18,'Return Data'!$A$7:$R$328,18,0)</f>
        <v>-6.0638582932573604</v>
      </c>
      <c r="M18" s="70">
        <f t="shared" si="6"/>
        <v>23</v>
      </c>
      <c r="N18" s="69">
        <f>VLOOKUP($A18,'Return Data'!$A$7:$R$328,15,0)</f>
        <v>0.74308338120122497</v>
      </c>
      <c r="O18" s="70">
        <f t="shared" si="7"/>
        <v>19</v>
      </c>
      <c r="P18" s="69">
        <f>VLOOKUP($A18,'Return Data'!$A$7:$R$328,16,0)</f>
        <v>2.83183766663088</v>
      </c>
      <c r="Q18" s="70">
        <f>RANK(P18,P$8:P$72,0)</f>
        <v>24</v>
      </c>
      <c r="R18" s="69">
        <f>VLOOKUP($A18,'Return Data'!$A$7:$R$328,17,0)</f>
        <v>13.3444776685793</v>
      </c>
      <c r="S18" s="71">
        <f t="shared" si="5"/>
        <v>20</v>
      </c>
    </row>
    <row r="19" spans="1:19" x14ac:dyDescent="0.25">
      <c r="A19" s="85" t="s">
        <v>174</v>
      </c>
      <c r="B19" s="68">
        <f>VLOOKUP($A19,'Return Data'!$A$7:$R$328,2,0)</f>
        <v>43906</v>
      </c>
      <c r="C19" s="69">
        <f>VLOOKUP($A19,'Return Data'!$A$7:$R$328,3,0)</f>
        <v>12.886699999999999</v>
      </c>
      <c r="D19" s="69">
        <f>VLOOKUP($A19,'Return Data'!$A$7:$R$328,11,0)</f>
        <v>-72.601480808131001</v>
      </c>
      <c r="E19" s="70">
        <f t="shared" si="0"/>
        <v>36</v>
      </c>
      <c r="F19" s="69">
        <f>VLOOKUP($A19,'Return Data'!$A$7:$R$328,12,0)</f>
        <v>-22.231151446030001</v>
      </c>
      <c r="G19" s="70">
        <f t="shared" si="1"/>
        <v>29</v>
      </c>
      <c r="H19" s="69">
        <f>VLOOKUP($A19,'Return Data'!$A$7:$R$328,13,0)</f>
        <v>-21.295316332953401</v>
      </c>
      <c r="I19" s="70">
        <f t="shared" si="2"/>
        <v>27</v>
      </c>
      <c r="J19" s="69">
        <f>VLOOKUP($A19,'Return Data'!$A$7:$R$328,14,0)</f>
        <v>-14.6473812543782</v>
      </c>
      <c r="K19" s="70">
        <f t="shared" si="3"/>
        <v>32</v>
      </c>
      <c r="L19" s="69">
        <f>VLOOKUP($A19,'Return Data'!$A$7:$R$328,18,0)</f>
        <v>-3.11420833890352</v>
      </c>
      <c r="M19" s="70">
        <f t="shared" si="6"/>
        <v>12</v>
      </c>
      <c r="N19" s="69">
        <f>VLOOKUP($A19,'Return Data'!$A$7:$R$328,15,0)</f>
        <v>0.678214572936783</v>
      </c>
      <c r="O19" s="70">
        <f t="shared" si="7"/>
        <v>20</v>
      </c>
      <c r="P19" s="69"/>
      <c r="Q19" s="70"/>
      <c r="R19" s="69">
        <f>VLOOKUP($A19,'Return Data'!$A$7:$R$328,17,0)</f>
        <v>6.8507509752925904</v>
      </c>
      <c r="S19" s="71">
        <f t="shared" si="5"/>
        <v>37</v>
      </c>
    </row>
    <row r="20" spans="1:19" x14ac:dyDescent="0.25">
      <c r="A20" s="67" t="s">
        <v>175</v>
      </c>
      <c r="B20" s="68">
        <f>VLOOKUP($A20,'Return Data'!$A$7:$R$328,2,0)</f>
        <v>43906</v>
      </c>
      <c r="C20" s="69">
        <f>VLOOKUP($A20,'Return Data'!$A$7:$R$328,3,0)</f>
        <v>472.9282</v>
      </c>
      <c r="D20" s="69">
        <f>VLOOKUP($A20,'Return Data'!$A$7:$R$328,11,0)</f>
        <v>-87.762488786917999</v>
      </c>
      <c r="E20" s="70">
        <f t="shared" si="0"/>
        <v>57</v>
      </c>
      <c r="F20" s="69">
        <f>VLOOKUP($A20,'Return Data'!$A$7:$R$328,12,0)</f>
        <v>-34.702428297543698</v>
      </c>
      <c r="G20" s="70">
        <f t="shared" si="1"/>
        <v>57</v>
      </c>
      <c r="H20" s="69">
        <f>VLOOKUP($A20,'Return Data'!$A$7:$R$328,13,0)</f>
        <v>-28.743415532911602</v>
      </c>
      <c r="I20" s="70">
        <f t="shared" si="2"/>
        <v>48</v>
      </c>
      <c r="J20" s="69">
        <f>VLOOKUP($A20,'Return Data'!$A$7:$R$328,14,0)</f>
        <v>-20.573469052212499</v>
      </c>
      <c r="K20" s="70">
        <f t="shared" si="3"/>
        <v>48</v>
      </c>
      <c r="L20" s="69">
        <f>VLOOKUP($A20,'Return Data'!$A$7:$R$328,18,0)</f>
        <v>-7.5597560742732499</v>
      </c>
      <c r="M20" s="70">
        <f t="shared" si="6"/>
        <v>34</v>
      </c>
      <c r="N20" s="69">
        <f>VLOOKUP($A20,'Return Data'!$A$7:$R$328,15,0)</f>
        <v>-2.1738928986091999</v>
      </c>
      <c r="O20" s="70">
        <f t="shared" si="7"/>
        <v>35</v>
      </c>
      <c r="P20" s="69">
        <f>VLOOKUP($A20,'Return Data'!$A$7:$R$328,16,0)</f>
        <v>1.8203255474431701</v>
      </c>
      <c r="Q20" s="70">
        <f>RANK(P20,P$8:P$72,0)</f>
        <v>29</v>
      </c>
      <c r="R20" s="69">
        <f>VLOOKUP($A20,'Return Data'!$A$7:$R$328,17,0)</f>
        <v>13.1674118053658</v>
      </c>
      <c r="S20" s="71">
        <f t="shared" si="5"/>
        <v>21</v>
      </c>
    </row>
    <row r="21" spans="1:19" x14ac:dyDescent="0.25">
      <c r="A21" s="67" t="s">
        <v>176</v>
      </c>
      <c r="B21" s="68">
        <f>VLOOKUP($A21,'Return Data'!$A$7:$R$328,2,0)</f>
        <v>43906</v>
      </c>
      <c r="C21" s="69">
        <f>VLOOKUP($A21,'Return Data'!$A$7:$R$328,3,0)</f>
        <v>296.22800000000001</v>
      </c>
      <c r="D21" s="69">
        <f>VLOOKUP($A21,'Return Data'!$A$7:$R$328,11,0)</f>
        <v>-93.766842251737799</v>
      </c>
      <c r="E21" s="70">
        <f t="shared" si="0"/>
        <v>62</v>
      </c>
      <c r="F21" s="69">
        <f>VLOOKUP($A21,'Return Data'!$A$7:$R$328,12,0)</f>
        <v>-33.274043506957199</v>
      </c>
      <c r="G21" s="70">
        <f t="shared" si="1"/>
        <v>54</v>
      </c>
      <c r="H21" s="69">
        <f>VLOOKUP($A21,'Return Data'!$A$7:$R$328,13,0)</f>
        <v>-29.3744243357269</v>
      </c>
      <c r="I21" s="70">
        <f t="shared" si="2"/>
        <v>50</v>
      </c>
      <c r="J21" s="69">
        <f>VLOOKUP($A21,'Return Data'!$A$7:$R$328,14,0)</f>
        <v>-20.143752197600701</v>
      </c>
      <c r="K21" s="70">
        <f t="shared" si="3"/>
        <v>46</v>
      </c>
      <c r="L21" s="69">
        <f>VLOOKUP($A21,'Return Data'!$A$7:$R$328,18,0)</f>
        <v>-6.8451775028463402</v>
      </c>
      <c r="M21" s="70">
        <f t="shared" si="6"/>
        <v>27</v>
      </c>
      <c r="N21" s="69">
        <f>VLOOKUP($A21,'Return Data'!$A$7:$R$328,15,0)</f>
        <v>-0.16522534861274801</v>
      </c>
      <c r="O21" s="70">
        <f t="shared" si="7"/>
        <v>24</v>
      </c>
      <c r="P21" s="69">
        <f>VLOOKUP($A21,'Return Data'!$A$7:$R$328,16,0)</f>
        <v>4.2493888470354202</v>
      </c>
      <c r="Q21" s="70">
        <f>RANK(P21,P$8:P$72,0)</f>
        <v>17</v>
      </c>
      <c r="R21" s="69">
        <f>VLOOKUP($A21,'Return Data'!$A$7:$R$328,17,0)</f>
        <v>14.117947273268999</v>
      </c>
      <c r="S21" s="71">
        <f t="shared" si="5"/>
        <v>16</v>
      </c>
    </row>
    <row r="22" spans="1:19" x14ac:dyDescent="0.25">
      <c r="A22" s="67" t="s">
        <v>177</v>
      </c>
      <c r="B22" s="68">
        <f>VLOOKUP($A22,'Return Data'!$A$7:$R$328,2,0)</f>
        <v>43906</v>
      </c>
      <c r="C22" s="69">
        <f>VLOOKUP($A22,'Return Data'!$A$7:$R$328,3,0)</f>
        <v>395.84899999999999</v>
      </c>
      <c r="D22" s="69">
        <f>VLOOKUP($A22,'Return Data'!$A$7:$R$328,11,0)</f>
        <v>-104.428754849447</v>
      </c>
      <c r="E22" s="70">
        <f t="shared" si="0"/>
        <v>65</v>
      </c>
      <c r="F22" s="69">
        <f>VLOOKUP($A22,'Return Data'!$A$7:$R$328,12,0)</f>
        <v>-42.762283738256102</v>
      </c>
      <c r="G22" s="70">
        <f t="shared" si="1"/>
        <v>63</v>
      </c>
      <c r="H22" s="69">
        <f>VLOOKUP($A22,'Return Data'!$A$7:$R$328,13,0)</f>
        <v>-36.776453234640002</v>
      </c>
      <c r="I22" s="70">
        <f t="shared" si="2"/>
        <v>61</v>
      </c>
      <c r="J22" s="69">
        <f>VLOOKUP($A22,'Return Data'!$A$7:$R$328,14,0)</f>
        <v>-26.4591265143854</v>
      </c>
      <c r="K22" s="70">
        <f t="shared" si="3"/>
        <v>58</v>
      </c>
      <c r="L22" s="69">
        <f>VLOOKUP($A22,'Return Data'!$A$7:$R$328,18,0)</f>
        <v>-12.166376482219601</v>
      </c>
      <c r="M22" s="70">
        <f t="shared" si="6"/>
        <v>46</v>
      </c>
      <c r="N22" s="69">
        <f>VLOOKUP($A22,'Return Data'!$A$7:$R$328,15,0)</f>
        <v>-5.4917752245019598</v>
      </c>
      <c r="O22" s="70">
        <f t="shared" si="7"/>
        <v>43</v>
      </c>
      <c r="P22" s="69">
        <f>VLOOKUP($A22,'Return Data'!$A$7:$R$328,16,0)</f>
        <v>-0.70321749568918102</v>
      </c>
      <c r="Q22" s="70">
        <f>RANK(P22,P$8:P$72,0)</f>
        <v>35</v>
      </c>
      <c r="R22" s="69">
        <f>VLOOKUP($A22,'Return Data'!$A$7:$R$328,17,0)</f>
        <v>8.6322077884703798</v>
      </c>
      <c r="S22" s="71">
        <f t="shared" si="5"/>
        <v>35</v>
      </c>
    </row>
    <row r="23" spans="1:19" x14ac:dyDescent="0.25">
      <c r="A23" s="67" t="s">
        <v>178</v>
      </c>
      <c r="B23" s="68">
        <f>VLOOKUP($A23,'Return Data'!$A$7:$R$328,2,0)</f>
        <v>43906</v>
      </c>
      <c r="C23" s="69">
        <f>VLOOKUP($A23,'Return Data'!$A$7:$R$328,3,0)</f>
        <v>32.642699999999998</v>
      </c>
      <c r="D23" s="69">
        <f>VLOOKUP($A23,'Return Data'!$A$7:$R$328,11,0)</f>
        <v>-73.918265154599297</v>
      </c>
      <c r="E23" s="70">
        <f t="shared" si="0"/>
        <v>38</v>
      </c>
      <c r="F23" s="69">
        <f>VLOOKUP($A23,'Return Data'!$A$7:$R$328,12,0)</f>
        <v>-21.841710400714302</v>
      </c>
      <c r="G23" s="70">
        <f t="shared" si="1"/>
        <v>28</v>
      </c>
      <c r="H23" s="69">
        <f>VLOOKUP($A23,'Return Data'!$A$7:$R$328,13,0)</f>
        <v>-21.178692205646598</v>
      </c>
      <c r="I23" s="70">
        <f t="shared" si="2"/>
        <v>26</v>
      </c>
      <c r="J23" s="69">
        <f>VLOOKUP($A23,'Return Data'!$A$7:$R$328,14,0)</f>
        <v>-15.028009951923</v>
      </c>
      <c r="K23" s="70">
        <f t="shared" si="3"/>
        <v>34</v>
      </c>
      <c r="L23" s="69">
        <f>VLOOKUP($A23,'Return Data'!$A$7:$R$328,18,0)</f>
        <v>-7.2350534856554098</v>
      </c>
      <c r="M23" s="70">
        <f t="shared" si="6"/>
        <v>30</v>
      </c>
      <c r="N23" s="69">
        <f>VLOOKUP($A23,'Return Data'!$A$7:$R$328,15,0)</f>
        <v>-0.86474762643421199</v>
      </c>
      <c r="O23" s="70">
        <f t="shared" si="7"/>
        <v>26</v>
      </c>
      <c r="P23" s="69">
        <f>VLOOKUP($A23,'Return Data'!$A$7:$R$328,16,0)</f>
        <v>3.3687833550038802</v>
      </c>
      <c r="Q23" s="70">
        <f>RANK(P23,P$8:P$72,0)</f>
        <v>22</v>
      </c>
      <c r="R23" s="69">
        <f>VLOOKUP($A23,'Return Data'!$A$7:$R$328,17,0)</f>
        <v>12.828867599580599</v>
      </c>
      <c r="S23" s="71">
        <f t="shared" si="5"/>
        <v>23</v>
      </c>
    </row>
    <row r="24" spans="1:19" x14ac:dyDescent="0.25">
      <c r="A24" s="67" t="s">
        <v>179</v>
      </c>
      <c r="B24" s="68">
        <f>VLOOKUP($A24,'Return Data'!$A$7:$R$328,2,0)</f>
        <v>43906</v>
      </c>
      <c r="C24" s="69">
        <f>VLOOKUP($A24,'Return Data'!$A$7:$R$328,3,0)</f>
        <v>319.95</v>
      </c>
      <c r="D24" s="69">
        <f>VLOOKUP($A24,'Return Data'!$A$7:$R$328,11,0)</f>
        <v>-89.198078625712597</v>
      </c>
      <c r="E24" s="70">
        <f t="shared" si="0"/>
        <v>58</v>
      </c>
      <c r="F24" s="69">
        <f>VLOOKUP($A24,'Return Data'!$A$7:$R$328,12,0)</f>
        <v>-32.703583005709703</v>
      </c>
      <c r="G24" s="70">
        <f t="shared" si="1"/>
        <v>52</v>
      </c>
      <c r="H24" s="69">
        <f>VLOOKUP($A24,'Return Data'!$A$7:$R$328,13,0)</f>
        <v>-28.491617828563999</v>
      </c>
      <c r="I24" s="70">
        <f t="shared" si="2"/>
        <v>46</v>
      </c>
      <c r="J24" s="69">
        <f>VLOOKUP($A24,'Return Data'!$A$7:$R$328,14,0)</f>
        <v>-18.747301690725099</v>
      </c>
      <c r="K24" s="70">
        <f t="shared" si="3"/>
        <v>42</v>
      </c>
      <c r="L24" s="69">
        <f>VLOOKUP($A24,'Return Data'!$A$7:$R$328,18,0)</f>
        <v>-6.0859105837659397</v>
      </c>
      <c r="M24" s="70">
        <f t="shared" si="6"/>
        <v>24</v>
      </c>
      <c r="N24" s="69">
        <f>VLOOKUP($A24,'Return Data'!$A$7:$R$328,15,0)</f>
        <v>-1.1874541568086801</v>
      </c>
      <c r="O24" s="70">
        <f t="shared" si="7"/>
        <v>30</v>
      </c>
      <c r="P24" s="69">
        <f>VLOOKUP($A24,'Return Data'!$A$7:$R$328,16,0)</f>
        <v>3.0163361270039699</v>
      </c>
      <c r="Q24" s="70">
        <f>RANK(P24,P$8:P$72,0)</f>
        <v>23</v>
      </c>
      <c r="R24" s="69">
        <f>VLOOKUP($A24,'Return Data'!$A$7:$R$328,17,0)</f>
        <v>14.0344173423277</v>
      </c>
      <c r="S24" s="71">
        <f t="shared" si="5"/>
        <v>17</v>
      </c>
    </row>
    <row r="25" spans="1:19" x14ac:dyDescent="0.25">
      <c r="A25" s="67" t="s">
        <v>180</v>
      </c>
      <c r="B25" s="68">
        <f>VLOOKUP($A25,'Return Data'!$A$7:$R$328,2,0)</f>
        <v>43906</v>
      </c>
      <c r="C25" s="69">
        <f>VLOOKUP($A25,'Return Data'!$A$7:$R$328,3,0)</f>
        <v>9.27</v>
      </c>
      <c r="D25" s="69">
        <f>VLOOKUP($A25,'Return Data'!$A$7:$R$328,11,0)</f>
        <v>-79.734440149306195</v>
      </c>
      <c r="E25" s="70">
        <f t="shared" si="0"/>
        <v>42</v>
      </c>
      <c r="F25" s="69">
        <f>VLOOKUP($A25,'Return Data'!$A$7:$R$328,12,0)</f>
        <v>-21.618420078477801</v>
      </c>
      <c r="G25" s="70">
        <f t="shared" si="1"/>
        <v>27</v>
      </c>
      <c r="H25" s="69">
        <f>VLOOKUP($A25,'Return Data'!$A$7:$R$328,13,0)</f>
        <v>-22.298043803210501</v>
      </c>
      <c r="I25" s="70">
        <f t="shared" si="2"/>
        <v>31</v>
      </c>
      <c r="J25" s="69">
        <f>VLOOKUP($A25,'Return Data'!$A$7:$R$328,14,0)</f>
        <v>-13.9310864301133</v>
      </c>
      <c r="K25" s="70">
        <f t="shared" si="3"/>
        <v>28</v>
      </c>
      <c r="L25" s="69"/>
      <c r="M25" s="70"/>
      <c r="N25" s="69"/>
      <c r="O25" s="70"/>
      <c r="P25" s="69"/>
      <c r="Q25" s="70"/>
      <c r="R25" s="69">
        <f>VLOOKUP($A25,'Return Data'!$A$7:$R$328,17,0)</f>
        <v>-3.68024861878453</v>
      </c>
      <c r="S25" s="71">
        <f t="shared" si="5"/>
        <v>50</v>
      </c>
    </row>
    <row r="26" spans="1:19" x14ac:dyDescent="0.25">
      <c r="A26" s="67" t="s">
        <v>181</v>
      </c>
      <c r="B26" s="68">
        <f>VLOOKUP($A26,'Return Data'!$A$7:$R$328,2,0)</f>
        <v>43906</v>
      </c>
      <c r="C26" s="69">
        <f>VLOOKUP($A26,'Return Data'!$A$7:$R$328,3,0)</f>
        <v>25.75</v>
      </c>
      <c r="D26" s="69">
        <f>VLOOKUP($A26,'Return Data'!$A$7:$R$328,11,0)</f>
        <v>-52.993181405719298</v>
      </c>
      <c r="E26" s="70">
        <f t="shared" si="0"/>
        <v>7</v>
      </c>
      <c r="F26" s="69">
        <f>VLOOKUP($A26,'Return Data'!$A$7:$R$328,12,0)</f>
        <v>-10.3414081314634</v>
      </c>
      <c r="G26" s="70">
        <f t="shared" si="1"/>
        <v>8</v>
      </c>
      <c r="H26" s="69">
        <f>VLOOKUP($A26,'Return Data'!$A$7:$R$328,13,0)</f>
        <v>-8.7300836342800601</v>
      </c>
      <c r="I26" s="70">
        <f t="shared" si="2"/>
        <v>7</v>
      </c>
      <c r="J26" s="69">
        <f>VLOOKUP($A26,'Return Data'!$A$7:$R$328,14,0)</f>
        <v>-6.6663704932275101</v>
      </c>
      <c r="K26" s="70">
        <f t="shared" si="3"/>
        <v>9</v>
      </c>
      <c r="L26" s="69">
        <f>VLOOKUP($A26,'Return Data'!$A$7:$R$328,18,0)</f>
        <v>-2.2409954251523301</v>
      </c>
      <c r="M26" s="70">
        <f>RANK(L26,L$8:L$72,0)</f>
        <v>11</v>
      </c>
      <c r="N26" s="69">
        <f>VLOOKUP($A26,'Return Data'!$A$7:$R$328,15,0)</f>
        <v>4.2102116341296796</v>
      </c>
      <c r="O26" s="70">
        <f>RANK(N26,N$8:N$72,0)</f>
        <v>10</v>
      </c>
      <c r="P26" s="69">
        <f>VLOOKUP($A26,'Return Data'!$A$7:$R$328,16,0)</f>
        <v>4.3796700585493697</v>
      </c>
      <c r="Q26" s="70">
        <f>RANK(P26,P$8:P$72,0)</f>
        <v>16</v>
      </c>
      <c r="R26" s="69">
        <f>VLOOKUP($A26,'Return Data'!$A$7:$R$328,17,0)</f>
        <v>24.164564943253499</v>
      </c>
      <c r="S26" s="71">
        <f t="shared" si="5"/>
        <v>4</v>
      </c>
    </row>
    <row r="27" spans="1:19" x14ac:dyDescent="0.25">
      <c r="A27" s="67" t="s">
        <v>182</v>
      </c>
      <c r="B27" s="68">
        <f>VLOOKUP($A27,'Return Data'!$A$7:$R$328,2,0)</f>
        <v>43906</v>
      </c>
      <c r="C27" s="69">
        <f>VLOOKUP($A27,'Return Data'!$A$7:$R$328,3,0)</f>
        <v>46.58</v>
      </c>
      <c r="D27" s="69">
        <f>VLOOKUP($A27,'Return Data'!$A$7:$R$328,11,0)</f>
        <v>-82.273187563289994</v>
      </c>
      <c r="E27" s="70">
        <f t="shared" si="0"/>
        <v>51</v>
      </c>
      <c r="F27" s="69">
        <f>VLOOKUP($A27,'Return Data'!$A$7:$R$328,12,0)</f>
        <v>-32.927103400816002</v>
      </c>
      <c r="G27" s="70">
        <f t="shared" si="1"/>
        <v>53</v>
      </c>
      <c r="H27" s="69">
        <f>VLOOKUP($A27,'Return Data'!$A$7:$R$328,13,0)</f>
        <v>-30.846603447247599</v>
      </c>
      <c r="I27" s="70">
        <f t="shared" si="2"/>
        <v>52</v>
      </c>
      <c r="J27" s="69">
        <f>VLOOKUP($A27,'Return Data'!$A$7:$R$328,14,0)</f>
        <v>-21.622114060531501</v>
      </c>
      <c r="K27" s="70">
        <f t="shared" si="3"/>
        <v>49</v>
      </c>
      <c r="L27" s="69">
        <f>VLOOKUP($A27,'Return Data'!$A$7:$R$328,18,0)</f>
        <v>-11.0751028654339</v>
      </c>
      <c r="M27" s="70">
        <f>RANK(L27,L$8:L$72,0)</f>
        <v>45</v>
      </c>
      <c r="N27" s="69">
        <f>VLOOKUP($A27,'Return Data'!$A$7:$R$328,15,0)</f>
        <v>-0.12933283332859</v>
      </c>
      <c r="O27" s="70">
        <f>RANK(N27,N$8:N$72,0)</f>
        <v>23</v>
      </c>
      <c r="P27" s="69">
        <f>VLOOKUP($A27,'Return Data'!$A$7:$R$328,16,0)</f>
        <v>2.7278877808576998</v>
      </c>
      <c r="Q27" s="70">
        <f>RANK(P27,P$8:P$72,0)</f>
        <v>25</v>
      </c>
      <c r="R27" s="69">
        <f>VLOOKUP($A27,'Return Data'!$A$7:$R$328,17,0)</f>
        <v>15.0898937407222</v>
      </c>
      <c r="S27" s="71">
        <f t="shared" si="5"/>
        <v>13</v>
      </c>
    </row>
    <row r="28" spans="1:19" x14ac:dyDescent="0.25">
      <c r="A28" s="67" t="s">
        <v>183</v>
      </c>
      <c r="B28" s="68">
        <f>VLOOKUP($A28,'Return Data'!$A$7:$R$328,2,0)</f>
        <v>43906</v>
      </c>
      <c r="C28" s="69">
        <f>VLOOKUP($A28,'Return Data'!$A$7:$R$328,3,0)</f>
        <v>8.17</v>
      </c>
      <c r="D28" s="69">
        <f>VLOOKUP($A28,'Return Data'!$A$7:$R$328,11,0)</f>
        <v>-80.141210405657105</v>
      </c>
      <c r="E28" s="70">
        <f t="shared" si="0"/>
        <v>45</v>
      </c>
      <c r="F28" s="69">
        <f>VLOOKUP($A28,'Return Data'!$A$7:$R$328,12,0)</f>
        <v>-25.684027818499501</v>
      </c>
      <c r="G28" s="70">
        <f t="shared" si="1"/>
        <v>37</v>
      </c>
      <c r="H28" s="69">
        <f>VLOOKUP($A28,'Return Data'!$A$7:$R$328,13,0)</f>
        <v>-23.3297539738195</v>
      </c>
      <c r="I28" s="70">
        <f t="shared" si="2"/>
        <v>35</v>
      </c>
      <c r="J28" s="69">
        <f>VLOOKUP($A28,'Return Data'!$A$7:$R$328,14,0)</f>
        <v>-14.7263981270226</v>
      </c>
      <c r="K28" s="70">
        <f t="shared" si="3"/>
        <v>33</v>
      </c>
      <c r="L28" s="69">
        <f>VLOOKUP($A28,'Return Data'!$A$7:$R$328,18,0)</f>
        <v>-8.6420077870146308</v>
      </c>
      <c r="M28" s="70">
        <f>RANK(L28,L$8:L$72,0)</f>
        <v>36</v>
      </c>
      <c r="N28" s="69"/>
      <c r="O28" s="70"/>
      <c r="P28" s="69"/>
      <c r="Q28" s="70"/>
      <c r="R28" s="69">
        <f>VLOOKUP($A28,'Return Data'!$A$7:$R$328,17,0)</f>
        <v>-8.2564894932014905</v>
      </c>
      <c r="S28" s="71">
        <f t="shared" si="5"/>
        <v>56</v>
      </c>
    </row>
    <row r="29" spans="1:19" x14ac:dyDescent="0.25">
      <c r="A29" s="67" t="s">
        <v>184</v>
      </c>
      <c r="B29" s="68">
        <f>VLOOKUP($A29,'Return Data'!$A$7:$R$328,2,0)</f>
        <v>43906</v>
      </c>
      <c r="C29" s="69">
        <f>VLOOKUP($A29,'Return Data'!$A$7:$R$328,3,0)</f>
        <v>49.42</v>
      </c>
      <c r="D29" s="69">
        <f>VLOOKUP($A29,'Return Data'!$A$7:$R$328,11,0)</f>
        <v>-63.697919102174403</v>
      </c>
      <c r="E29" s="70">
        <f t="shared" si="0"/>
        <v>18</v>
      </c>
      <c r="F29" s="69">
        <f>VLOOKUP($A29,'Return Data'!$A$7:$R$328,12,0)</f>
        <v>-14.249566223250399</v>
      </c>
      <c r="G29" s="70">
        <f t="shared" si="1"/>
        <v>12</v>
      </c>
      <c r="H29" s="69">
        <f>VLOOKUP($A29,'Return Data'!$A$7:$R$328,13,0)</f>
        <v>-16.1814515402572</v>
      </c>
      <c r="I29" s="70">
        <f t="shared" si="2"/>
        <v>15</v>
      </c>
      <c r="J29" s="69">
        <f>VLOOKUP($A29,'Return Data'!$A$7:$R$328,14,0)</f>
        <v>-10.558891118072999</v>
      </c>
      <c r="K29" s="70">
        <f t="shared" si="3"/>
        <v>16</v>
      </c>
      <c r="L29" s="69">
        <f>VLOOKUP($A29,'Return Data'!$A$7:$R$328,18,0)</f>
        <v>-1.4518422163035201</v>
      </c>
      <c r="M29" s="70">
        <f>RANK(L29,L$8:L$72,0)</f>
        <v>7</v>
      </c>
      <c r="N29" s="69">
        <f>VLOOKUP($A29,'Return Data'!$A$7:$R$328,15,0)</f>
        <v>4.8479910933338797</v>
      </c>
      <c r="O29" s="70">
        <f>RANK(N29,N$8:N$72,0)</f>
        <v>7</v>
      </c>
      <c r="P29" s="69">
        <f>VLOOKUP($A29,'Return Data'!$A$7:$R$328,16,0)</f>
        <v>6.5627004726003602</v>
      </c>
      <c r="Q29" s="70">
        <f>RANK(P29,P$8:P$72,0)</f>
        <v>7</v>
      </c>
      <c r="R29" s="69">
        <f>VLOOKUP($A29,'Return Data'!$A$7:$R$328,17,0)</f>
        <v>20.858773327295101</v>
      </c>
      <c r="S29" s="71">
        <f t="shared" si="5"/>
        <v>5</v>
      </c>
    </row>
    <row r="30" spans="1:19" x14ac:dyDescent="0.25">
      <c r="A30" s="67" t="s">
        <v>185</v>
      </c>
      <c r="B30" s="68">
        <f>VLOOKUP($A30,'Return Data'!$A$7:$R$328,2,0)</f>
        <v>43906</v>
      </c>
      <c r="C30" s="69">
        <f>VLOOKUP($A30,'Return Data'!$A$7:$R$328,3,0)</f>
        <v>8.2608999999999995</v>
      </c>
      <c r="D30" s="69">
        <f>VLOOKUP($A30,'Return Data'!$A$7:$R$328,11,0)</f>
        <v>-83.528153225384301</v>
      </c>
      <c r="E30" s="70">
        <f t="shared" si="0"/>
        <v>54</v>
      </c>
      <c r="F30" s="69"/>
      <c r="G30" s="70"/>
      <c r="H30" s="69"/>
      <c r="I30" s="70"/>
      <c r="J30" s="69"/>
      <c r="K30" s="70"/>
      <c r="L30" s="69"/>
      <c r="M30" s="70"/>
      <c r="N30" s="69"/>
      <c r="O30" s="70"/>
      <c r="P30" s="69"/>
      <c r="Q30" s="70"/>
      <c r="R30" s="69">
        <f>VLOOKUP($A30,'Return Data'!$A$7:$R$328,17,0)</f>
        <v>-42.318100000000001</v>
      </c>
      <c r="S30" s="71">
        <f t="shared" si="5"/>
        <v>65</v>
      </c>
    </row>
    <row r="31" spans="1:19" x14ac:dyDescent="0.25">
      <c r="A31" s="67" t="s">
        <v>186</v>
      </c>
      <c r="B31" s="68">
        <f>VLOOKUP($A31,'Return Data'!$A$7:$R$328,2,0)</f>
        <v>43906</v>
      </c>
      <c r="C31" s="69">
        <f>VLOOKUP($A31,'Return Data'!$A$7:$R$328,3,0)</f>
        <v>16.6602</v>
      </c>
      <c r="D31" s="69">
        <f>VLOOKUP($A31,'Return Data'!$A$7:$R$328,11,0)</f>
        <v>-60.950372830956198</v>
      </c>
      <c r="E31" s="70">
        <f t="shared" si="0"/>
        <v>14</v>
      </c>
      <c r="F31" s="69">
        <f>VLOOKUP($A31,'Return Data'!$A$7:$R$328,12,0)</f>
        <v>-15.0429903444694</v>
      </c>
      <c r="G31" s="70">
        <f t="shared" ref="G31:G72" si="8">RANK(F31,F$8:F$72,0)</f>
        <v>14</v>
      </c>
      <c r="H31" s="69">
        <f>VLOOKUP($A31,'Return Data'!$A$7:$R$328,13,0)</f>
        <v>-13.9986329792302</v>
      </c>
      <c r="I31" s="70">
        <f t="shared" ref="I31:I38" si="9">RANK(H31,H$8:H$72,0)</f>
        <v>12</v>
      </c>
      <c r="J31" s="69">
        <f>VLOOKUP($A31,'Return Data'!$A$7:$R$328,14,0)</f>
        <v>-6.7538619564929103</v>
      </c>
      <c r="K31" s="70">
        <f t="shared" ref="K31:K38" si="10">RANK(J31,J$8:J$72,0)</f>
        <v>10</v>
      </c>
      <c r="L31" s="69">
        <f>VLOOKUP($A31,'Return Data'!$A$7:$R$328,18,0)</f>
        <v>-0.89651310517517702</v>
      </c>
      <c r="M31" s="70">
        <f t="shared" ref="M31:M38" si="11">RANK(L31,L$8:L$72,0)</f>
        <v>5</v>
      </c>
      <c r="N31" s="69">
        <f>VLOOKUP($A31,'Return Data'!$A$7:$R$328,15,0)</f>
        <v>4.7776089755471904</v>
      </c>
      <c r="O31" s="70">
        <f t="shared" ref="O31:O38" si="12">RANK(N31,N$8:N$72,0)</f>
        <v>8</v>
      </c>
      <c r="P31" s="69">
        <f>VLOOKUP($A31,'Return Data'!$A$7:$R$328,16,0)</f>
        <v>7.8512620978887799</v>
      </c>
      <c r="Q31" s="70">
        <f>RANK(P31,P$8:P$72,0)</f>
        <v>4</v>
      </c>
      <c r="R31" s="69">
        <f>VLOOKUP($A31,'Return Data'!$A$7:$R$328,17,0)</f>
        <v>18.469254033922802</v>
      </c>
      <c r="S31" s="71">
        <f t="shared" si="5"/>
        <v>8</v>
      </c>
    </row>
    <row r="32" spans="1:19" x14ac:dyDescent="0.25">
      <c r="A32" s="67" t="s">
        <v>187</v>
      </c>
      <c r="B32" s="68">
        <f>VLOOKUP($A32,'Return Data'!$A$7:$R$328,2,0)</f>
        <v>43906</v>
      </c>
      <c r="C32" s="69">
        <f>VLOOKUP($A32,'Return Data'!$A$7:$R$328,3,0)</f>
        <v>41.308999999999997</v>
      </c>
      <c r="D32" s="69">
        <f>VLOOKUP($A32,'Return Data'!$A$7:$R$328,11,0)</f>
        <v>-72.100956110725406</v>
      </c>
      <c r="E32" s="70">
        <f t="shared" si="0"/>
        <v>34</v>
      </c>
      <c r="F32" s="69">
        <f>VLOOKUP($A32,'Return Data'!$A$7:$R$328,12,0)</f>
        <v>-20.0593143240202</v>
      </c>
      <c r="G32" s="70">
        <f t="shared" si="8"/>
        <v>21</v>
      </c>
      <c r="H32" s="69">
        <f>VLOOKUP($A32,'Return Data'!$A$7:$R$328,13,0)</f>
        <v>-21.0703912258938</v>
      </c>
      <c r="I32" s="70">
        <f t="shared" si="9"/>
        <v>25</v>
      </c>
      <c r="J32" s="69">
        <f>VLOOKUP($A32,'Return Data'!$A$7:$R$328,14,0)</f>
        <v>-11.4244369855248</v>
      </c>
      <c r="K32" s="70">
        <f t="shared" si="10"/>
        <v>17</v>
      </c>
      <c r="L32" s="69">
        <f>VLOOKUP($A32,'Return Data'!$A$7:$R$328,18,0)</f>
        <v>-1.65710229072772</v>
      </c>
      <c r="M32" s="70">
        <f t="shared" si="11"/>
        <v>9</v>
      </c>
      <c r="N32" s="69">
        <f>VLOOKUP($A32,'Return Data'!$A$7:$R$328,15,0)</f>
        <v>2.1416558264303398</v>
      </c>
      <c r="O32" s="70">
        <f t="shared" si="12"/>
        <v>16</v>
      </c>
      <c r="P32" s="69">
        <f>VLOOKUP($A32,'Return Data'!$A$7:$R$328,16,0)</f>
        <v>5.3853331289156996</v>
      </c>
      <c r="Q32" s="70">
        <f>RANK(P32,P$8:P$72,0)</f>
        <v>13</v>
      </c>
      <c r="R32" s="69">
        <f>VLOOKUP($A32,'Return Data'!$A$7:$R$328,17,0)</f>
        <v>14.3270221348116</v>
      </c>
      <c r="S32" s="71">
        <f t="shared" si="5"/>
        <v>15</v>
      </c>
    </row>
    <row r="33" spans="1:19" x14ac:dyDescent="0.25">
      <c r="A33" s="67" t="s">
        <v>188</v>
      </c>
      <c r="B33" s="68">
        <f>VLOOKUP($A33,'Return Data'!$A$7:$R$328,2,0)</f>
        <v>43906</v>
      </c>
      <c r="C33" s="69">
        <f>VLOOKUP($A33,'Return Data'!$A$7:$R$328,3,0)</f>
        <v>45.662999999999997</v>
      </c>
      <c r="D33" s="69">
        <f>VLOOKUP($A33,'Return Data'!$A$7:$R$328,11,0)</f>
        <v>-81.308090055667506</v>
      </c>
      <c r="E33" s="70">
        <f t="shared" si="0"/>
        <v>48</v>
      </c>
      <c r="F33" s="69">
        <f>VLOOKUP($A33,'Return Data'!$A$7:$R$328,12,0)</f>
        <v>-27.216693362851998</v>
      </c>
      <c r="G33" s="70">
        <f t="shared" si="8"/>
        <v>42</v>
      </c>
      <c r="H33" s="69">
        <f>VLOOKUP($A33,'Return Data'!$A$7:$R$328,13,0)</f>
        <v>-25.120970053725301</v>
      </c>
      <c r="I33" s="70">
        <f t="shared" si="9"/>
        <v>38</v>
      </c>
      <c r="J33" s="69">
        <f>VLOOKUP($A33,'Return Data'!$A$7:$R$328,14,0)</f>
        <v>-17.035202187788201</v>
      </c>
      <c r="K33" s="70">
        <f t="shared" si="10"/>
        <v>38</v>
      </c>
      <c r="L33" s="69">
        <f>VLOOKUP($A33,'Return Data'!$A$7:$R$328,18,0)</f>
        <v>-9.7768537870717491</v>
      </c>
      <c r="M33" s="70">
        <f t="shared" si="11"/>
        <v>41</v>
      </c>
      <c r="N33" s="69">
        <f>VLOOKUP($A33,'Return Data'!$A$7:$R$328,15,0)</f>
        <v>-0.97693661537487697</v>
      </c>
      <c r="O33" s="70">
        <f t="shared" si="12"/>
        <v>28</v>
      </c>
      <c r="P33" s="69">
        <f>VLOOKUP($A33,'Return Data'!$A$7:$R$328,16,0)</f>
        <v>3.8326176613622001</v>
      </c>
      <c r="Q33" s="70">
        <f>RANK(P33,P$8:P$72,0)</f>
        <v>20</v>
      </c>
      <c r="R33" s="69">
        <f>VLOOKUP($A33,'Return Data'!$A$7:$R$328,17,0)</f>
        <v>12.908260887827399</v>
      </c>
      <c r="S33" s="71">
        <f t="shared" si="5"/>
        <v>22</v>
      </c>
    </row>
    <row r="34" spans="1:19" x14ac:dyDescent="0.25">
      <c r="A34" s="67" t="s">
        <v>189</v>
      </c>
      <c r="B34" s="68">
        <f>VLOOKUP($A34,'Return Data'!$A$7:$R$328,2,0)</f>
        <v>43906</v>
      </c>
      <c r="C34" s="69">
        <f>VLOOKUP($A34,'Return Data'!$A$7:$R$328,3,0)</f>
        <v>64.9071</v>
      </c>
      <c r="D34" s="69">
        <f>VLOOKUP($A34,'Return Data'!$A$7:$R$328,11,0)</f>
        <v>-64.017657405811093</v>
      </c>
      <c r="E34" s="70">
        <f t="shared" si="0"/>
        <v>19</v>
      </c>
      <c r="F34" s="69">
        <f>VLOOKUP($A34,'Return Data'!$A$7:$R$328,12,0)</f>
        <v>-14.672373360932401</v>
      </c>
      <c r="G34" s="70">
        <f t="shared" si="8"/>
        <v>13</v>
      </c>
      <c r="H34" s="69">
        <f>VLOOKUP($A34,'Return Data'!$A$7:$R$328,13,0)</f>
        <v>-12.615527071966399</v>
      </c>
      <c r="I34" s="70">
        <f t="shared" si="9"/>
        <v>9</v>
      </c>
      <c r="J34" s="69">
        <f>VLOOKUP($A34,'Return Data'!$A$7:$R$328,14,0)</f>
        <v>-6.0495392306776301</v>
      </c>
      <c r="K34" s="70">
        <f t="shared" si="10"/>
        <v>8</v>
      </c>
      <c r="L34" s="69">
        <f>VLOOKUP($A34,'Return Data'!$A$7:$R$328,18,0)</f>
        <v>-0.767079570540943</v>
      </c>
      <c r="M34" s="70">
        <f t="shared" si="11"/>
        <v>4</v>
      </c>
      <c r="N34" s="69">
        <f>VLOOKUP($A34,'Return Data'!$A$7:$R$328,15,0)</f>
        <v>5.6309351179338698</v>
      </c>
      <c r="O34" s="70">
        <f t="shared" si="12"/>
        <v>5</v>
      </c>
      <c r="P34" s="69">
        <f>VLOOKUP($A34,'Return Data'!$A$7:$R$328,16,0)</f>
        <v>4.6696503476894797</v>
      </c>
      <c r="Q34" s="70">
        <f>RANK(P34,P$8:P$72,0)</f>
        <v>15</v>
      </c>
      <c r="R34" s="69">
        <f>VLOOKUP($A34,'Return Data'!$A$7:$R$328,17,0)</f>
        <v>16.1432677427775</v>
      </c>
      <c r="S34" s="71">
        <f t="shared" si="5"/>
        <v>11</v>
      </c>
    </row>
    <row r="35" spans="1:19" x14ac:dyDescent="0.25">
      <c r="A35" s="67" t="s">
        <v>190</v>
      </c>
      <c r="B35" s="68">
        <f>VLOOKUP($A35,'Return Data'!$A$7:$R$328,2,0)</f>
        <v>43906</v>
      </c>
      <c r="C35" s="69">
        <f>VLOOKUP($A35,'Return Data'!$A$7:$R$328,3,0)</f>
        <v>10.2592</v>
      </c>
      <c r="D35" s="69">
        <f>VLOOKUP($A35,'Return Data'!$A$7:$R$328,11,0)</f>
        <v>-73.490837299890998</v>
      </c>
      <c r="E35" s="70">
        <f t="shared" si="0"/>
        <v>37</v>
      </c>
      <c r="F35" s="69">
        <f>VLOOKUP($A35,'Return Data'!$A$7:$R$328,12,0)</f>
        <v>-23.104265290552501</v>
      </c>
      <c r="G35" s="70">
        <f t="shared" si="8"/>
        <v>31</v>
      </c>
      <c r="H35" s="69">
        <f>VLOOKUP($A35,'Return Data'!$A$7:$R$328,13,0)</f>
        <v>-21.462986131130201</v>
      </c>
      <c r="I35" s="70">
        <f t="shared" si="9"/>
        <v>28</v>
      </c>
      <c r="J35" s="69">
        <f>VLOOKUP($A35,'Return Data'!$A$7:$R$328,14,0)</f>
        <v>-14.347468298315199</v>
      </c>
      <c r="K35" s="70">
        <f t="shared" si="10"/>
        <v>29</v>
      </c>
      <c r="L35" s="69">
        <f>VLOOKUP($A35,'Return Data'!$A$7:$R$328,18,0)</f>
        <v>-6.8980667439420698</v>
      </c>
      <c r="M35" s="70">
        <f t="shared" si="11"/>
        <v>28</v>
      </c>
      <c r="N35" s="69">
        <f>VLOOKUP($A35,'Return Data'!$A$7:$R$328,15,0)</f>
        <v>-2.3132313752751701</v>
      </c>
      <c r="O35" s="70">
        <f t="shared" si="12"/>
        <v>36</v>
      </c>
      <c r="P35" s="69"/>
      <c r="Q35" s="70"/>
      <c r="R35" s="69">
        <f>VLOOKUP($A35,'Return Data'!$A$7:$R$328,17,0)</f>
        <v>0.75990361445782995</v>
      </c>
      <c r="S35" s="71">
        <f t="shared" si="5"/>
        <v>46</v>
      </c>
    </row>
    <row r="36" spans="1:19" x14ac:dyDescent="0.25">
      <c r="A36" s="67" t="s">
        <v>191</v>
      </c>
      <c r="B36" s="68">
        <f>VLOOKUP($A36,'Return Data'!$A$7:$R$328,2,0)</f>
        <v>43906</v>
      </c>
      <c r="C36" s="69">
        <f>VLOOKUP($A36,'Return Data'!$A$7:$R$328,3,0)</f>
        <v>15.673999999999999</v>
      </c>
      <c r="D36" s="69">
        <f>VLOOKUP($A36,'Return Data'!$A$7:$R$328,11,0)</f>
        <v>-85.780204347763799</v>
      </c>
      <c r="E36" s="70">
        <f t="shared" si="0"/>
        <v>55</v>
      </c>
      <c r="F36" s="69">
        <f>VLOOKUP($A36,'Return Data'!$A$7:$R$328,12,0)</f>
        <v>-26.9186458702588</v>
      </c>
      <c r="G36" s="70">
        <f t="shared" si="8"/>
        <v>41</v>
      </c>
      <c r="H36" s="69">
        <f>VLOOKUP($A36,'Return Data'!$A$7:$R$328,13,0)</f>
        <v>-21.919055641436302</v>
      </c>
      <c r="I36" s="70">
        <f t="shared" si="9"/>
        <v>30</v>
      </c>
      <c r="J36" s="69">
        <f>VLOOKUP($A36,'Return Data'!$A$7:$R$328,14,0)</f>
        <v>-13.6006425337343</v>
      </c>
      <c r="K36" s="70">
        <f t="shared" si="10"/>
        <v>27</v>
      </c>
      <c r="L36" s="69">
        <f>VLOOKUP($A36,'Return Data'!$A$7:$R$328,18,0)</f>
        <v>-2.1024795439111301</v>
      </c>
      <c r="M36" s="70">
        <f t="shared" si="11"/>
        <v>10</v>
      </c>
      <c r="N36" s="69">
        <f>VLOOKUP($A36,'Return Data'!$A$7:$R$328,15,0)</f>
        <v>5.2829735137071703</v>
      </c>
      <c r="O36" s="70">
        <f t="shared" si="12"/>
        <v>6</v>
      </c>
      <c r="P36" s="69"/>
      <c r="Q36" s="70"/>
      <c r="R36" s="69">
        <f>VLOOKUP($A36,'Return Data'!$A$7:$R$328,17,0)</f>
        <v>13.448116883116899</v>
      </c>
      <c r="S36" s="71">
        <f t="shared" si="5"/>
        <v>19</v>
      </c>
    </row>
    <row r="37" spans="1:19" x14ac:dyDescent="0.25">
      <c r="A37" s="67" t="s">
        <v>192</v>
      </c>
      <c r="B37" s="68">
        <f>VLOOKUP($A37,'Return Data'!$A$7:$R$328,2,0)</f>
        <v>43906</v>
      </c>
      <c r="C37" s="69">
        <f>VLOOKUP($A37,'Return Data'!$A$7:$R$328,3,0)</f>
        <v>16.560099999999998</v>
      </c>
      <c r="D37" s="69">
        <f>VLOOKUP($A37,'Return Data'!$A$7:$R$328,11,0)</f>
        <v>-65.128384106851797</v>
      </c>
      <c r="E37" s="70">
        <f t="shared" si="0"/>
        <v>21</v>
      </c>
      <c r="F37" s="69">
        <f>VLOOKUP($A37,'Return Data'!$A$7:$R$328,12,0)</f>
        <v>-12.865774316554999</v>
      </c>
      <c r="G37" s="70">
        <f t="shared" si="8"/>
        <v>9</v>
      </c>
      <c r="H37" s="69">
        <f>VLOOKUP($A37,'Return Data'!$A$7:$R$328,13,0)</f>
        <v>-12.6787164124</v>
      </c>
      <c r="I37" s="70">
        <f t="shared" si="9"/>
        <v>10</v>
      </c>
      <c r="J37" s="69">
        <f>VLOOKUP($A37,'Return Data'!$A$7:$R$328,14,0)</f>
        <v>-8.4206319738462803</v>
      </c>
      <c r="K37" s="70">
        <f t="shared" si="10"/>
        <v>13</v>
      </c>
      <c r="L37" s="69">
        <f>VLOOKUP($A37,'Return Data'!$A$7:$R$328,18,0)</f>
        <v>-5.2333845235395202</v>
      </c>
      <c r="M37" s="70">
        <f t="shared" si="11"/>
        <v>20</v>
      </c>
      <c r="N37" s="69">
        <f>VLOOKUP($A37,'Return Data'!$A$7:$R$328,15,0)</f>
        <v>3.75226201746896</v>
      </c>
      <c r="O37" s="70">
        <f t="shared" si="12"/>
        <v>12</v>
      </c>
      <c r="P37" s="69">
        <f>VLOOKUP($A37,'Return Data'!$A$7:$R$328,16,0)</f>
        <v>10.7624823726721</v>
      </c>
      <c r="Q37" s="70">
        <f>RANK(P37,P$8:P$72,0)</f>
        <v>2</v>
      </c>
      <c r="R37" s="69">
        <f>VLOOKUP($A37,'Return Data'!$A$7:$R$328,17,0)</f>
        <v>12.729593301435401</v>
      </c>
      <c r="S37" s="71">
        <f t="shared" si="5"/>
        <v>24</v>
      </c>
    </row>
    <row r="38" spans="1:19" x14ac:dyDescent="0.25">
      <c r="A38" s="67" t="s">
        <v>193</v>
      </c>
      <c r="B38" s="68">
        <f>VLOOKUP($A38,'Return Data'!$A$7:$R$328,2,0)</f>
        <v>43906</v>
      </c>
      <c r="C38" s="69">
        <f>VLOOKUP($A38,'Return Data'!$A$7:$R$328,3,0)</f>
        <v>42.994999999999997</v>
      </c>
      <c r="D38" s="69">
        <f>VLOOKUP($A38,'Return Data'!$A$7:$R$328,11,0)</f>
        <v>-97.4741675656674</v>
      </c>
      <c r="E38" s="70">
        <f t="shared" si="0"/>
        <v>64</v>
      </c>
      <c r="F38" s="69">
        <f>VLOOKUP($A38,'Return Data'!$A$7:$R$328,12,0)</f>
        <v>-32.480551058501</v>
      </c>
      <c r="G38" s="70">
        <f t="shared" si="8"/>
        <v>51</v>
      </c>
      <c r="H38" s="69">
        <f>VLOOKUP($A38,'Return Data'!$A$7:$R$328,13,0)</f>
        <v>-35.053433536387701</v>
      </c>
      <c r="I38" s="70">
        <f t="shared" si="9"/>
        <v>57</v>
      </c>
      <c r="J38" s="69">
        <f>VLOOKUP($A38,'Return Data'!$A$7:$R$328,14,0)</f>
        <v>-25.299989231500501</v>
      </c>
      <c r="K38" s="70">
        <f t="shared" si="10"/>
        <v>53</v>
      </c>
      <c r="L38" s="69">
        <f>VLOOKUP($A38,'Return Data'!$A$7:$R$328,18,0)</f>
        <v>-15.4301852442621</v>
      </c>
      <c r="M38" s="70">
        <f t="shared" si="11"/>
        <v>51</v>
      </c>
      <c r="N38" s="69">
        <f>VLOOKUP($A38,'Return Data'!$A$7:$R$328,15,0)</f>
        <v>-7.4741525605721897</v>
      </c>
      <c r="O38" s="70">
        <f t="shared" si="12"/>
        <v>46</v>
      </c>
      <c r="P38" s="69">
        <f>VLOOKUP($A38,'Return Data'!$A$7:$R$328,16,0)</f>
        <v>-2.7410852342080201</v>
      </c>
      <c r="Q38" s="70">
        <f>RANK(P38,P$8:P$72,0)</f>
        <v>36</v>
      </c>
      <c r="R38" s="69">
        <f>VLOOKUP($A38,'Return Data'!$A$7:$R$328,17,0)</f>
        <v>10.1819190052511</v>
      </c>
      <c r="S38" s="71">
        <f t="shared" si="5"/>
        <v>30</v>
      </c>
    </row>
    <row r="39" spans="1:19" x14ac:dyDescent="0.25">
      <c r="A39" s="67" t="s">
        <v>194</v>
      </c>
      <c r="B39" s="68">
        <f>VLOOKUP($A39,'Return Data'!$A$7:$R$328,2,0)</f>
        <v>43906</v>
      </c>
      <c r="C39" s="69">
        <f>VLOOKUP($A39,'Return Data'!$A$7:$R$328,3,0)</f>
        <v>9.1568000000000005</v>
      </c>
      <c r="D39" s="69">
        <f>VLOOKUP($A39,'Return Data'!$A$7:$R$328,11,0)</f>
        <v>-56.482625616389299</v>
      </c>
      <c r="E39" s="70">
        <f t="shared" si="0"/>
        <v>9</v>
      </c>
      <c r="F39" s="69">
        <f>VLOOKUP($A39,'Return Data'!$A$7:$R$328,12,0)</f>
        <v>-22.763057722202699</v>
      </c>
      <c r="G39" s="70">
        <f t="shared" si="8"/>
        <v>30</v>
      </c>
      <c r="H39" s="69"/>
      <c r="I39" s="70"/>
      <c r="J39" s="69"/>
      <c r="K39" s="70"/>
      <c r="L39" s="69"/>
      <c r="M39" s="70"/>
      <c r="N39" s="69"/>
      <c r="O39" s="70"/>
      <c r="P39" s="69"/>
      <c r="Q39" s="70"/>
      <c r="R39" s="69">
        <f>VLOOKUP($A39,'Return Data'!$A$7:$R$328,17,0)</f>
        <v>-13.0410169491525</v>
      </c>
      <c r="S39" s="71">
        <f t="shared" si="5"/>
        <v>58</v>
      </c>
    </row>
    <row r="40" spans="1:19" x14ac:dyDescent="0.25">
      <c r="A40" s="67" t="s">
        <v>195</v>
      </c>
      <c r="B40" s="68">
        <f>VLOOKUP($A40,'Return Data'!$A$7:$R$328,2,0)</f>
        <v>43906</v>
      </c>
      <c r="C40" s="69">
        <f>VLOOKUP($A40,'Return Data'!$A$7:$R$328,3,0)</f>
        <v>12.17</v>
      </c>
      <c r="D40" s="69">
        <f>VLOOKUP($A40,'Return Data'!$A$7:$R$328,11,0)</f>
        <v>-83.301138965201503</v>
      </c>
      <c r="E40" s="70">
        <f t="shared" ref="E40:E71" si="13">RANK(D40,D$8:D$72,0)</f>
        <v>53</v>
      </c>
      <c r="F40" s="69">
        <f>VLOOKUP($A40,'Return Data'!$A$7:$R$328,12,0)</f>
        <v>-31.526818057288999</v>
      </c>
      <c r="G40" s="70">
        <f t="shared" si="8"/>
        <v>49</v>
      </c>
      <c r="H40" s="69">
        <f>VLOOKUP($A40,'Return Data'!$A$7:$R$328,13,0)</f>
        <v>-27.1916505846294</v>
      </c>
      <c r="I40" s="70">
        <f t="shared" ref="I40:I72" si="14">RANK(H40,H$8:H$72,0)</f>
        <v>41</v>
      </c>
      <c r="J40" s="69">
        <f>VLOOKUP($A40,'Return Data'!$A$7:$R$328,14,0)</f>
        <v>-17.284786465183501</v>
      </c>
      <c r="K40" s="70">
        <f t="shared" ref="K40:K72" si="15">RANK(J40,J$8:J$72,0)</f>
        <v>39</v>
      </c>
      <c r="L40" s="69">
        <f>VLOOKUP($A40,'Return Data'!$A$7:$R$328,18,0)</f>
        <v>-6.3712006432980797</v>
      </c>
      <c r="M40" s="70">
        <f t="shared" ref="M40:M50" si="16">RANK(L40,L$8:L$72,0)</f>
        <v>25</v>
      </c>
      <c r="N40" s="69">
        <f>VLOOKUP($A40,'Return Data'!$A$7:$R$328,15,0)</f>
        <v>0.19266151897207101</v>
      </c>
      <c r="O40" s="70">
        <f t="shared" ref="O40:O49" si="17">RANK(N40,N$8:N$72,0)</f>
        <v>22</v>
      </c>
      <c r="P40" s="69"/>
      <c r="Q40" s="70"/>
      <c r="R40" s="69">
        <f>VLOOKUP($A40,'Return Data'!$A$7:$R$328,17,0)</f>
        <v>5.0870263326910701</v>
      </c>
      <c r="S40" s="71">
        <f t="shared" ref="S40:S71" si="18">RANK(R40,R$8:R$72,0)</f>
        <v>39</v>
      </c>
    </row>
    <row r="41" spans="1:19" x14ac:dyDescent="0.25">
      <c r="A41" s="67" t="s">
        <v>196</v>
      </c>
      <c r="B41" s="68">
        <f>VLOOKUP($A41,'Return Data'!$A$7:$R$328,2,0)</f>
        <v>43906</v>
      </c>
      <c r="C41" s="69">
        <f>VLOOKUP($A41,'Return Data'!$A$7:$R$328,3,0)</f>
        <v>159.16999999999999</v>
      </c>
      <c r="D41" s="69">
        <f>VLOOKUP($A41,'Return Data'!$A$7:$R$328,11,0)</f>
        <v>-81.724653535559</v>
      </c>
      <c r="E41" s="70">
        <f t="shared" si="13"/>
        <v>49</v>
      </c>
      <c r="F41" s="69">
        <f>VLOOKUP($A41,'Return Data'!$A$7:$R$328,12,0)</f>
        <v>-30.718337312825501</v>
      </c>
      <c r="G41" s="70">
        <f t="shared" si="8"/>
        <v>48</v>
      </c>
      <c r="H41" s="69">
        <f>VLOOKUP($A41,'Return Data'!$A$7:$R$328,13,0)</f>
        <v>-28.199835379626201</v>
      </c>
      <c r="I41" s="70">
        <f t="shared" si="14"/>
        <v>45</v>
      </c>
      <c r="J41" s="69">
        <f>VLOOKUP($A41,'Return Data'!$A$7:$R$328,14,0)</f>
        <v>-20.4380754352478</v>
      </c>
      <c r="K41" s="70">
        <f t="shared" si="15"/>
        <v>47</v>
      </c>
      <c r="L41" s="69">
        <f>VLOOKUP($A41,'Return Data'!$A$7:$R$328,18,0)</f>
        <v>-10.1457932829929</v>
      </c>
      <c r="M41" s="70">
        <f t="shared" si="16"/>
        <v>43</v>
      </c>
      <c r="N41" s="69">
        <f>VLOOKUP($A41,'Return Data'!$A$7:$R$328,15,0)</f>
        <v>-3.5964316452237299</v>
      </c>
      <c r="O41" s="70">
        <f t="shared" si="17"/>
        <v>41</v>
      </c>
      <c r="P41" s="69">
        <f>VLOOKUP($A41,'Return Data'!$A$7:$R$328,16,0)</f>
        <v>0.154310158567287</v>
      </c>
      <c r="Q41" s="70">
        <f t="shared" ref="Q41:Q47" si="19">RANK(P41,P$8:P$72,0)</f>
        <v>34</v>
      </c>
      <c r="R41" s="69">
        <f>VLOOKUP($A41,'Return Data'!$A$7:$R$328,17,0)</f>
        <v>7.8075929772787598</v>
      </c>
      <c r="S41" s="71">
        <f t="shared" si="18"/>
        <v>36</v>
      </c>
    </row>
    <row r="42" spans="1:19" x14ac:dyDescent="0.25">
      <c r="A42" s="67" t="s">
        <v>197</v>
      </c>
      <c r="B42" s="68">
        <f>VLOOKUP($A42,'Return Data'!$A$7:$R$328,2,0)</f>
        <v>43906</v>
      </c>
      <c r="C42" s="69">
        <f>VLOOKUP($A42,'Return Data'!$A$7:$R$328,3,0)</f>
        <v>170.89</v>
      </c>
      <c r="D42" s="69">
        <f>VLOOKUP($A42,'Return Data'!$A$7:$R$328,11,0)</f>
        <v>-79.794859432041306</v>
      </c>
      <c r="E42" s="70">
        <f t="shared" si="13"/>
        <v>43</v>
      </c>
      <c r="F42" s="69">
        <f>VLOOKUP($A42,'Return Data'!$A$7:$R$328,12,0)</f>
        <v>-29.523473183336399</v>
      </c>
      <c r="G42" s="70">
        <f t="shared" si="8"/>
        <v>47</v>
      </c>
      <c r="H42" s="69">
        <f>VLOOKUP($A42,'Return Data'!$A$7:$R$328,13,0)</f>
        <v>-27.244363461534601</v>
      </c>
      <c r="I42" s="70">
        <f t="shared" si="14"/>
        <v>42</v>
      </c>
      <c r="J42" s="69">
        <f>VLOOKUP($A42,'Return Data'!$A$7:$R$328,14,0)</f>
        <v>-19.707143280883098</v>
      </c>
      <c r="K42" s="70">
        <f t="shared" si="15"/>
        <v>44</v>
      </c>
      <c r="L42" s="69">
        <f>VLOOKUP($A42,'Return Data'!$A$7:$R$328,18,0)</f>
        <v>-9.8375717082224998</v>
      </c>
      <c r="M42" s="70">
        <f t="shared" si="16"/>
        <v>42</v>
      </c>
      <c r="N42" s="69">
        <f>VLOOKUP($A42,'Return Data'!$A$7:$R$328,15,0)</f>
        <v>-0.93933739978291098</v>
      </c>
      <c r="O42" s="70">
        <f t="shared" si="17"/>
        <v>27</v>
      </c>
      <c r="P42" s="69">
        <f>VLOOKUP($A42,'Return Data'!$A$7:$R$328,16,0)</f>
        <v>3.9315413110062098</v>
      </c>
      <c r="Q42" s="70">
        <f t="shared" si="19"/>
        <v>19</v>
      </c>
      <c r="R42" s="69">
        <f>VLOOKUP($A42,'Return Data'!$A$7:$R$328,17,0)</f>
        <v>13.7937219802547</v>
      </c>
      <c r="S42" s="71">
        <f t="shared" si="18"/>
        <v>18</v>
      </c>
    </row>
    <row r="43" spans="1:19" x14ac:dyDescent="0.25">
      <c r="A43" s="67" t="s">
        <v>198</v>
      </c>
      <c r="B43" s="68">
        <f>VLOOKUP($A43,'Return Data'!$A$7:$R$328,2,0)</f>
        <v>43906</v>
      </c>
      <c r="C43" s="69">
        <f>VLOOKUP($A43,'Return Data'!$A$7:$R$328,3,0)</f>
        <v>74.612799999999993</v>
      </c>
      <c r="D43" s="69">
        <f>VLOOKUP($A43,'Return Data'!$A$7:$R$328,11,0)</f>
        <v>-87.687930887733202</v>
      </c>
      <c r="E43" s="70">
        <f t="shared" si="13"/>
        <v>56</v>
      </c>
      <c r="F43" s="69">
        <f>VLOOKUP($A43,'Return Data'!$A$7:$R$328,12,0)</f>
        <v>-31.848868648705</v>
      </c>
      <c r="G43" s="70">
        <f t="shared" si="8"/>
        <v>50</v>
      </c>
      <c r="H43" s="69">
        <f>VLOOKUP($A43,'Return Data'!$A$7:$R$328,13,0)</f>
        <v>-28.6780824686148</v>
      </c>
      <c r="I43" s="70">
        <f t="shared" si="14"/>
        <v>47</v>
      </c>
      <c r="J43" s="69">
        <f>VLOOKUP($A43,'Return Data'!$A$7:$R$328,14,0)</f>
        <v>-19.919150095297301</v>
      </c>
      <c r="K43" s="70">
        <f t="shared" si="15"/>
        <v>45</v>
      </c>
      <c r="L43" s="69">
        <f>VLOOKUP($A43,'Return Data'!$A$7:$R$328,18,0)</f>
        <v>-8.4782549894886703</v>
      </c>
      <c r="M43" s="70">
        <f t="shared" si="16"/>
        <v>35</v>
      </c>
      <c r="N43" s="69">
        <f>VLOOKUP($A43,'Return Data'!$A$7:$R$328,15,0)</f>
        <v>-1.79496940926905</v>
      </c>
      <c r="O43" s="70">
        <f t="shared" si="17"/>
        <v>34</v>
      </c>
      <c r="P43" s="69">
        <f>VLOOKUP($A43,'Return Data'!$A$7:$R$328,16,0)</f>
        <v>5.3975597103905599</v>
      </c>
      <c r="Q43" s="70">
        <f t="shared" si="19"/>
        <v>12</v>
      </c>
      <c r="R43" s="69">
        <f>VLOOKUP($A43,'Return Data'!$A$7:$R$328,17,0)</f>
        <v>12.5939065901928</v>
      </c>
      <c r="S43" s="71">
        <f t="shared" si="18"/>
        <v>25</v>
      </c>
    </row>
    <row r="44" spans="1:19" x14ac:dyDescent="0.25">
      <c r="A44" s="67" t="s">
        <v>199</v>
      </c>
      <c r="B44" s="68">
        <f>VLOOKUP($A44,'Return Data'!$A$7:$R$328,2,0)</f>
        <v>43906</v>
      </c>
      <c r="C44" s="69">
        <f>VLOOKUP($A44,'Return Data'!$A$7:$R$328,3,0)</f>
        <v>39.880000000000003</v>
      </c>
      <c r="D44" s="69">
        <f>VLOOKUP($A44,'Return Data'!$A$7:$R$328,11,0)</f>
        <v>-94.900122848055503</v>
      </c>
      <c r="E44" s="70">
        <f t="shared" si="13"/>
        <v>63</v>
      </c>
      <c r="F44" s="69">
        <f>VLOOKUP($A44,'Return Data'!$A$7:$R$328,12,0)</f>
        <v>-45.611207854524402</v>
      </c>
      <c r="G44" s="70">
        <f t="shared" si="8"/>
        <v>64</v>
      </c>
      <c r="H44" s="69">
        <f>VLOOKUP($A44,'Return Data'!$A$7:$R$328,13,0)</f>
        <v>-36.198562073907503</v>
      </c>
      <c r="I44" s="70">
        <f t="shared" si="14"/>
        <v>59</v>
      </c>
      <c r="J44" s="69">
        <f>VLOOKUP($A44,'Return Data'!$A$7:$R$328,14,0)</f>
        <v>-27.485034884405099</v>
      </c>
      <c r="K44" s="70">
        <f t="shared" si="15"/>
        <v>59</v>
      </c>
      <c r="L44" s="69">
        <f>VLOOKUP($A44,'Return Data'!$A$7:$R$328,18,0)</f>
        <v>-10.8333828008347</v>
      </c>
      <c r="M44" s="70">
        <f t="shared" si="16"/>
        <v>44</v>
      </c>
      <c r="N44" s="69">
        <f>VLOOKUP($A44,'Return Data'!$A$7:$R$328,15,0)</f>
        <v>-5.67978247932278</v>
      </c>
      <c r="O44" s="70">
        <f t="shared" si="17"/>
        <v>44</v>
      </c>
      <c r="P44" s="69">
        <f>VLOOKUP($A44,'Return Data'!$A$7:$R$328,16,0)</f>
        <v>1.09374979642835</v>
      </c>
      <c r="Q44" s="70">
        <f t="shared" si="19"/>
        <v>30</v>
      </c>
      <c r="R44" s="69">
        <f>VLOOKUP($A44,'Return Data'!$A$7:$R$328,17,0)</f>
        <v>26.594001463057801</v>
      </c>
      <c r="S44" s="71">
        <f t="shared" si="18"/>
        <v>2</v>
      </c>
    </row>
    <row r="45" spans="1:19" x14ac:dyDescent="0.25">
      <c r="A45" s="67" t="s">
        <v>200</v>
      </c>
      <c r="B45" s="68">
        <f>VLOOKUP($A45,'Return Data'!$A$7:$R$328,2,0)</f>
        <v>43906</v>
      </c>
      <c r="C45" s="69">
        <f>VLOOKUP($A45,'Return Data'!$A$7:$R$328,3,0)</f>
        <v>67.252700000000004</v>
      </c>
      <c r="D45" s="69">
        <f>VLOOKUP($A45,'Return Data'!$A$7:$R$328,11,0)</f>
        <v>-75.369537790792094</v>
      </c>
      <c r="E45" s="70">
        <f t="shared" si="13"/>
        <v>39</v>
      </c>
      <c r="F45" s="69">
        <f>VLOOKUP($A45,'Return Data'!$A$7:$R$328,12,0)</f>
        <v>-18.738851366509699</v>
      </c>
      <c r="G45" s="70">
        <f t="shared" si="8"/>
        <v>19</v>
      </c>
      <c r="H45" s="69">
        <f>VLOOKUP($A45,'Return Data'!$A$7:$R$328,13,0)</f>
        <v>-20.130388542686301</v>
      </c>
      <c r="I45" s="70">
        <f t="shared" si="14"/>
        <v>21</v>
      </c>
      <c r="J45" s="69">
        <f>VLOOKUP($A45,'Return Data'!$A$7:$R$328,14,0)</f>
        <v>-14.480582587909501</v>
      </c>
      <c r="K45" s="70">
        <f t="shared" si="15"/>
        <v>30</v>
      </c>
      <c r="L45" s="69">
        <f>VLOOKUP($A45,'Return Data'!$A$7:$R$328,18,0)</f>
        <v>-6.0315870541559704</v>
      </c>
      <c r="M45" s="70">
        <f t="shared" si="16"/>
        <v>22</v>
      </c>
      <c r="N45" s="69">
        <f>VLOOKUP($A45,'Return Data'!$A$7:$R$328,15,0)</f>
        <v>-1.6254034853786199</v>
      </c>
      <c r="O45" s="70">
        <f t="shared" si="17"/>
        <v>32</v>
      </c>
      <c r="P45" s="69">
        <f>VLOOKUP($A45,'Return Data'!$A$7:$R$328,16,0)</f>
        <v>1.9099980932734599</v>
      </c>
      <c r="Q45" s="70">
        <f t="shared" si="19"/>
        <v>27</v>
      </c>
      <c r="R45" s="69">
        <f>VLOOKUP($A45,'Return Data'!$A$7:$R$328,17,0)</f>
        <v>8.6563824965126503</v>
      </c>
      <c r="S45" s="71">
        <f t="shared" si="18"/>
        <v>34</v>
      </c>
    </row>
    <row r="46" spans="1:19" x14ac:dyDescent="0.25">
      <c r="A46" s="67" t="s">
        <v>372</v>
      </c>
      <c r="B46" s="68">
        <f>VLOOKUP($A46,'Return Data'!$A$7:$R$328,2,0)</f>
        <v>43906</v>
      </c>
      <c r="C46" s="69">
        <f>VLOOKUP($A46,'Return Data'!$A$7:$R$328,3,0)</f>
        <v>118.4372</v>
      </c>
      <c r="D46" s="69">
        <f>VLOOKUP($A46,'Return Data'!$A$7:$R$328,11,0)</f>
        <v>-79.357872021124706</v>
      </c>
      <c r="E46" s="70">
        <f t="shared" si="13"/>
        <v>40</v>
      </c>
      <c r="F46" s="69">
        <f>VLOOKUP($A46,'Return Data'!$A$7:$R$328,12,0)</f>
        <v>-29.034054902697399</v>
      </c>
      <c r="G46" s="70">
        <f t="shared" si="8"/>
        <v>45</v>
      </c>
      <c r="H46" s="69">
        <f>VLOOKUP($A46,'Return Data'!$A$7:$R$328,13,0)</f>
        <v>-26.685998591635499</v>
      </c>
      <c r="I46" s="70">
        <f t="shared" si="14"/>
        <v>40</v>
      </c>
      <c r="J46" s="69">
        <f>VLOOKUP($A46,'Return Data'!$A$7:$R$328,14,0)</f>
        <v>-19.634043725785599</v>
      </c>
      <c r="K46" s="70">
        <f t="shared" si="15"/>
        <v>43</v>
      </c>
      <c r="L46" s="69">
        <f>VLOOKUP($A46,'Return Data'!$A$7:$R$328,18,0)</f>
        <v>-8.6817002211148004</v>
      </c>
      <c r="M46" s="70">
        <f t="shared" si="16"/>
        <v>37</v>
      </c>
      <c r="N46" s="69">
        <f>VLOOKUP($A46,'Return Data'!$A$7:$R$328,15,0)</f>
        <v>-2.59544450961151</v>
      </c>
      <c r="O46" s="70">
        <f t="shared" si="17"/>
        <v>39</v>
      </c>
      <c r="P46" s="69">
        <f>VLOOKUP($A46,'Return Data'!$A$7:$R$328,16,0)</f>
        <v>0.31857842545107201</v>
      </c>
      <c r="Q46" s="70">
        <f t="shared" si="19"/>
        <v>31</v>
      </c>
      <c r="R46" s="69">
        <f>VLOOKUP($A46,'Return Data'!$A$7:$R$328,17,0)</f>
        <v>10.447336365450999</v>
      </c>
      <c r="S46" s="71">
        <f t="shared" si="18"/>
        <v>29</v>
      </c>
    </row>
    <row r="47" spans="1:19" x14ac:dyDescent="0.25">
      <c r="A47" s="67" t="s">
        <v>201</v>
      </c>
      <c r="B47" s="68">
        <f>VLOOKUP($A47,'Return Data'!$A$7:$R$328,2,0)</f>
        <v>43906</v>
      </c>
      <c r="C47" s="69">
        <f>VLOOKUP($A47,'Return Data'!$A$7:$R$328,3,0)</f>
        <v>11.2925</v>
      </c>
      <c r="D47" s="69">
        <f>VLOOKUP($A47,'Return Data'!$A$7:$R$328,11,0)</f>
        <v>-79.606546186145394</v>
      </c>
      <c r="E47" s="70">
        <f t="shared" si="13"/>
        <v>41</v>
      </c>
      <c r="F47" s="69">
        <f>VLOOKUP($A47,'Return Data'!$A$7:$R$328,12,0)</f>
        <v>-24.996392479183701</v>
      </c>
      <c r="G47" s="70">
        <f t="shared" si="8"/>
        <v>35</v>
      </c>
      <c r="H47" s="69">
        <f>VLOOKUP($A47,'Return Data'!$A$7:$R$328,13,0)</f>
        <v>-24.5314391555331</v>
      </c>
      <c r="I47" s="70">
        <f t="shared" si="14"/>
        <v>37</v>
      </c>
      <c r="J47" s="69">
        <f>VLOOKUP($A47,'Return Data'!$A$7:$R$328,14,0)</f>
        <v>-15.522894616324299</v>
      </c>
      <c r="K47" s="70">
        <f t="shared" si="15"/>
        <v>36</v>
      </c>
      <c r="L47" s="69">
        <f>VLOOKUP($A47,'Return Data'!$A$7:$R$328,18,0)</f>
        <v>-9.2900604371171607</v>
      </c>
      <c r="M47" s="70">
        <f t="shared" si="16"/>
        <v>39</v>
      </c>
      <c r="N47" s="69">
        <f>VLOOKUP($A47,'Return Data'!$A$7:$R$328,15,0)</f>
        <v>-2.5533636253061198</v>
      </c>
      <c r="O47" s="70">
        <f t="shared" si="17"/>
        <v>38</v>
      </c>
      <c r="P47" s="69">
        <f>VLOOKUP($A47,'Return Data'!$A$7:$R$328,16,0)</f>
        <v>1.8519546882028699</v>
      </c>
      <c r="Q47" s="70">
        <f t="shared" si="19"/>
        <v>28</v>
      </c>
      <c r="R47" s="69">
        <f>VLOOKUP($A47,'Return Data'!$A$7:$R$328,17,0)</f>
        <v>2.6195471061770998</v>
      </c>
      <c r="S47" s="71">
        <f t="shared" si="18"/>
        <v>43</v>
      </c>
    </row>
    <row r="48" spans="1:19" x14ac:dyDescent="0.25">
      <c r="A48" s="67" t="s">
        <v>202</v>
      </c>
      <c r="B48" s="68">
        <f>VLOOKUP($A48,'Return Data'!$A$7:$R$328,2,0)</f>
        <v>43906</v>
      </c>
      <c r="C48" s="69">
        <f>VLOOKUP($A48,'Return Data'!$A$7:$R$328,3,0)</f>
        <v>11.9902</v>
      </c>
      <c r="D48" s="69">
        <f>VLOOKUP($A48,'Return Data'!$A$7:$R$328,11,0)</f>
        <v>-71.765473450058806</v>
      </c>
      <c r="E48" s="70">
        <f t="shared" si="13"/>
        <v>32</v>
      </c>
      <c r="F48" s="69">
        <f>VLOOKUP($A48,'Return Data'!$A$7:$R$328,12,0)</f>
        <v>-20.4774089446502</v>
      </c>
      <c r="G48" s="70">
        <f t="shared" si="8"/>
        <v>25</v>
      </c>
      <c r="H48" s="69">
        <f>VLOOKUP($A48,'Return Data'!$A$7:$R$328,13,0)</f>
        <v>-21.915765880097499</v>
      </c>
      <c r="I48" s="70">
        <f t="shared" si="14"/>
        <v>29</v>
      </c>
      <c r="J48" s="69">
        <f>VLOOKUP($A48,'Return Data'!$A$7:$R$328,14,0)</f>
        <v>-12.879911565802001</v>
      </c>
      <c r="K48" s="70">
        <f t="shared" si="15"/>
        <v>22</v>
      </c>
      <c r="L48" s="69">
        <f>VLOOKUP($A48,'Return Data'!$A$7:$R$328,18,0)</f>
        <v>-7.5407743913951997</v>
      </c>
      <c r="M48" s="70">
        <f t="shared" si="16"/>
        <v>32</v>
      </c>
      <c r="N48" s="69">
        <f>VLOOKUP($A48,'Return Data'!$A$7:$R$328,15,0)</f>
        <v>-1.2268426658073199</v>
      </c>
      <c r="O48" s="70">
        <f t="shared" si="17"/>
        <v>31</v>
      </c>
      <c r="P48" s="69"/>
      <c r="Q48" s="70"/>
      <c r="R48" s="69">
        <f>VLOOKUP($A48,'Return Data'!$A$7:$R$328,17,0)</f>
        <v>3.9525901259277298</v>
      </c>
      <c r="S48" s="71">
        <f t="shared" si="18"/>
        <v>41</v>
      </c>
    </row>
    <row r="49" spans="1:19" x14ac:dyDescent="0.25">
      <c r="A49" s="67" t="s">
        <v>203</v>
      </c>
      <c r="B49" s="68">
        <f>VLOOKUP($A49,'Return Data'!$A$7:$R$328,2,0)</f>
        <v>43906</v>
      </c>
      <c r="C49" s="69">
        <f>VLOOKUP($A49,'Return Data'!$A$7:$R$328,3,0)</f>
        <v>11.8688</v>
      </c>
      <c r="D49" s="69">
        <f>VLOOKUP($A49,'Return Data'!$A$7:$R$328,11,0)</f>
        <v>-70.570838183610604</v>
      </c>
      <c r="E49" s="70">
        <f t="shared" si="13"/>
        <v>30</v>
      </c>
      <c r="F49" s="69">
        <f>VLOOKUP($A49,'Return Data'!$A$7:$R$328,12,0)</f>
        <v>-20.469307812607401</v>
      </c>
      <c r="G49" s="70">
        <f t="shared" si="8"/>
        <v>24</v>
      </c>
      <c r="H49" s="69">
        <f>VLOOKUP($A49,'Return Data'!$A$7:$R$328,13,0)</f>
        <v>-22.4499501417483</v>
      </c>
      <c r="I49" s="70">
        <f t="shared" si="14"/>
        <v>32</v>
      </c>
      <c r="J49" s="69">
        <f>VLOOKUP($A49,'Return Data'!$A$7:$R$328,14,0)</f>
        <v>-12.9735371244298</v>
      </c>
      <c r="K49" s="70">
        <f t="shared" si="15"/>
        <v>23</v>
      </c>
      <c r="L49" s="69">
        <f>VLOOKUP($A49,'Return Data'!$A$7:$R$328,18,0)</f>
        <v>-6.9769464603513702</v>
      </c>
      <c r="M49" s="70">
        <f t="shared" si="16"/>
        <v>29</v>
      </c>
      <c r="N49" s="69">
        <f>VLOOKUP($A49,'Return Data'!$A$7:$R$328,15,0)</f>
        <v>-0.33003994638742301</v>
      </c>
      <c r="O49" s="70">
        <f t="shared" si="17"/>
        <v>25</v>
      </c>
      <c r="P49" s="69"/>
      <c r="Q49" s="70"/>
      <c r="R49" s="69">
        <f>VLOOKUP($A49,'Return Data'!$A$7:$R$328,17,0)</f>
        <v>4.7172337482710898</v>
      </c>
      <c r="S49" s="71">
        <f t="shared" si="18"/>
        <v>40</v>
      </c>
    </row>
    <row r="50" spans="1:19" x14ac:dyDescent="0.25">
      <c r="A50" s="67" t="s">
        <v>204</v>
      </c>
      <c r="B50" s="68">
        <f>VLOOKUP($A50,'Return Data'!$A$7:$R$328,2,0)</f>
        <v>43906</v>
      </c>
      <c r="C50" s="69">
        <f>VLOOKUP($A50,'Return Data'!$A$7:$R$328,3,0)</f>
        <v>12.6647</v>
      </c>
      <c r="D50" s="69">
        <f>VLOOKUP($A50,'Return Data'!$A$7:$R$328,11,0)</f>
        <v>-43.558060087945499</v>
      </c>
      <c r="E50" s="70">
        <f t="shared" si="13"/>
        <v>5</v>
      </c>
      <c r="F50" s="69">
        <f>VLOOKUP($A50,'Return Data'!$A$7:$R$328,12,0)</f>
        <v>-3.7862090653296399</v>
      </c>
      <c r="G50" s="70">
        <f t="shared" si="8"/>
        <v>5</v>
      </c>
      <c r="H50" s="69">
        <f>VLOOKUP($A50,'Return Data'!$A$7:$R$328,13,0)</f>
        <v>-4.9753933311615999</v>
      </c>
      <c r="I50" s="70">
        <f t="shared" si="14"/>
        <v>5</v>
      </c>
      <c r="J50" s="69">
        <f>VLOOKUP($A50,'Return Data'!$A$7:$R$328,14,0)</f>
        <v>-0.34199311369672197</v>
      </c>
      <c r="K50" s="70">
        <f t="shared" si="15"/>
        <v>3</v>
      </c>
      <c r="L50" s="69">
        <f>VLOOKUP($A50,'Return Data'!$A$7:$R$328,18,0)</f>
        <v>-1.5343051246497901</v>
      </c>
      <c r="M50" s="70">
        <f t="shared" si="16"/>
        <v>8</v>
      </c>
      <c r="N50" s="86"/>
      <c r="O50" s="70"/>
      <c r="P50" s="69"/>
      <c r="Q50" s="70"/>
      <c r="R50" s="69">
        <f>VLOOKUP($A50,'Return Data'!$A$7:$R$328,17,0)</f>
        <v>8.9973681776133194</v>
      </c>
      <c r="S50" s="71">
        <f t="shared" si="18"/>
        <v>33</v>
      </c>
    </row>
    <row r="51" spans="1:19" x14ac:dyDescent="0.25">
      <c r="A51" s="67" t="s">
        <v>205</v>
      </c>
      <c r="B51" s="68">
        <f>VLOOKUP($A51,'Return Data'!$A$7:$R$328,2,0)</f>
        <v>43906</v>
      </c>
      <c r="C51" s="69">
        <f>VLOOKUP($A51,'Return Data'!$A$7:$R$328,3,0)</f>
        <v>9.0394000000000005</v>
      </c>
      <c r="D51" s="69">
        <f>VLOOKUP($A51,'Return Data'!$A$7:$R$328,11,0)</f>
        <v>-65.538793500181399</v>
      </c>
      <c r="E51" s="70">
        <f t="shared" si="13"/>
        <v>22</v>
      </c>
      <c r="F51" s="69">
        <f>VLOOKUP($A51,'Return Data'!$A$7:$R$328,12,0)</f>
        <v>-18.7575809034679</v>
      </c>
      <c r="G51" s="70">
        <f t="shared" si="8"/>
        <v>20</v>
      </c>
      <c r="H51" s="69">
        <f>VLOOKUP($A51,'Return Data'!$A$7:$R$328,13,0)</f>
        <v>-18.018605170960399</v>
      </c>
      <c r="I51" s="70">
        <f t="shared" si="14"/>
        <v>19</v>
      </c>
      <c r="J51" s="69">
        <f>VLOOKUP($A51,'Return Data'!$A$7:$R$328,14,0)</f>
        <v>-9.2315533757968105</v>
      </c>
      <c r="K51" s="70">
        <f t="shared" si="15"/>
        <v>15</v>
      </c>
      <c r="L51" s="69"/>
      <c r="M51" s="70"/>
      <c r="N51" s="69"/>
      <c r="O51" s="70"/>
      <c r="P51" s="69"/>
      <c r="Q51" s="70"/>
      <c r="R51" s="69">
        <f>VLOOKUP($A51,'Return Data'!$A$7:$R$328,17,0)</f>
        <v>-4.86970833333333</v>
      </c>
      <c r="S51" s="71">
        <f t="shared" si="18"/>
        <v>51</v>
      </c>
    </row>
    <row r="52" spans="1:19" x14ac:dyDescent="0.25">
      <c r="A52" s="67" t="s">
        <v>206</v>
      </c>
      <c r="B52" s="68">
        <f>VLOOKUP($A52,'Return Data'!$A$7:$R$328,2,0)</f>
        <v>43906</v>
      </c>
      <c r="C52" s="69">
        <f>VLOOKUP($A52,'Return Data'!$A$7:$R$328,3,0)</f>
        <v>9.4702000000000002</v>
      </c>
      <c r="D52" s="69">
        <f>VLOOKUP($A52,'Return Data'!$A$7:$R$328,11,0)</f>
        <v>-61.131764566800499</v>
      </c>
      <c r="E52" s="70">
        <f t="shared" si="13"/>
        <v>15</v>
      </c>
      <c r="F52" s="69">
        <f>VLOOKUP($A52,'Return Data'!$A$7:$R$328,12,0)</f>
        <v>-15.688452623306899</v>
      </c>
      <c r="G52" s="70">
        <f t="shared" si="8"/>
        <v>16</v>
      </c>
      <c r="H52" s="69">
        <f>VLOOKUP($A52,'Return Data'!$A$7:$R$328,13,0)</f>
        <v>-16.2007111350323</v>
      </c>
      <c r="I52" s="70">
        <f t="shared" si="14"/>
        <v>16</v>
      </c>
      <c r="J52" s="69">
        <f>VLOOKUP($A52,'Return Data'!$A$7:$R$328,14,0)</f>
        <v>-8.5121515003845794</v>
      </c>
      <c r="K52" s="70">
        <f t="shared" si="15"/>
        <v>14</v>
      </c>
      <c r="L52" s="69"/>
      <c r="M52" s="70"/>
      <c r="N52" s="69"/>
      <c r="O52" s="70"/>
      <c r="P52" s="69"/>
      <c r="Q52" s="70"/>
      <c r="R52" s="69">
        <f>VLOOKUP($A52,'Return Data'!$A$7:$R$328,17,0)</f>
        <v>-3.1805427631579</v>
      </c>
      <c r="S52" s="71">
        <f t="shared" si="18"/>
        <v>48</v>
      </c>
    </row>
    <row r="53" spans="1:19" x14ac:dyDescent="0.25">
      <c r="A53" s="67" t="s">
        <v>207</v>
      </c>
      <c r="B53" s="68">
        <f>VLOOKUP($A53,'Return Data'!$A$7:$R$328,2,0)</f>
        <v>43906</v>
      </c>
      <c r="C53" s="69">
        <f>VLOOKUP($A53,'Return Data'!$A$7:$R$328,3,0)</f>
        <v>25.623999999999999</v>
      </c>
      <c r="D53" s="69">
        <f>VLOOKUP($A53,'Return Data'!$A$7:$R$328,11,0)</f>
        <v>-36.270679607030203</v>
      </c>
      <c r="E53" s="70">
        <f t="shared" si="13"/>
        <v>2</v>
      </c>
      <c r="F53" s="69">
        <f>VLOOKUP($A53,'Return Data'!$A$7:$R$328,12,0)</f>
        <v>3.33872456597059</v>
      </c>
      <c r="G53" s="70">
        <f t="shared" si="8"/>
        <v>2</v>
      </c>
      <c r="H53" s="69">
        <f>VLOOKUP($A53,'Return Data'!$A$7:$R$328,13,0)</f>
        <v>-2.8861703876280602</v>
      </c>
      <c r="I53" s="70">
        <f t="shared" si="14"/>
        <v>2</v>
      </c>
      <c r="J53" s="69">
        <f>VLOOKUP($A53,'Return Data'!$A$7:$R$328,14,0)</f>
        <v>6.8010712408765901</v>
      </c>
      <c r="K53" s="70">
        <f t="shared" si="15"/>
        <v>1</v>
      </c>
      <c r="L53" s="69">
        <f>VLOOKUP($A53,'Return Data'!$A$7:$R$328,18,0)</f>
        <v>5.2279281706251801</v>
      </c>
      <c r="M53" s="70">
        <f>RANK(L53,L$8:L$72,0)</f>
        <v>1</v>
      </c>
      <c r="N53" s="69">
        <f>VLOOKUP($A53,'Return Data'!$A$7:$R$328,15,0)</f>
        <v>10.647246883024801</v>
      </c>
      <c r="O53" s="70">
        <f>RANK(N53,N$8:N$72,0)</f>
        <v>1</v>
      </c>
      <c r="P53" s="69">
        <f>VLOOKUP($A53,'Return Data'!$A$7:$R$328,16,0)</f>
        <v>11.26161071424</v>
      </c>
      <c r="Q53" s="70">
        <f>RANK(P53,P$8:P$72,0)</f>
        <v>1</v>
      </c>
      <c r="R53" s="69">
        <f>VLOOKUP($A53,'Return Data'!$A$7:$R$328,17,0)</f>
        <v>26.159449541284399</v>
      </c>
      <c r="S53" s="71">
        <f t="shared" si="18"/>
        <v>3</v>
      </c>
    </row>
    <row r="54" spans="1:19" x14ac:dyDescent="0.25">
      <c r="A54" s="67" t="s">
        <v>208</v>
      </c>
      <c r="B54" s="68">
        <f>VLOOKUP($A54,'Return Data'!$A$7:$R$328,2,0)</f>
        <v>43906</v>
      </c>
      <c r="C54" s="69">
        <f>VLOOKUP($A54,'Return Data'!$A$7:$R$328,3,0)</f>
        <v>9.6202000000000005</v>
      </c>
      <c r="D54" s="69">
        <f>VLOOKUP($A54,'Return Data'!$A$7:$R$328,11,0)</f>
        <v>-56.493357945493699</v>
      </c>
      <c r="E54" s="70">
        <f t="shared" si="13"/>
        <v>10</v>
      </c>
      <c r="F54" s="69">
        <f>VLOOKUP($A54,'Return Data'!$A$7:$R$328,12,0)</f>
        <v>-13.856157969877399</v>
      </c>
      <c r="G54" s="70">
        <f t="shared" si="8"/>
        <v>10</v>
      </c>
      <c r="H54" s="69">
        <f>VLOOKUP($A54,'Return Data'!$A$7:$R$328,13,0)</f>
        <v>-12.0221706727102</v>
      </c>
      <c r="I54" s="70">
        <f t="shared" si="14"/>
        <v>8</v>
      </c>
      <c r="J54" s="69">
        <f>VLOOKUP($A54,'Return Data'!$A$7:$R$328,14,0)</f>
        <v>-7.37221593774676</v>
      </c>
      <c r="K54" s="70">
        <f t="shared" si="15"/>
        <v>11</v>
      </c>
      <c r="L54" s="69"/>
      <c r="M54" s="70"/>
      <c r="N54" s="69"/>
      <c r="O54" s="70"/>
      <c r="P54" s="69"/>
      <c r="Q54" s="70"/>
      <c r="R54" s="69">
        <f>VLOOKUP($A54,'Return Data'!$A$7:$R$328,17,0)</f>
        <v>-3.3323798076923001</v>
      </c>
      <c r="S54" s="71">
        <f t="shared" si="18"/>
        <v>49</v>
      </c>
    </row>
    <row r="55" spans="1:19" x14ac:dyDescent="0.25">
      <c r="A55" s="67" t="s">
        <v>209</v>
      </c>
      <c r="B55" s="68">
        <f>VLOOKUP($A55,'Return Data'!$A$7:$R$328,2,0)</f>
        <v>43906</v>
      </c>
      <c r="C55" s="69">
        <f>VLOOKUP($A55,'Return Data'!$A$7:$R$328,3,0)</f>
        <v>83.524600000000007</v>
      </c>
      <c r="D55" s="69">
        <f>VLOOKUP($A55,'Return Data'!$A$7:$R$328,11,0)</f>
        <v>-80.289070097867096</v>
      </c>
      <c r="E55" s="70">
        <f t="shared" si="13"/>
        <v>46</v>
      </c>
      <c r="F55" s="69">
        <f>VLOOKUP($A55,'Return Data'!$A$7:$R$328,12,0)</f>
        <v>-27.672634658325201</v>
      </c>
      <c r="G55" s="70">
        <f t="shared" si="8"/>
        <v>44</v>
      </c>
      <c r="H55" s="69">
        <f>VLOOKUP($A55,'Return Data'!$A$7:$R$328,13,0)</f>
        <v>-27.83993458258</v>
      </c>
      <c r="I55" s="70">
        <f t="shared" si="14"/>
        <v>44</v>
      </c>
      <c r="J55" s="69">
        <f>VLOOKUP($A55,'Return Data'!$A$7:$R$328,14,0)</f>
        <v>-18.286184574030099</v>
      </c>
      <c r="K55" s="70">
        <f t="shared" si="15"/>
        <v>40</v>
      </c>
      <c r="L55" s="69">
        <f>VLOOKUP($A55,'Return Data'!$A$7:$R$328,18,0)</f>
        <v>-9.0812250243678392</v>
      </c>
      <c r="M55" s="70">
        <f t="shared" ref="M55:M61" si="20">RANK(L55,L$8:L$72,0)</f>
        <v>38</v>
      </c>
      <c r="N55" s="69">
        <f>VLOOKUP($A55,'Return Data'!$A$7:$R$328,15,0)</f>
        <v>-2.4936365671578402</v>
      </c>
      <c r="O55" s="70">
        <f>RANK(N55,N$8:N$72,0)</f>
        <v>37</v>
      </c>
      <c r="P55" s="69">
        <f>VLOOKUP($A55,'Return Data'!$A$7:$R$328,16,0)</f>
        <v>2.3758614449032298</v>
      </c>
      <c r="Q55" s="70">
        <f>RANK(P55,P$8:P$72,0)</f>
        <v>26</v>
      </c>
      <c r="R55" s="69">
        <f>VLOOKUP($A55,'Return Data'!$A$7:$R$328,17,0)</f>
        <v>9.9260785111553602</v>
      </c>
      <c r="S55" s="71">
        <f t="shared" si="18"/>
        <v>31</v>
      </c>
    </row>
    <row r="56" spans="1:19" x14ac:dyDescent="0.25">
      <c r="A56" s="67" t="s">
        <v>210</v>
      </c>
      <c r="B56" s="68">
        <f>VLOOKUP($A56,'Return Data'!$A$7:$R$328,2,0)</f>
        <v>43906</v>
      </c>
      <c r="C56" s="69">
        <f>VLOOKUP($A56,'Return Data'!$A$7:$R$328,3,0)</f>
        <v>7.5262000000000002</v>
      </c>
      <c r="D56" s="69">
        <f>VLOOKUP($A56,'Return Data'!$A$7:$R$328,11,0)</f>
        <v>-66.307118043876102</v>
      </c>
      <c r="E56" s="70">
        <f t="shared" si="13"/>
        <v>24</v>
      </c>
      <c r="F56" s="69">
        <f>VLOOKUP($A56,'Return Data'!$A$7:$R$328,12,0)</f>
        <v>-38.9201444804593</v>
      </c>
      <c r="G56" s="70">
        <f t="shared" si="8"/>
        <v>61</v>
      </c>
      <c r="H56" s="69">
        <f>VLOOKUP($A56,'Return Data'!$A$7:$R$328,13,0)</f>
        <v>-37.841304141631198</v>
      </c>
      <c r="I56" s="70">
        <f t="shared" si="14"/>
        <v>63</v>
      </c>
      <c r="J56" s="69">
        <f>VLOOKUP($A56,'Return Data'!$A$7:$R$328,14,0)</f>
        <v>-31.3794339262706</v>
      </c>
      <c r="K56" s="70">
        <f t="shared" si="15"/>
        <v>62</v>
      </c>
      <c r="L56" s="69">
        <f>VLOOKUP($A56,'Return Data'!$A$7:$R$328,18,0)</f>
        <v>-21.323996214260401</v>
      </c>
      <c r="M56" s="70">
        <f t="shared" si="20"/>
        <v>55</v>
      </c>
      <c r="N56" s="69">
        <f>VLOOKUP($A56,'Return Data'!$A$7:$R$328,15,0)</f>
        <v>-10.9279478899102</v>
      </c>
      <c r="O56" s="70">
        <f>RANK(N56,N$8:N$72,0)</f>
        <v>47</v>
      </c>
      <c r="P56" s="69"/>
      <c r="Q56" s="70"/>
      <c r="R56" s="69">
        <f>VLOOKUP($A56,'Return Data'!$A$7:$R$328,17,0)</f>
        <v>-7.4377018121910998</v>
      </c>
      <c r="S56" s="71">
        <f t="shared" si="18"/>
        <v>53</v>
      </c>
    </row>
    <row r="57" spans="1:19" x14ac:dyDescent="0.25">
      <c r="A57" s="67" t="s">
        <v>211</v>
      </c>
      <c r="B57" s="68">
        <f>VLOOKUP($A57,'Return Data'!$A$7:$R$328,2,0)</f>
        <v>43906</v>
      </c>
      <c r="C57" s="69">
        <f>VLOOKUP($A57,'Return Data'!$A$7:$R$328,3,0)</f>
        <v>6.4283999999999999</v>
      </c>
      <c r="D57" s="69">
        <f>VLOOKUP($A57,'Return Data'!$A$7:$R$328,11,0)</f>
        <v>-67.158040115611499</v>
      </c>
      <c r="E57" s="70">
        <f t="shared" si="13"/>
        <v>26</v>
      </c>
      <c r="F57" s="69">
        <f>VLOOKUP($A57,'Return Data'!$A$7:$R$328,12,0)</f>
        <v>-38.012310441015103</v>
      </c>
      <c r="G57" s="70">
        <f t="shared" si="8"/>
        <v>60</v>
      </c>
      <c r="H57" s="69">
        <f>VLOOKUP($A57,'Return Data'!$A$7:$R$328,13,0)</f>
        <v>-36.527969239123898</v>
      </c>
      <c r="I57" s="70">
        <f t="shared" si="14"/>
        <v>60</v>
      </c>
      <c r="J57" s="69">
        <f>VLOOKUP($A57,'Return Data'!$A$7:$R$328,14,0)</f>
        <v>-30.6810488385076</v>
      </c>
      <c r="K57" s="70">
        <f t="shared" si="15"/>
        <v>61</v>
      </c>
      <c r="L57" s="69">
        <f>VLOOKUP($A57,'Return Data'!$A$7:$R$328,18,0)</f>
        <v>-20.906986801018999</v>
      </c>
      <c r="M57" s="70">
        <f t="shared" si="20"/>
        <v>54</v>
      </c>
      <c r="N57" s="69"/>
      <c r="O57" s="70"/>
      <c r="P57" s="69"/>
      <c r="Q57" s="70"/>
      <c r="R57" s="69">
        <f>VLOOKUP($A57,'Return Data'!$A$7:$R$328,17,0)</f>
        <v>-11.981930147058801</v>
      </c>
      <c r="S57" s="71">
        <f t="shared" si="18"/>
        <v>57</v>
      </c>
    </row>
    <row r="58" spans="1:19" x14ac:dyDescent="0.25">
      <c r="A58" s="67" t="s">
        <v>212</v>
      </c>
      <c r="B58" s="68">
        <f>VLOOKUP($A58,'Return Data'!$A$7:$R$328,2,0)</f>
        <v>43906</v>
      </c>
      <c r="C58" s="69">
        <f>VLOOKUP($A58,'Return Data'!$A$7:$R$328,3,0)</f>
        <v>6.2866</v>
      </c>
      <c r="D58" s="69">
        <f>VLOOKUP($A58,'Return Data'!$A$7:$R$328,11,0)</f>
        <v>-65.040319988142997</v>
      </c>
      <c r="E58" s="70">
        <f t="shared" si="13"/>
        <v>20</v>
      </c>
      <c r="F58" s="69">
        <f>VLOOKUP($A58,'Return Data'!$A$7:$R$328,12,0)</f>
        <v>-36.682728103853897</v>
      </c>
      <c r="G58" s="70">
        <f t="shared" si="8"/>
        <v>59</v>
      </c>
      <c r="H58" s="69">
        <f>VLOOKUP($A58,'Return Data'!$A$7:$R$328,13,0)</f>
        <v>-35.8388355917129</v>
      </c>
      <c r="I58" s="70">
        <f t="shared" si="14"/>
        <v>58</v>
      </c>
      <c r="J58" s="69">
        <f>VLOOKUP($A58,'Return Data'!$A$7:$R$328,14,0)</f>
        <v>-30.630773169198701</v>
      </c>
      <c r="K58" s="70">
        <f t="shared" si="15"/>
        <v>60</v>
      </c>
      <c r="L58" s="69">
        <f>VLOOKUP($A58,'Return Data'!$A$7:$R$328,18,0)</f>
        <v>-20.034938801398201</v>
      </c>
      <c r="M58" s="70">
        <f t="shared" si="20"/>
        <v>52</v>
      </c>
      <c r="N58" s="69"/>
      <c r="O58" s="70"/>
      <c r="P58" s="69"/>
      <c r="Q58" s="70"/>
      <c r="R58" s="69">
        <f>VLOOKUP($A58,'Return Data'!$A$7:$R$328,17,0)</f>
        <v>-13.7603147208122</v>
      </c>
      <c r="S58" s="71">
        <f t="shared" si="18"/>
        <v>59</v>
      </c>
    </row>
    <row r="59" spans="1:19" x14ac:dyDescent="0.25">
      <c r="A59" s="67" t="s">
        <v>213</v>
      </c>
      <c r="B59" s="68">
        <f>VLOOKUP($A59,'Return Data'!$A$7:$R$328,2,0)</f>
        <v>43906</v>
      </c>
      <c r="C59" s="69">
        <f>VLOOKUP($A59,'Return Data'!$A$7:$R$328,3,0)</f>
        <v>5.8879000000000001</v>
      </c>
      <c r="D59" s="69">
        <f>VLOOKUP($A59,'Return Data'!$A$7:$R$328,11,0)</f>
        <v>-72.560829540922199</v>
      </c>
      <c r="E59" s="70">
        <f t="shared" si="13"/>
        <v>35</v>
      </c>
      <c r="F59" s="69">
        <f>VLOOKUP($A59,'Return Data'!$A$7:$R$328,12,0)</f>
        <v>-41.033731550448898</v>
      </c>
      <c r="G59" s="70">
        <f t="shared" si="8"/>
        <v>62</v>
      </c>
      <c r="H59" s="69">
        <f>VLOOKUP($A59,'Return Data'!$A$7:$R$328,13,0)</f>
        <v>-37.751893421750999</v>
      </c>
      <c r="I59" s="70">
        <f t="shared" si="14"/>
        <v>62</v>
      </c>
      <c r="J59" s="69">
        <f>VLOOKUP($A59,'Return Data'!$A$7:$R$328,14,0)</f>
        <v>-31.9482006121052</v>
      </c>
      <c r="K59" s="70">
        <f t="shared" si="15"/>
        <v>63</v>
      </c>
      <c r="L59" s="69">
        <f>VLOOKUP($A59,'Return Data'!$A$7:$R$328,18,0)</f>
        <v>-20.897334189133201</v>
      </c>
      <c r="M59" s="70">
        <f t="shared" si="20"/>
        <v>53</v>
      </c>
      <c r="N59" s="69"/>
      <c r="O59" s="70"/>
      <c r="P59" s="69"/>
      <c r="Q59" s="70"/>
      <c r="R59" s="69">
        <f>VLOOKUP($A59,'Return Data'!$A$7:$R$328,17,0)</f>
        <v>-16.676850000000002</v>
      </c>
      <c r="S59" s="71">
        <f t="shared" si="18"/>
        <v>63</v>
      </c>
    </row>
    <row r="60" spans="1:19" x14ac:dyDescent="0.25">
      <c r="A60" s="67" t="s">
        <v>214</v>
      </c>
      <c r="B60" s="68">
        <f>VLOOKUP($A60,'Return Data'!$A$7:$R$328,2,0)</f>
        <v>43906</v>
      </c>
      <c r="C60" s="69">
        <f>VLOOKUP($A60,'Return Data'!$A$7:$R$328,3,0)</f>
        <v>11.2272</v>
      </c>
      <c r="D60" s="69">
        <f>VLOOKUP($A60,'Return Data'!$A$7:$R$328,11,0)</f>
        <v>-81.830454724788595</v>
      </c>
      <c r="E60" s="70">
        <f t="shared" si="13"/>
        <v>50</v>
      </c>
      <c r="F60" s="69">
        <f>VLOOKUP($A60,'Return Data'!$A$7:$R$328,12,0)</f>
        <v>-26.6343847245397</v>
      </c>
      <c r="G60" s="70">
        <f t="shared" si="8"/>
        <v>39</v>
      </c>
      <c r="H60" s="69">
        <f>VLOOKUP($A60,'Return Data'!$A$7:$R$328,13,0)</f>
        <v>-25.718289556227099</v>
      </c>
      <c r="I60" s="70">
        <f t="shared" si="14"/>
        <v>39</v>
      </c>
      <c r="J60" s="69">
        <f>VLOOKUP($A60,'Return Data'!$A$7:$R$328,14,0)</f>
        <v>-18.446782272899199</v>
      </c>
      <c r="K60" s="70">
        <f t="shared" si="15"/>
        <v>41</v>
      </c>
      <c r="L60" s="69">
        <f>VLOOKUP($A60,'Return Data'!$A$7:$R$328,18,0)</f>
        <v>-7.3185241174804698</v>
      </c>
      <c r="M60" s="70">
        <f t="shared" si="20"/>
        <v>31</v>
      </c>
      <c r="N60" s="69">
        <f>VLOOKUP($A60,'Return Data'!$A$7:$R$328,15,0)</f>
        <v>-1.68813788841888</v>
      </c>
      <c r="O60" s="70">
        <f>RANK(N60,N$8:N$72,0)</f>
        <v>33</v>
      </c>
      <c r="P60" s="69"/>
      <c r="Q60" s="70"/>
      <c r="R60" s="69">
        <f>VLOOKUP($A60,'Return Data'!$A$7:$R$328,17,0)</f>
        <v>2.4652063841496998</v>
      </c>
      <c r="S60" s="71">
        <f t="shared" si="18"/>
        <v>44</v>
      </c>
    </row>
    <row r="61" spans="1:19" x14ac:dyDescent="0.25">
      <c r="A61" s="67" t="s">
        <v>215</v>
      </c>
      <c r="B61" s="68">
        <f>VLOOKUP($A61,'Return Data'!$A$7:$R$328,2,0)</f>
        <v>43906</v>
      </c>
      <c r="C61" s="69">
        <f>VLOOKUP($A61,'Return Data'!$A$7:$R$328,3,0)</f>
        <v>12.312799999999999</v>
      </c>
      <c r="D61" s="69">
        <f>VLOOKUP($A61,'Return Data'!$A$7:$R$328,11,0)</f>
        <v>-79.816899143974297</v>
      </c>
      <c r="E61" s="70">
        <f t="shared" si="13"/>
        <v>44</v>
      </c>
      <c r="F61" s="69">
        <f>VLOOKUP($A61,'Return Data'!$A$7:$R$328,12,0)</f>
        <v>-24.4621333897753</v>
      </c>
      <c r="G61" s="70">
        <f t="shared" si="8"/>
        <v>33</v>
      </c>
      <c r="H61" s="69">
        <f>VLOOKUP($A61,'Return Data'!$A$7:$R$328,13,0)</f>
        <v>-24.413974678830598</v>
      </c>
      <c r="I61" s="70">
        <f t="shared" si="14"/>
        <v>36</v>
      </c>
      <c r="J61" s="69">
        <f>VLOOKUP($A61,'Return Data'!$A$7:$R$328,14,0)</f>
        <v>-16.780855937559998</v>
      </c>
      <c r="K61" s="70">
        <f t="shared" si="15"/>
        <v>37</v>
      </c>
      <c r="L61" s="69">
        <f>VLOOKUP($A61,'Return Data'!$A$7:$R$328,18,0)</f>
        <v>-6.4574912663092903</v>
      </c>
      <c r="M61" s="70">
        <f t="shared" si="20"/>
        <v>26</v>
      </c>
      <c r="N61" s="69">
        <f>VLOOKUP($A61,'Return Data'!$A$7:$R$328,15,0)</f>
        <v>-1.0244954990630899</v>
      </c>
      <c r="O61" s="70">
        <f>RANK(N61,N$8:N$72,0)</f>
        <v>29</v>
      </c>
      <c r="P61" s="69"/>
      <c r="Q61" s="70"/>
      <c r="R61" s="69">
        <f>VLOOKUP($A61,'Return Data'!$A$7:$R$328,17,0)</f>
        <v>5.7978846153846098</v>
      </c>
      <c r="S61" s="71">
        <f t="shared" si="18"/>
        <v>38</v>
      </c>
    </row>
    <row r="62" spans="1:19" x14ac:dyDescent="0.25">
      <c r="A62" s="67" t="s">
        <v>216</v>
      </c>
      <c r="B62" s="68">
        <f>VLOOKUP($A62,'Return Data'!$A$7:$R$328,2,0)</f>
        <v>43906</v>
      </c>
      <c r="C62" s="69">
        <f>VLOOKUP($A62,'Return Data'!$A$7:$R$328,3,0)</f>
        <v>6.5721999999999996</v>
      </c>
      <c r="D62" s="69">
        <f>VLOOKUP($A62,'Return Data'!$A$7:$R$328,11,0)</f>
        <v>-60.486417049672099</v>
      </c>
      <c r="E62" s="70">
        <f t="shared" si="13"/>
        <v>13</v>
      </c>
      <c r="F62" s="69">
        <f>VLOOKUP($A62,'Return Data'!$A$7:$R$328,12,0)</f>
        <v>-29.516140715922699</v>
      </c>
      <c r="G62" s="70">
        <f t="shared" si="8"/>
        <v>46</v>
      </c>
      <c r="H62" s="69">
        <f>VLOOKUP($A62,'Return Data'!$A$7:$R$328,13,0)</f>
        <v>-32.1450675781577</v>
      </c>
      <c r="I62" s="70">
        <f t="shared" si="14"/>
        <v>53</v>
      </c>
      <c r="J62" s="69">
        <f>VLOOKUP($A62,'Return Data'!$A$7:$R$328,14,0)</f>
        <v>-25.427789706150001</v>
      </c>
      <c r="K62" s="70">
        <f t="shared" si="15"/>
        <v>54</v>
      </c>
      <c r="L62" s="69"/>
      <c r="M62" s="70"/>
      <c r="N62" s="69"/>
      <c r="O62" s="70"/>
      <c r="P62" s="69"/>
      <c r="Q62" s="70"/>
      <c r="R62" s="69">
        <f>VLOOKUP($A62,'Return Data'!$A$7:$R$328,17,0)</f>
        <v>-17.401210013908202</v>
      </c>
      <c r="S62" s="71">
        <f t="shared" si="18"/>
        <v>64</v>
      </c>
    </row>
    <row r="63" spans="1:19" x14ac:dyDescent="0.25">
      <c r="A63" s="67" t="s">
        <v>217</v>
      </c>
      <c r="B63" s="68">
        <f>VLOOKUP($A63,'Return Data'!$A$7:$R$328,2,0)</f>
        <v>43906</v>
      </c>
      <c r="C63" s="69">
        <f>VLOOKUP($A63,'Return Data'!$A$7:$R$328,3,0)</f>
        <v>7.6276000000000002</v>
      </c>
      <c r="D63" s="69">
        <f>VLOOKUP($A63,'Return Data'!$A$7:$R$328,11,0)</f>
        <v>-56.914358802106399</v>
      </c>
      <c r="E63" s="70">
        <f t="shared" si="13"/>
        <v>11</v>
      </c>
      <c r="F63" s="69">
        <f>VLOOKUP($A63,'Return Data'!$A$7:$R$328,12,0)</f>
        <v>-27.2621483369592</v>
      </c>
      <c r="G63" s="70">
        <f t="shared" si="8"/>
        <v>43</v>
      </c>
      <c r="H63" s="69">
        <f>VLOOKUP($A63,'Return Data'!$A$7:$R$328,13,0)</f>
        <v>-30.841756176448101</v>
      </c>
      <c r="I63" s="70">
        <f t="shared" si="14"/>
        <v>51</v>
      </c>
      <c r="J63" s="69">
        <f>VLOOKUP($A63,'Return Data'!$A$7:$R$328,14,0)</f>
        <v>-24.324234030884401</v>
      </c>
      <c r="K63" s="70">
        <f t="shared" si="15"/>
        <v>51</v>
      </c>
      <c r="L63" s="69"/>
      <c r="M63" s="70"/>
      <c r="N63" s="69"/>
      <c r="O63" s="70"/>
      <c r="P63" s="69"/>
      <c r="Q63" s="70"/>
      <c r="R63" s="69">
        <f>VLOOKUP($A63,'Return Data'!$A$7:$R$328,17,0)</f>
        <v>-13.8326837060703</v>
      </c>
      <c r="S63" s="71">
        <f t="shared" si="18"/>
        <v>60</v>
      </c>
    </row>
    <row r="64" spans="1:19" x14ac:dyDescent="0.25">
      <c r="A64" s="67" t="s">
        <v>218</v>
      </c>
      <c r="B64" s="68">
        <f>VLOOKUP($A64,'Return Data'!$A$7:$R$328,2,0)</f>
        <v>43906</v>
      </c>
      <c r="C64" s="69">
        <f>VLOOKUP($A64,'Return Data'!$A$7:$R$328,3,0)</f>
        <v>16.277699999999999</v>
      </c>
      <c r="D64" s="69">
        <f>VLOOKUP($A64,'Return Data'!$A$7:$R$328,11,0)</f>
        <v>-82.405915775858205</v>
      </c>
      <c r="E64" s="70">
        <f t="shared" si="13"/>
        <v>52</v>
      </c>
      <c r="F64" s="69">
        <f>VLOOKUP($A64,'Return Data'!$A$7:$R$328,12,0)</f>
        <v>-25.2826812719542</v>
      </c>
      <c r="G64" s="70">
        <f t="shared" si="8"/>
        <v>36</v>
      </c>
      <c r="H64" s="69">
        <f>VLOOKUP($A64,'Return Data'!$A$7:$R$328,13,0)</f>
        <v>-23.248379493872001</v>
      </c>
      <c r="I64" s="70">
        <f t="shared" si="14"/>
        <v>34</v>
      </c>
      <c r="J64" s="69">
        <f>VLOOKUP($A64,'Return Data'!$A$7:$R$328,14,0)</f>
        <v>-13.3740527772083</v>
      </c>
      <c r="K64" s="70">
        <f t="shared" si="15"/>
        <v>26</v>
      </c>
      <c r="L64" s="69">
        <f>VLOOKUP($A64,'Return Data'!$A$7:$R$328,18,0)</f>
        <v>-4.3665237304105</v>
      </c>
      <c r="M64" s="70">
        <f t="shared" ref="M64:M70" si="21">RANK(L64,L$8:L$72,0)</f>
        <v>16</v>
      </c>
      <c r="N64" s="69">
        <f>VLOOKUP($A64,'Return Data'!$A$7:$R$328,15,0)</f>
        <v>3.1215823064834098</v>
      </c>
      <c r="O64" s="70">
        <f>RANK(N64,N$8:N$72,0)</f>
        <v>14</v>
      </c>
      <c r="P64" s="69">
        <f>VLOOKUP($A64,'Return Data'!$A$7:$R$328,16,0)</f>
        <v>6.8784200356170704</v>
      </c>
      <c r="Q64" s="70">
        <f>RANK(P64,P$8:P$72,0)</f>
        <v>6</v>
      </c>
      <c r="R64" s="69">
        <f>VLOOKUP($A64,'Return Data'!$A$7:$R$328,17,0)</f>
        <v>11.566686017163001</v>
      </c>
      <c r="S64" s="71">
        <f t="shared" si="18"/>
        <v>27</v>
      </c>
    </row>
    <row r="65" spans="1:19" x14ac:dyDescent="0.25">
      <c r="A65" s="67" t="s">
        <v>219</v>
      </c>
      <c r="B65" s="68">
        <f>VLOOKUP($A65,'Return Data'!$A$7:$R$328,2,0)</f>
        <v>43906</v>
      </c>
      <c r="C65" s="69">
        <f>VLOOKUP($A65,'Return Data'!$A$7:$R$328,3,0)</f>
        <v>69.62</v>
      </c>
      <c r="D65" s="69">
        <f>VLOOKUP($A65,'Return Data'!$A$7:$R$328,11,0)</f>
        <v>-71.916943129957403</v>
      </c>
      <c r="E65" s="70">
        <f t="shared" si="13"/>
        <v>33</v>
      </c>
      <c r="F65" s="69">
        <f>VLOOKUP($A65,'Return Data'!$A$7:$R$328,12,0)</f>
        <v>-20.321584959509298</v>
      </c>
      <c r="G65" s="70">
        <f t="shared" si="8"/>
        <v>23</v>
      </c>
      <c r="H65" s="69">
        <f>VLOOKUP($A65,'Return Data'!$A$7:$R$328,13,0)</f>
        <v>-21.010509303763001</v>
      </c>
      <c r="I65" s="70">
        <f t="shared" si="14"/>
        <v>24</v>
      </c>
      <c r="J65" s="69">
        <f>VLOOKUP($A65,'Return Data'!$A$7:$R$328,14,0)</f>
        <v>-14.4868245815421</v>
      </c>
      <c r="K65" s="70">
        <f t="shared" si="15"/>
        <v>31</v>
      </c>
      <c r="L65" s="69">
        <f>VLOOKUP($A65,'Return Data'!$A$7:$R$328,18,0)</f>
        <v>-5.0073561675657503</v>
      </c>
      <c r="M65" s="70">
        <f t="shared" si="21"/>
        <v>19</v>
      </c>
      <c r="N65" s="69">
        <f>VLOOKUP($A65,'Return Data'!$A$7:$R$328,15,0)</f>
        <v>3.06077649763255</v>
      </c>
      <c r="O65" s="70">
        <f>RANK(N65,N$8:N$72,0)</f>
        <v>15</v>
      </c>
      <c r="P65" s="69">
        <f>VLOOKUP($A65,'Return Data'!$A$7:$R$328,16,0)</f>
        <v>4.87227352912788</v>
      </c>
      <c r="Q65" s="70">
        <f>RANK(P65,P$8:P$72,0)</f>
        <v>14</v>
      </c>
      <c r="R65" s="69">
        <f>VLOOKUP($A65,'Return Data'!$A$7:$R$328,17,0)</f>
        <v>11.0905531292356</v>
      </c>
      <c r="S65" s="71">
        <f t="shared" si="18"/>
        <v>28</v>
      </c>
    </row>
    <row r="66" spans="1:19" x14ac:dyDescent="0.25">
      <c r="A66" s="67" t="s">
        <v>220</v>
      </c>
      <c r="B66" s="68">
        <f>VLOOKUP($A66,'Return Data'!$A$7:$R$328,2,0)</f>
        <v>43906</v>
      </c>
      <c r="C66" s="69">
        <f>VLOOKUP($A66,'Return Data'!$A$7:$R$328,3,0)</f>
        <v>21.76</v>
      </c>
      <c r="D66" s="69">
        <f>VLOOKUP($A66,'Return Data'!$A$7:$R$328,11,0)</f>
        <v>-71.245836551959002</v>
      </c>
      <c r="E66" s="70">
        <f t="shared" si="13"/>
        <v>31</v>
      </c>
      <c r="F66" s="69">
        <f>VLOOKUP($A66,'Return Data'!$A$7:$R$328,12,0)</f>
        <v>-21.331543200126401</v>
      </c>
      <c r="G66" s="70">
        <f t="shared" si="8"/>
        <v>26</v>
      </c>
      <c r="H66" s="69">
        <f>VLOOKUP($A66,'Return Data'!$A$7:$R$328,13,0)</f>
        <v>-19.9247078256344</v>
      </c>
      <c r="I66" s="70">
        <f t="shared" si="14"/>
        <v>20</v>
      </c>
      <c r="J66" s="69">
        <f>VLOOKUP($A66,'Return Data'!$A$7:$R$328,14,0)</f>
        <v>-12.191263074624199</v>
      </c>
      <c r="K66" s="70">
        <f t="shared" si="15"/>
        <v>21</v>
      </c>
      <c r="L66" s="69">
        <f>VLOOKUP($A66,'Return Data'!$A$7:$R$328,18,0)</f>
        <v>-4.47086297786604</v>
      </c>
      <c r="M66" s="70">
        <f t="shared" si="21"/>
        <v>18</v>
      </c>
      <c r="N66" s="69">
        <f>VLOOKUP($A66,'Return Data'!$A$7:$R$328,15,0)</f>
        <v>0.293349779532945</v>
      </c>
      <c r="O66" s="70">
        <f>RANK(N66,N$8:N$72,0)</f>
        <v>21</v>
      </c>
      <c r="P66" s="69">
        <f>VLOOKUP($A66,'Return Data'!$A$7:$R$328,16,0)</f>
        <v>0.26042224077284798</v>
      </c>
      <c r="Q66" s="70">
        <f>RANK(P66,P$8:P$72,0)</f>
        <v>32</v>
      </c>
      <c r="R66" s="69">
        <f>VLOOKUP($A66,'Return Data'!$A$7:$R$328,17,0)</f>
        <v>9.1183883759834607</v>
      </c>
      <c r="S66" s="71">
        <f t="shared" si="18"/>
        <v>32</v>
      </c>
    </row>
    <row r="67" spans="1:19" x14ac:dyDescent="0.25">
      <c r="A67" s="67" t="s">
        <v>221</v>
      </c>
      <c r="B67" s="68">
        <f>VLOOKUP($A67,'Return Data'!$A$7:$R$328,2,0)</f>
        <v>43906</v>
      </c>
      <c r="C67" s="69">
        <f>VLOOKUP($A67,'Return Data'!$A$7:$R$328,3,0)</f>
        <v>10.7822</v>
      </c>
      <c r="D67" s="69">
        <f>VLOOKUP($A67,'Return Data'!$A$7:$R$328,11,0)</f>
        <v>-92.017514938856905</v>
      </c>
      <c r="E67" s="70">
        <f t="shared" si="13"/>
        <v>61</v>
      </c>
      <c r="F67" s="69">
        <f>VLOOKUP($A67,'Return Data'!$A$7:$R$328,12,0)</f>
        <v>-34.423310778524197</v>
      </c>
      <c r="G67" s="70">
        <f t="shared" si="8"/>
        <v>55</v>
      </c>
      <c r="H67" s="69">
        <f>VLOOKUP($A67,'Return Data'!$A$7:$R$328,13,0)</f>
        <v>-32.932641642905097</v>
      </c>
      <c r="I67" s="70">
        <f t="shared" si="14"/>
        <v>54</v>
      </c>
      <c r="J67" s="69">
        <f>VLOOKUP($A67,'Return Data'!$A$7:$R$328,14,0)</f>
        <v>-26.1243420132989</v>
      </c>
      <c r="K67" s="70">
        <f t="shared" si="15"/>
        <v>57</v>
      </c>
      <c r="L67" s="69">
        <f>VLOOKUP($A67,'Return Data'!$A$7:$R$328,18,0)</f>
        <v>-13.519159664975801</v>
      </c>
      <c r="M67" s="70">
        <f t="shared" si="21"/>
        <v>48</v>
      </c>
      <c r="N67" s="69">
        <f>VLOOKUP($A67,'Return Data'!$A$7:$R$328,15,0)</f>
        <v>-4.78876574345266</v>
      </c>
      <c r="O67" s="70">
        <f>RANK(N67,N$8:N$72,0)</f>
        <v>42</v>
      </c>
      <c r="P67" s="69"/>
      <c r="Q67" s="70"/>
      <c r="R67" s="69">
        <f>VLOOKUP($A67,'Return Data'!$A$7:$R$328,17,0)</f>
        <v>1.9730684174153399</v>
      </c>
      <c r="S67" s="71">
        <f t="shared" si="18"/>
        <v>45</v>
      </c>
    </row>
    <row r="68" spans="1:19" x14ac:dyDescent="0.25">
      <c r="A68" s="67" t="s">
        <v>222</v>
      </c>
      <c r="B68" s="68">
        <f>VLOOKUP($A68,'Return Data'!$A$7:$R$328,2,0)</f>
        <v>43906</v>
      </c>
      <c r="C68" s="69">
        <f>VLOOKUP($A68,'Return Data'!$A$7:$R$328,3,0)</f>
        <v>8.1880000000000006</v>
      </c>
      <c r="D68" s="69">
        <f>VLOOKUP($A68,'Return Data'!$A$7:$R$328,11,0)</f>
        <v>-91.005633022439696</v>
      </c>
      <c r="E68" s="70">
        <f t="shared" si="13"/>
        <v>60</v>
      </c>
      <c r="F68" s="69">
        <f>VLOOKUP($A68,'Return Data'!$A$7:$R$328,12,0)</f>
        <v>-35.371618342829599</v>
      </c>
      <c r="G68" s="70">
        <f t="shared" si="8"/>
        <v>58</v>
      </c>
      <c r="H68" s="69">
        <f>VLOOKUP($A68,'Return Data'!$A$7:$R$328,13,0)</f>
        <v>-34.504504416113498</v>
      </c>
      <c r="I68" s="70">
        <f t="shared" si="14"/>
        <v>56</v>
      </c>
      <c r="J68" s="69">
        <f>VLOOKUP($A68,'Return Data'!$A$7:$R$328,14,0)</f>
        <v>-25.489549109270701</v>
      </c>
      <c r="K68" s="70">
        <f t="shared" si="15"/>
        <v>55</v>
      </c>
      <c r="L68" s="69">
        <f>VLOOKUP($A68,'Return Data'!$A$7:$R$328,18,0)</f>
        <v>-14.191968636392801</v>
      </c>
      <c r="M68" s="70">
        <f t="shared" si="21"/>
        <v>49</v>
      </c>
      <c r="N68" s="69">
        <f>VLOOKUP($A68,'Return Data'!$A$7:$R$328,15,0)</f>
        <v>-6.6839909136770803</v>
      </c>
      <c r="O68" s="70">
        <f>RANK(N68,N$8:N$72,0)</f>
        <v>45</v>
      </c>
      <c r="P68" s="69"/>
      <c r="Q68" s="70"/>
      <c r="R68" s="69">
        <f>VLOOKUP($A68,'Return Data'!$A$7:$R$328,17,0)</f>
        <v>-5.7712041884816703</v>
      </c>
      <c r="S68" s="71">
        <f t="shared" si="18"/>
        <v>52</v>
      </c>
    </row>
    <row r="69" spans="1:19" x14ac:dyDescent="0.25">
      <c r="A69" s="67" t="s">
        <v>223</v>
      </c>
      <c r="B69" s="68">
        <f>VLOOKUP($A69,'Return Data'!$A$7:$R$328,2,0)</f>
        <v>43906</v>
      </c>
      <c r="C69" s="69">
        <f>VLOOKUP($A69,'Return Data'!$A$7:$R$328,3,0)</f>
        <v>7.5693999999999999</v>
      </c>
      <c r="D69" s="69">
        <f>VLOOKUP($A69,'Return Data'!$A$7:$R$328,11,0)</f>
        <v>-90.117735463892899</v>
      </c>
      <c r="E69" s="70">
        <f t="shared" si="13"/>
        <v>59</v>
      </c>
      <c r="F69" s="69">
        <f>VLOOKUP($A69,'Return Data'!$A$7:$R$328,12,0)</f>
        <v>-34.639921271323097</v>
      </c>
      <c r="G69" s="70">
        <f t="shared" si="8"/>
        <v>56</v>
      </c>
      <c r="H69" s="69">
        <f>VLOOKUP($A69,'Return Data'!$A$7:$R$328,13,0)</f>
        <v>-34.391530175067103</v>
      </c>
      <c r="I69" s="70">
        <f t="shared" si="14"/>
        <v>55</v>
      </c>
      <c r="J69" s="69">
        <f>VLOOKUP($A69,'Return Data'!$A$7:$R$328,14,0)</f>
        <v>-25.2656106472399</v>
      </c>
      <c r="K69" s="70">
        <f t="shared" si="15"/>
        <v>52</v>
      </c>
      <c r="L69" s="69">
        <f>VLOOKUP($A69,'Return Data'!$A$7:$R$328,18,0)</f>
        <v>-13.1253585514277</v>
      </c>
      <c r="M69" s="70">
        <f t="shared" si="21"/>
        <v>47</v>
      </c>
      <c r="N69" s="69"/>
      <c r="O69" s="70"/>
      <c r="P69" s="69"/>
      <c r="Q69" s="70"/>
      <c r="R69" s="69">
        <f>VLOOKUP($A69,'Return Data'!$A$7:$R$328,17,0)</f>
        <v>-8.1917728531856007</v>
      </c>
      <c r="S69" s="71">
        <f t="shared" si="18"/>
        <v>55</v>
      </c>
    </row>
    <row r="70" spans="1:19" x14ac:dyDescent="0.25">
      <c r="A70" s="67" t="s">
        <v>224</v>
      </c>
      <c r="B70" s="68">
        <f>VLOOKUP($A70,'Return Data'!$A$7:$R$328,2,0)</f>
        <v>43906</v>
      </c>
      <c r="C70" s="69">
        <f>VLOOKUP($A70,'Return Data'!$A$7:$R$328,3,0)</f>
        <v>6.8224</v>
      </c>
      <c r="D70" s="69">
        <f>VLOOKUP($A70,'Return Data'!$A$7:$R$328,11,0)</f>
        <v>-67.205453046636194</v>
      </c>
      <c r="E70" s="70">
        <f t="shared" si="13"/>
        <v>27</v>
      </c>
      <c r="F70" s="69">
        <f>VLOOKUP($A70,'Return Data'!$A$7:$R$328,12,0)</f>
        <v>-26.684710549632101</v>
      </c>
      <c r="G70" s="70">
        <f t="shared" si="8"/>
        <v>40</v>
      </c>
      <c r="H70" s="69">
        <f>VLOOKUP($A70,'Return Data'!$A$7:$R$328,13,0)</f>
        <v>-29.242976864176001</v>
      </c>
      <c r="I70" s="70">
        <f t="shared" si="14"/>
        <v>49</v>
      </c>
      <c r="J70" s="69">
        <f>VLOOKUP($A70,'Return Data'!$A$7:$R$328,14,0)</f>
        <v>-25.521021340837901</v>
      </c>
      <c r="K70" s="70">
        <f t="shared" si="15"/>
        <v>56</v>
      </c>
      <c r="L70" s="69">
        <f>VLOOKUP($A70,'Return Data'!$A$7:$R$328,18,0)</f>
        <v>-15.1312826764467</v>
      </c>
      <c r="M70" s="70">
        <f t="shared" si="21"/>
        <v>50</v>
      </c>
      <c r="N70" s="69"/>
      <c r="O70" s="70"/>
      <c r="P70" s="69"/>
      <c r="Q70" s="70"/>
      <c r="R70" s="69">
        <f>VLOOKUP($A70,'Return Data'!$A$7:$R$328,17,0)</f>
        <v>-14.718578680203001</v>
      </c>
      <c r="S70" s="71">
        <f t="shared" si="18"/>
        <v>62</v>
      </c>
    </row>
    <row r="71" spans="1:19" x14ac:dyDescent="0.25">
      <c r="A71" s="67" t="s">
        <v>225</v>
      </c>
      <c r="B71" s="68">
        <f>VLOOKUP($A71,'Return Data'!$A$7:$R$328,2,0)</f>
        <v>43906</v>
      </c>
      <c r="C71" s="69">
        <f>VLOOKUP($A71,'Return Data'!$A$7:$R$328,3,0)</f>
        <v>7.1262999999999996</v>
      </c>
      <c r="D71" s="69">
        <f>VLOOKUP($A71,'Return Data'!$A$7:$R$328,11,0)</f>
        <v>-66.6127857281096</v>
      </c>
      <c r="E71" s="70">
        <f t="shared" si="13"/>
        <v>25</v>
      </c>
      <c r="F71" s="69">
        <f>VLOOKUP($A71,'Return Data'!$A$7:$R$328,12,0)</f>
        <v>-24.782881518132601</v>
      </c>
      <c r="G71" s="70">
        <f t="shared" si="8"/>
        <v>34</v>
      </c>
      <c r="H71" s="69">
        <f>VLOOKUP($A71,'Return Data'!$A$7:$R$328,13,0)</f>
        <v>-27.579907639498799</v>
      </c>
      <c r="I71" s="70">
        <f t="shared" si="14"/>
        <v>43</v>
      </c>
      <c r="J71" s="69">
        <f>VLOOKUP($A71,'Return Data'!$A$7:$R$328,14,0)</f>
        <v>-24.198188586804701</v>
      </c>
      <c r="K71" s="70">
        <f t="shared" si="15"/>
        <v>50</v>
      </c>
      <c r="L71" s="69"/>
      <c r="M71" s="70"/>
      <c r="N71" s="69"/>
      <c r="O71" s="70"/>
      <c r="P71" s="69"/>
      <c r="Q71" s="70"/>
      <c r="R71" s="69">
        <f>VLOOKUP($A71,'Return Data'!$A$7:$R$328,17,0)</f>
        <v>-14.5680625</v>
      </c>
      <c r="S71" s="71">
        <f t="shared" si="18"/>
        <v>61</v>
      </c>
    </row>
    <row r="72" spans="1:19" x14ac:dyDescent="0.25">
      <c r="A72" s="67" t="s">
        <v>226</v>
      </c>
      <c r="B72" s="68">
        <f>VLOOKUP($A72,'Return Data'!$A$7:$R$328,2,0)</f>
        <v>43906</v>
      </c>
      <c r="C72" s="69">
        <f>VLOOKUP($A72,'Return Data'!$A$7:$R$328,3,0)</f>
        <v>80.098699999999994</v>
      </c>
      <c r="D72" s="69">
        <f>VLOOKUP($A72,'Return Data'!$A$7:$R$328,11,0)</f>
        <v>-65.653683267545702</v>
      </c>
      <c r="E72" s="70">
        <f t="shared" ref="E72" si="22">RANK(D72,D$8:D$72,0)</f>
        <v>23</v>
      </c>
      <c r="F72" s="69">
        <f>VLOOKUP($A72,'Return Data'!$A$7:$R$328,12,0)</f>
        <v>-16.6345780493501</v>
      </c>
      <c r="G72" s="70">
        <f t="shared" si="8"/>
        <v>18</v>
      </c>
      <c r="H72" s="69">
        <f>VLOOKUP($A72,'Return Data'!$A$7:$R$328,13,0)</f>
        <v>-16.362719668624699</v>
      </c>
      <c r="I72" s="70">
        <f t="shared" si="14"/>
        <v>17</v>
      </c>
      <c r="J72" s="69">
        <f>VLOOKUP($A72,'Return Data'!$A$7:$R$328,14,0)</f>
        <v>-11.961759939158201</v>
      </c>
      <c r="K72" s="70">
        <f t="shared" si="15"/>
        <v>19</v>
      </c>
      <c r="L72" s="69">
        <f>VLOOKUP($A72,'Return Data'!$A$7:$R$328,18,0)</f>
        <v>-4.2317807118098099</v>
      </c>
      <c r="M72" s="70">
        <f>RANK(L72,L$8:L$72,0)</f>
        <v>15</v>
      </c>
      <c r="N72" s="69">
        <f>VLOOKUP($A72,'Return Data'!$A$7:$R$328,15,0)</f>
        <v>0.96032757267188595</v>
      </c>
      <c r="O72" s="70">
        <f>RANK(N72,N$8:N$72,0)</f>
        <v>18</v>
      </c>
      <c r="P72" s="69">
        <f>VLOOKUP($A72,'Return Data'!$A$7:$R$328,16,0)</f>
        <v>3.6166903140215898</v>
      </c>
      <c r="Q72" s="70">
        <f>RANK(P72,P$8:P$72,0)</f>
        <v>21</v>
      </c>
      <c r="R72" s="69">
        <f>VLOOKUP($A72,'Return Data'!$A$7:$R$328,17,0)</f>
        <v>12.2901275840834</v>
      </c>
      <c r="S72" s="71">
        <f t="shared" ref="S72" si="23">RANK(R72,R$8:R$72,0)</f>
        <v>26</v>
      </c>
    </row>
    <row r="73" spans="1:19" x14ac:dyDescent="0.25">
      <c r="A73" s="73"/>
      <c r="B73" s="74"/>
      <c r="C73" s="74"/>
      <c r="D73" s="75"/>
      <c r="E73" s="74"/>
      <c r="F73" s="75"/>
      <c r="G73" s="74"/>
      <c r="H73" s="75"/>
      <c r="I73" s="74"/>
      <c r="J73" s="75"/>
      <c r="K73" s="74"/>
      <c r="L73" s="75"/>
      <c r="M73" s="74"/>
      <c r="N73" s="75"/>
      <c r="O73" s="74"/>
      <c r="P73" s="75"/>
      <c r="Q73" s="74"/>
      <c r="R73" s="75"/>
      <c r="S73" s="76"/>
    </row>
    <row r="74" spans="1:19" x14ac:dyDescent="0.25">
      <c r="A74" s="77" t="s">
        <v>27</v>
      </c>
      <c r="B74" s="78"/>
      <c r="C74" s="78"/>
      <c r="D74" s="79">
        <f>AVERAGE(D8:D72)</f>
        <v>-71.194889901306482</v>
      </c>
      <c r="E74" s="78"/>
      <c r="F74" s="79">
        <f>AVERAGE(F8:F72)</f>
        <v>-23.068244352890741</v>
      </c>
      <c r="G74" s="78"/>
      <c r="H74" s="79">
        <f>AVERAGE(H8:H72)</f>
        <v>-22.5365277877072</v>
      </c>
      <c r="I74" s="78"/>
      <c r="J74" s="79">
        <f>AVERAGE(J8:J72)</f>
        <v>-15.477572570939074</v>
      </c>
      <c r="K74" s="78"/>
      <c r="L74" s="79">
        <f>AVERAGE(L8:L72)</f>
        <v>-7.3760678516984521</v>
      </c>
      <c r="M74" s="78"/>
      <c r="N74" s="79">
        <f>AVERAGE(N8:N72)</f>
        <v>0.32613389532312625</v>
      </c>
      <c r="O74" s="78"/>
      <c r="P74" s="79">
        <f>AVERAGE(P8:P72)</f>
        <v>4.0391925496675949</v>
      </c>
      <c r="Q74" s="78"/>
      <c r="R74" s="79">
        <f>AVERAGE(R8:R72)</f>
        <v>5.5850547477028645</v>
      </c>
      <c r="S74" s="80"/>
    </row>
    <row r="75" spans="1:19" x14ac:dyDescent="0.25">
      <c r="A75" s="77" t="s">
        <v>28</v>
      </c>
      <c r="B75" s="78"/>
      <c r="C75" s="78"/>
      <c r="D75" s="79">
        <f>MIN(D8:D72)</f>
        <v>-104.428754849447</v>
      </c>
      <c r="E75" s="78"/>
      <c r="F75" s="79">
        <f>MIN(F8:F72)</f>
        <v>-45.611207854524402</v>
      </c>
      <c r="G75" s="78"/>
      <c r="H75" s="79">
        <f>MIN(H8:H72)</f>
        <v>-37.841304141631198</v>
      </c>
      <c r="I75" s="78"/>
      <c r="J75" s="79">
        <f>MIN(J8:J72)</f>
        <v>-31.9482006121052</v>
      </c>
      <c r="K75" s="78"/>
      <c r="L75" s="79">
        <f>MIN(L8:L72)</f>
        <v>-21.323996214260401</v>
      </c>
      <c r="M75" s="78"/>
      <c r="N75" s="79">
        <f>MIN(N8:N72)</f>
        <v>-10.9279478899102</v>
      </c>
      <c r="O75" s="78"/>
      <c r="P75" s="79">
        <f>MIN(P8:P72)</f>
        <v>-2.7410852342080201</v>
      </c>
      <c r="Q75" s="78"/>
      <c r="R75" s="79">
        <f>MIN(R8:R72)</f>
        <v>-42.318100000000001</v>
      </c>
      <c r="S75" s="80"/>
    </row>
    <row r="76" spans="1:19" ht="15.75" thickBot="1" x14ac:dyDescent="0.3">
      <c r="A76" s="81" t="s">
        <v>29</v>
      </c>
      <c r="B76" s="82"/>
      <c r="C76" s="82"/>
      <c r="D76" s="83">
        <f>MAX(D8:D72)</f>
        <v>-29.154765938906898</v>
      </c>
      <c r="E76" s="82"/>
      <c r="F76" s="83">
        <f>MAX(F8:F72)</f>
        <v>4.8795486751691097</v>
      </c>
      <c r="G76" s="82"/>
      <c r="H76" s="83">
        <f>MAX(H8:H72)</f>
        <v>-2.76794742163802</v>
      </c>
      <c r="I76" s="82"/>
      <c r="J76" s="83">
        <f>MAX(J8:J72)</f>
        <v>6.8010712408765901</v>
      </c>
      <c r="K76" s="82"/>
      <c r="L76" s="83">
        <f>MAX(L8:L72)</f>
        <v>5.2279281706251801</v>
      </c>
      <c r="M76" s="82"/>
      <c r="N76" s="83">
        <f>MAX(N8:N72)</f>
        <v>10.647246883024801</v>
      </c>
      <c r="O76" s="82"/>
      <c r="P76" s="83">
        <f>MAX(P8:P72)</f>
        <v>11.26161071424</v>
      </c>
      <c r="Q76" s="82"/>
      <c r="R76" s="83">
        <f>MAX(R8:R72)</f>
        <v>28.782381108416299</v>
      </c>
      <c r="S76" s="84"/>
    </row>
    <row r="78" spans="1:19" x14ac:dyDescent="0.25">
      <c r="A78" s="15" t="s">
        <v>342</v>
      </c>
    </row>
  </sheetData>
  <sheetProtection password="F4C3" sheet="1" objects="1" scenarios="1"/>
  <sortState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T80"/>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42578125" defaultRowHeight="15" x14ac:dyDescent="0.25"/>
  <cols>
    <col min="1" max="1" width="51.2851562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42578125" style="3"/>
  </cols>
  <sheetData>
    <row r="1" spans="1:20" ht="15.75" thickBot="1" x14ac:dyDescent="0.3"/>
    <row r="2" spans="1:20" x14ac:dyDescent="0.25">
      <c r="A2" s="114" t="s">
        <v>349</v>
      </c>
    </row>
    <row r="3" spans="1:20" ht="15.75" thickBot="1" x14ac:dyDescent="0.3">
      <c r="A3" s="115"/>
    </row>
    <row r="4" spans="1:20" ht="15.75" thickBot="1" x14ac:dyDescent="0.3"/>
    <row r="5" spans="1:20" x14ac:dyDescent="0.25">
      <c r="A5" s="32" t="s">
        <v>346</v>
      </c>
      <c r="B5" s="112" t="s">
        <v>8</v>
      </c>
      <c r="C5" s="112" t="s">
        <v>9</v>
      </c>
      <c r="D5" s="118" t="s">
        <v>1</v>
      </c>
      <c r="E5" s="118"/>
      <c r="F5" s="118" t="s">
        <v>2</v>
      </c>
      <c r="G5" s="118"/>
      <c r="H5" s="118" t="s">
        <v>3</v>
      </c>
      <c r="I5" s="118"/>
      <c r="J5" s="118" t="s">
        <v>4</v>
      </c>
      <c r="K5" s="118"/>
      <c r="L5" s="118" t="s">
        <v>385</v>
      </c>
      <c r="M5" s="118"/>
      <c r="N5" s="118" t="s">
        <v>5</v>
      </c>
      <c r="O5" s="118"/>
      <c r="P5" s="118" t="s">
        <v>6</v>
      </c>
      <c r="Q5" s="118"/>
      <c r="R5" s="116" t="s">
        <v>46</v>
      </c>
      <c r="S5" s="117"/>
      <c r="T5" s="13"/>
    </row>
    <row r="6" spans="1:20" x14ac:dyDescent="0.25">
      <c r="A6" s="18" t="s">
        <v>7</v>
      </c>
      <c r="B6" s="113"/>
      <c r="C6" s="113"/>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9"/>
      <c r="B7" s="6"/>
      <c r="C7" s="6"/>
      <c r="D7" s="6"/>
      <c r="E7" s="6"/>
      <c r="F7" s="6"/>
      <c r="G7" s="6"/>
      <c r="H7" s="6"/>
      <c r="I7" s="6"/>
      <c r="J7" s="6"/>
      <c r="K7" s="6"/>
      <c r="L7" s="6"/>
      <c r="M7" s="6"/>
      <c r="N7" s="6"/>
      <c r="O7" s="6"/>
      <c r="P7" s="6"/>
      <c r="Q7" s="6"/>
      <c r="R7" s="6"/>
      <c r="S7" s="30"/>
    </row>
    <row r="8" spans="1:20" x14ac:dyDescent="0.25">
      <c r="A8" s="67" t="s">
        <v>266</v>
      </c>
      <c r="B8" s="68">
        <f>VLOOKUP($A8,'Return Data'!$A$7:$R$328,2,0)</f>
        <v>43906</v>
      </c>
      <c r="C8" s="69">
        <f>VLOOKUP($A8,'Return Data'!$A$7:$R$328,3,0)</f>
        <v>33.450000000000003</v>
      </c>
      <c r="D8" s="69">
        <f>VLOOKUP($A8,'Return Data'!$A$7:$R$328,11,0)</f>
        <v>-64.163736815670504</v>
      </c>
      <c r="E8" s="70">
        <f t="shared" ref="E8:E39" si="0">RANK(D8,D$8:D$74,0)</f>
        <v>18</v>
      </c>
      <c r="F8" s="69">
        <f>VLOOKUP($A8,'Return Data'!$A$7:$R$328,12,0)</f>
        <v>-17.059868468511802</v>
      </c>
      <c r="G8" s="70">
        <f t="shared" ref="G8:G29" si="1">RANK(F8,F$8:F$74,0)</f>
        <v>18</v>
      </c>
      <c r="H8" s="69">
        <f>VLOOKUP($A8,'Return Data'!$A$7:$R$328,13,0)</f>
        <v>-17.436065253124799</v>
      </c>
      <c r="I8" s="70">
        <f t="shared" ref="I8:I29" si="2">RANK(H8,H$8:H$74,0)</f>
        <v>19</v>
      </c>
      <c r="J8" s="69">
        <f>VLOOKUP($A8,'Return Data'!$A$7:$R$328,14,0)</f>
        <v>-13.580721895006</v>
      </c>
      <c r="K8" s="70">
        <f t="shared" ref="K8:K29" si="3">RANK(J8,J$8:J$74,0)</f>
        <v>24</v>
      </c>
      <c r="L8" s="69">
        <f>VLOOKUP($A8,'Return Data'!$A$7:$R$328,18,0)</f>
        <v>-6.0594692547424103</v>
      </c>
      <c r="M8" s="70">
        <f t="shared" ref="M8:M13" si="4">RANK(L8,L$8:L$74,0)</f>
        <v>21</v>
      </c>
      <c r="N8" s="69">
        <f>VLOOKUP($A8,'Return Data'!$A$7:$R$328,15,0)</f>
        <v>2.2648537349330198</v>
      </c>
      <c r="O8" s="70">
        <f>RANK(N8,N$8:N$74,0)</f>
        <v>15</v>
      </c>
      <c r="P8" s="69">
        <f>VLOOKUP($A8,'Return Data'!$A$7:$R$328,16,0)</f>
        <v>4.1907058181922601</v>
      </c>
      <c r="Q8" s="70">
        <f>RANK(P8,P$8:P$74,0)</f>
        <v>13</v>
      </c>
      <c r="R8" s="69">
        <f>VLOOKUP($A8,'Return Data'!$A$7:$R$328,17,0)</f>
        <v>17.421636474659099</v>
      </c>
      <c r="S8" s="71">
        <f t="shared" ref="S8:S39" si="5">RANK(R8,R$8:R$74,0)</f>
        <v>28</v>
      </c>
    </row>
    <row r="9" spans="1:20" x14ac:dyDescent="0.25">
      <c r="A9" s="67" t="s">
        <v>267</v>
      </c>
      <c r="B9" s="68">
        <f>VLOOKUP($A9,'Return Data'!$A$7:$R$328,2,0)</f>
        <v>43906</v>
      </c>
      <c r="C9" s="69">
        <f>VLOOKUP($A9,'Return Data'!$A$7:$R$328,3,0)</f>
        <v>27.17</v>
      </c>
      <c r="D9" s="69">
        <f>VLOOKUP($A9,'Return Data'!$A$7:$R$328,11,0)</f>
        <v>-63.076036866359402</v>
      </c>
      <c r="E9" s="70">
        <f t="shared" si="0"/>
        <v>17</v>
      </c>
      <c r="F9" s="69">
        <f>VLOOKUP($A9,'Return Data'!$A$7:$R$328,12,0)</f>
        <v>-16.277263487273601</v>
      </c>
      <c r="G9" s="70">
        <f t="shared" si="1"/>
        <v>16</v>
      </c>
      <c r="H9" s="69">
        <f>VLOOKUP($A9,'Return Data'!$A$7:$R$328,13,0)</f>
        <v>-16.450886706179599</v>
      </c>
      <c r="I9" s="70">
        <f t="shared" si="2"/>
        <v>14</v>
      </c>
      <c r="J9" s="69">
        <f>VLOOKUP($A9,'Return Data'!$A$7:$R$328,14,0)</f>
        <v>-12.707257228581</v>
      </c>
      <c r="K9" s="70">
        <f t="shared" si="3"/>
        <v>20</v>
      </c>
      <c r="L9" s="69">
        <f>VLOOKUP($A9,'Return Data'!$A$7:$R$328,18,0)</f>
        <v>-5.3931374195756296</v>
      </c>
      <c r="M9" s="70">
        <f t="shared" si="4"/>
        <v>18</v>
      </c>
      <c r="N9" s="69">
        <f>VLOOKUP($A9,'Return Data'!$A$7:$R$328,15,0)</f>
        <v>2.9341779478439798</v>
      </c>
      <c r="O9" s="70">
        <f>RANK(N9,N$8:N$74,0)</f>
        <v>11</v>
      </c>
      <c r="P9" s="69">
        <f>VLOOKUP($A9,'Return Data'!$A$7:$R$328,16,0)</f>
        <v>4.9326393426027897</v>
      </c>
      <c r="Q9" s="70">
        <f>RANK(P9,P$8:P$74,0)</f>
        <v>9</v>
      </c>
      <c r="R9" s="69">
        <f>VLOOKUP($A9,'Return Data'!$A$7:$R$328,17,0)</f>
        <v>14.5534290271132</v>
      </c>
      <c r="S9" s="71">
        <f t="shared" si="5"/>
        <v>32</v>
      </c>
    </row>
    <row r="10" spans="1:20" x14ac:dyDescent="0.25">
      <c r="A10" s="67" t="s">
        <v>268</v>
      </c>
      <c r="B10" s="68">
        <f>VLOOKUP($A10,'Return Data'!$A$7:$R$328,2,0)</f>
        <v>43906</v>
      </c>
      <c r="C10" s="69">
        <f>VLOOKUP($A10,'Return Data'!$A$7:$R$328,3,0)</f>
        <v>42.368000000000002</v>
      </c>
      <c r="D10" s="69">
        <f>VLOOKUP($A10,'Return Data'!$A$7:$R$328,11,0)</f>
        <v>-49.553119402995598</v>
      </c>
      <c r="E10" s="70">
        <f t="shared" si="0"/>
        <v>7</v>
      </c>
      <c r="F10" s="69">
        <f>VLOOKUP($A10,'Return Data'!$A$7:$R$328,12,0)</f>
        <v>-8.3993121306554102</v>
      </c>
      <c r="G10" s="70">
        <f t="shared" si="1"/>
        <v>7</v>
      </c>
      <c r="H10" s="69">
        <f>VLOOKUP($A10,'Return Data'!$A$7:$R$328,13,0)</f>
        <v>-8.9392433098254092</v>
      </c>
      <c r="I10" s="70">
        <f t="shared" si="2"/>
        <v>7</v>
      </c>
      <c r="J10" s="69">
        <f>VLOOKUP($A10,'Return Data'!$A$7:$R$328,14,0)</f>
        <v>-2.5547034760020799</v>
      </c>
      <c r="K10" s="70">
        <f t="shared" si="3"/>
        <v>6</v>
      </c>
      <c r="L10" s="69">
        <f>VLOOKUP($A10,'Return Data'!$A$7:$R$328,18,0)</f>
        <v>2.85907985385805</v>
      </c>
      <c r="M10" s="70">
        <f t="shared" si="4"/>
        <v>2</v>
      </c>
      <c r="N10" s="69">
        <f>VLOOKUP($A10,'Return Data'!$A$7:$R$328,15,0)</f>
        <v>8.1708201053149399</v>
      </c>
      <c r="O10" s="70">
        <f>RANK(N10,N$8:N$74,0)</f>
        <v>2</v>
      </c>
      <c r="P10" s="69">
        <f>VLOOKUP($A10,'Return Data'!$A$7:$R$328,16,0)</f>
        <v>7.0402927822532604</v>
      </c>
      <c r="Q10" s="70">
        <f>RANK(P10,P$8:P$74,0)</f>
        <v>4</v>
      </c>
      <c r="R10" s="69">
        <f>VLOOKUP($A10,'Return Data'!$A$7:$R$328,17,0)</f>
        <v>31.673780160857898</v>
      </c>
      <c r="S10" s="71">
        <f t="shared" si="5"/>
        <v>15</v>
      </c>
    </row>
    <row r="11" spans="1:20" x14ac:dyDescent="0.25">
      <c r="A11" s="67" t="s">
        <v>269</v>
      </c>
      <c r="B11" s="68">
        <f>VLOOKUP($A11,'Return Data'!$A$7:$R$328,2,0)</f>
        <v>43906</v>
      </c>
      <c r="C11" s="69">
        <f>VLOOKUP($A11,'Return Data'!$A$7:$R$328,3,0)</f>
        <v>36.46</v>
      </c>
      <c r="D11" s="69">
        <f>VLOOKUP($A11,'Return Data'!$A$7:$R$328,11,0)</f>
        <v>-70.984545928112496</v>
      </c>
      <c r="E11" s="70">
        <f t="shared" si="0"/>
        <v>31</v>
      </c>
      <c r="F11" s="69">
        <f>VLOOKUP($A11,'Return Data'!$A$7:$R$328,12,0)</f>
        <v>-24.779427303465798</v>
      </c>
      <c r="G11" s="70">
        <f t="shared" si="1"/>
        <v>34</v>
      </c>
      <c r="H11" s="69">
        <f>VLOOKUP($A11,'Return Data'!$A$7:$R$328,13,0)</f>
        <v>-23.6005251092345</v>
      </c>
      <c r="I11" s="70">
        <f t="shared" si="2"/>
        <v>34</v>
      </c>
      <c r="J11" s="69">
        <f>VLOOKUP($A11,'Return Data'!$A$7:$R$328,14,0)</f>
        <v>-16.0957123618028</v>
      </c>
      <c r="K11" s="70">
        <f t="shared" si="3"/>
        <v>37</v>
      </c>
      <c r="L11" s="69">
        <f>VLOOKUP($A11,'Return Data'!$A$7:$R$328,18,0)</f>
        <v>-9.9556199597833999</v>
      </c>
      <c r="M11" s="70">
        <f t="shared" si="4"/>
        <v>42</v>
      </c>
      <c r="N11" s="69">
        <f>VLOOKUP($A11,'Return Data'!$A$7:$R$328,15,0)</f>
        <v>-3.5133109603661801</v>
      </c>
      <c r="O11" s="70">
        <f>RANK(N11,N$8:N$74,0)</f>
        <v>41</v>
      </c>
      <c r="P11" s="69">
        <f>VLOOKUP($A11,'Return Data'!$A$7:$R$328,16,0)</f>
        <v>-0.67246739610266104</v>
      </c>
      <c r="Q11" s="70">
        <f>RANK(P11,P$8:P$74,0)</f>
        <v>36</v>
      </c>
      <c r="R11" s="69">
        <f>VLOOKUP($A11,'Return Data'!$A$7:$R$328,17,0)</f>
        <v>-1.2340370124485101</v>
      </c>
      <c r="S11" s="71">
        <f t="shared" si="5"/>
        <v>48</v>
      </c>
    </row>
    <row r="12" spans="1:20" x14ac:dyDescent="0.25">
      <c r="A12" s="67" t="s">
        <v>270</v>
      </c>
      <c r="B12" s="68">
        <f>VLOOKUP($A12,'Return Data'!$A$7:$R$328,2,0)</f>
        <v>43906</v>
      </c>
      <c r="C12" s="69">
        <f>VLOOKUP($A12,'Return Data'!$A$7:$R$328,3,0)</f>
        <v>34.598999999999997</v>
      </c>
      <c r="D12" s="69">
        <f>VLOOKUP($A12,'Return Data'!$A$7:$R$328,11,0)</f>
        <v>-60.9027674700707</v>
      </c>
      <c r="E12" s="70">
        <f t="shared" si="0"/>
        <v>14</v>
      </c>
      <c r="F12" s="69">
        <f>VLOOKUP($A12,'Return Data'!$A$7:$R$328,12,0)</f>
        <v>-15.2031236653402</v>
      </c>
      <c r="G12" s="70">
        <f t="shared" si="1"/>
        <v>12</v>
      </c>
      <c r="H12" s="69">
        <f>VLOOKUP($A12,'Return Data'!$A$7:$R$328,13,0)</f>
        <v>-14.646078895886699</v>
      </c>
      <c r="I12" s="70">
        <f t="shared" si="2"/>
        <v>12</v>
      </c>
      <c r="J12" s="69">
        <f>VLOOKUP($A12,'Return Data'!$A$7:$R$328,14,0)</f>
        <v>-6.8966053034900003</v>
      </c>
      <c r="K12" s="70">
        <f t="shared" si="3"/>
        <v>8</v>
      </c>
      <c r="L12" s="69">
        <f>VLOOKUP($A12,'Return Data'!$A$7:$R$328,18,0)</f>
        <v>-2.0641696826470901</v>
      </c>
      <c r="M12" s="70">
        <f t="shared" si="4"/>
        <v>7</v>
      </c>
      <c r="N12" s="69">
        <f>VLOOKUP($A12,'Return Data'!$A$7:$R$328,15,0)</f>
        <v>3.0570588018509599</v>
      </c>
      <c r="O12" s="70">
        <f>RANK(N12,N$8:N$74,0)</f>
        <v>10</v>
      </c>
      <c r="P12" s="69">
        <f>VLOOKUP($A12,'Return Data'!$A$7:$R$328,16,0)</f>
        <v>3.0319635851340698</v>
      </c>
      <c r="Q12" s="70">
        <f>RANK(P12,P$8:P$74,0)</f>
        <v>20</v>
      </c>
      <c r="R12" s="69">
        <f>VLOOKUP($A12,'Return Data'!$A$7:$R$328,17,0)</f>
        <v>17.3198977623457</v>
      </c>
      <c r="S12" s="71">
        <f t="shared" si="5"/>
        <v>30</v>
      </c>
    </row>
    <row r="13" spans="1:20" x14ac:dyDescent="0.25">
      <c r="A13" s="67" t="s">
        <v>271</v>
      </c>
      <c r="B13" s="68">
        <f>VLOOKUP($A13,'Return Data'!$A$7:$R$328,2,0)</f>
        <v>43906</v>
      </c>
      <c r="C13" s="69">
        <f>VLOOKUP($A13,'Return Data'!$A$7:$R$328,3,0)</f>
        <v>8.2799999999999994</v>
      </c>
      <c r="D13" s="69">
        <f>VLOOKUP($A13,'Return Data'!$A$7:$R$328,11,0)</f>
        <v>-29.6113282690464</v>
      </c>
      <c r="E13" s="70">
        <f t="shared" si="0"/>
        <v>1</v>
      </c>
      <c r="F13" s="69">
        <f>VLOOKUP($A13,'Return Data'!$A$7:$R$328,12,0)</f>
        <v>4.2038725762523299</v>
      </c>
      <c r="G13" s="70">
        <f t="shared" si="1"/>
        <v>1</v>
      </c>
      <c r="H13" s="69">
        <f>VLOOKUP($A13,'Return Data'!$A$7:$R$328,13,0)</f>
        <v>-3.4228473998295099</v>
      </c>
      <c r="I13" s="70">
        <f t="shared" si="2"/>
        <v>2</v>
      </c>
      <c r="J13" s="69">
        <f>VLOOKUP($A13,'Return Data'!$A$7:$R$328,14,0)</f>
        <v>-2.2309867491933599</v>
      </c>
      <c r="K13" s="70">
        <f t="shared" si="3"/>
        <v>5</v>
      </c>
      <c r="L13" s="69">
        <f>VLOOKUP($A13,'Return Data'!$A$7:$R$328,18,0)</f>
        <v>-8.2127657812239008</v>
      </c>
      <c r="M13" s="70">
        <f t="shared" si="4"/>
        <v>34</v>
      </c>
      <c r="N13" s="69"/>
      <c r="O13" s="70"/>
      <c r="P13" s="69"/>
      <c r="Q13" s="70"/>
      <c r="R13" s="69">
        <f>VLOOKUP($A13,'Return Data'!$A$7:$R$328,17,0)</f>
        <v>-8.3042328042328108</v>
      </c>
      <c r="S13" s="71">
        <f t="shared" si="5"/>
        <v>56</v>
      </c>
    </row>
    <row r="14" spans="1:20" x14ac:dyDescent="0.25">
      <c r="A14" s="67" t="s">
        <v>272</v>
      </c>
      <c r="B14" s="68">
        <f>VLOOKUP($A14,'Return Data'!$A$7:$R$328,2,0)</f>
        <v>43906</v>
      </c>
      <c r="C14" s="69">
        <f>VLOOKUP($A14,'Return Data'!$A$7:$R$328,3,0)</f>
        <v>10.25</v>
      </c>
      <c r="D14" s="69">
        <f>VLOOKUP($A14,'Return Data'!$A$7:$R$328,11,0)</f>
        <v>-39.5101819903931</v>
      </c>
      <c r="E14" s="70">
        <f t="shared" si="0"/>
        <v>5</v>
      </c>
      <c r="F14" s="69">
        <f>VLOOKUP($A14,'Return Data'!$A$7:$R$328,12,0)</f>
        <v>-1.5531419210025299</v>
      </c>
      <c r="G14" s="70">
        <f t="shared" si="1"/>
        <v>4</v>
      </c>
      <c r="H14" s="69">
        <f>VLOOKUP($A14,'Return Data'!$A$7:$R$328,13,0)</f>
        <v>-4.4871532188665304</v>
      </c>
      <c r="I14" s="70">
        <f t="shared" si="2"/>
        <v>4</v>
      </c>
      <c r="J14" s="69">
        <f>VLOOKUP($A14,'Return Data'!$A$7:$R$328,14,0)</f>
        <v>-4.2716450794668503</v>
      </c>
      <c r="K14" s="70">
        <f t="shared" si="3"/>
        <v>7</v>
      </c>
      <c r="L14" s="69"/>
      <c r="M14" s="70"/>
      <c r="N14" s="69"/>
      <c r="O14" s="70"/>
      <c r="P14" s="69"/>
      <c r="Q14" s="70"/>
      <c r="R14" s="69">
        <f>VLOOKUP($A14,'Return Data'!$A$7:$R$328,17,0)</f>
        <v>1.77529182879377</v>
      </c>
      <c r="S14" s="71">
        <f t="shared" si="5"/>
        <v>46</v>
      </c>
    </row>
    <row r="15" spans="1:20" x14ac:dyDescent="0.25">
      <c r="A15" s="67" t="s">
        <v>273</v>
      </c>
      <c r="B15" s="68">
        <f>VLOOKUP($A15,'Return Data'!$A$7:$R$328,2,0)</f>
        <v>43906</v>
      </c>
      <c r="C15" s="69">
        <f>VLOOKUP($A15,'Return Data'!$A$7:$R$328,3,0)</f>
        <v>49.69</v>
      </c>
      <c r="D15" s="69">
        <f>VLOOKUP($A15,'Return Data'!$A$7:$R$328,11,0)</f>
        <v>-37.600735941060599</v>
      </c>
      <c r="E15" s="70">
        <f t="shared" si="0"/>
        <v>3</v>
      </c>
      <c r="F15" s="69">
        <f>VLOOKUP($A15,'Return Data'!$A$7:$R$328,12,0)</f>
        <v>1.58649666763258</v>
      </c>
      <c r="G15" s="70">
        <f t="shared" si="1"/>
        <v>3</v>
      </c>
      <c r="H15" s="69">
        <f>VLOOKUP($A15,'Return Data'!$A$7:$R$328,13,0)</f>
        <v>-4.0004270893437104</v>
      </c>
      <c r="I15" s="70">
        <f t="shared" si="2"/>
        <v>3</v>
      </c>
      <c r="J15" s="69">
        <f>VLOOKUP($A15,'Return Data'!$A$7:$R$328,14,0)</f>
        <v>0.86816215133845398</v>
      </c>
      <c r="K15" s="70">
        <f t="shared" si="3"/>
        <v>3</v>
      </c>
      <c r="L15" s="69">
        <f>VLOOKUP($A15,'Return Data'!$A$7:$R$328,18,0)</f>
        <v>-4.9841144749102897</v>
      </c>
      <c r="M15" s="70">
        <f t="shared" ref="M15:M24" si="6">RANK(L15,L$8:L$74,0)</f>
        <v>16</v>
      </c>
      <c r="N15" s="69">
        <f>VLOOKUP($A15,'Return Data'!$A$7:$R$328,15,0)</f>
        <v>6.32404581620382</v>
      </c>
      <c r="O15" s="70">
        <f t="shared" ref="O15:O24" si="7">RANK(N15,N$8:N$74,0)</f>
        <v>4</v>
      </c>
      <c r="P15" s="69">
        <f>VLOOKUP($A15,'Return Data'!$A$7:$R$328,16,0)</f>
        <v>5.4174450130731397</v>
      </c>
      <c r="Q15" s="70">
        <f>RANK(P15,P$8:P$74,0)</f>
        <v>6</v>
      </c>
      <c r="R15" s="69">
        <f>VLOOKUP($A15,'Return Data'!$A$7:$R$328,17,0)</f>
        <v>35.8851870200644</v>
      </c>
      <c r="S15" s="71">
        <f t="shared" si="5"/>
        <v>12</v>
      </c>
    </row>
    <row r="16" spans="1:20" x14ac:dyDescent="0.25">
      <c r="A16" s="67" t="s">
        <v>274</v>
      </c>
      <c r="B16" s="68">
        <f>VLOOKUP($A16,'Return Data'!$A$7:$R$328,2,0)</f>
        <v>43906</v>
      </c>
      <c r="C16" s="69">
        <f>VLOOKUP($A16,'Return Data'!$A$7:$R$328,3,0)</f>
        <v>58.42</v>
      </c>
      <c r="D16" s="69">
        <f>VLOOKUP($A16,'Return Data'!$A$7:$R$328,11,0)</f>
        <v>-54.468756095975003</v>
      </c>
      <c r="E16" s="70">
        <f t="shared" si="0"/>
        <v>9</v>
      </c>
      <c r="F16" s="69">
        <f>VLOOKUP($A16,'Return Data'!$A$7:$R$328,12,0)</f>
        <v>-10.9685621821544</v>
      </c>
      <c r="G16" s="70">
        <f t="shared" si="1"/>
        <v>8</v>
      </c>
      <c r="H16" s="69">
        <f>VLOOKUP($A16,'Return Data'!$A$7:$R$328,13,0)</f>
        <v>-16.676693440863701</v>
      </c>
      <c r="I16" s="70">
        <f t="shared" si="2"/>
        <v>15</v>
      </c>
      <c r="J16" s="69">
        <f>VLOOKUP($A16,'Return Data'!$A$7:$R$328,14,0)</f>
        <v>-8.6570491898214605</v>
      </c>
      <c r="K16" s="70">
        <f t="shared" si="3"/>
        <v>12</v>
      </c>
      <c r="L16" s="69">
        <f>VLOOKUP($A16,'Return Data'!$A$7:$R$328,18,0)</f>
        <v>0.79890560875513095</v>
      </c>
      <c r="M16" s="70">
        <f t="shared" si="6"/>
        <v>4</v>
      </c>
      <c r="N16" s="69">
        <f>VLOOKUP($A16,'Return Data'!$A$7:$R$328,15,0)</f>
        <v>5.1696246728896398</v>
      </c>
      <c r="O16" s="70">
        <f t="shared" si="7"/>
        <v>5</v>
      </c>
      <c r="P16" s="69">
        <f>VLOOKUP($A16,'Return Data'!$A$7:$R$328,16,0)</f>
        <v>4.5103739519645298</v>
      </c>
      <c r="Q16" s="70">
        <f>RANK(P16,P$8:P$74,0)</f>
        <v>12</v>
      </c>
      <c r="R16" s="69">
        <f>VLOOKUP($A16,'Return Data'!$A$7:$R$328,17,0)</f>
        <v>41.413348713633297</v>
      </c>
      <c r="S16" s="71">
        <f t="shared" si="5"/>
        <v>10</v>
      </c>
    </row>
    <row r="17" spans="1:19" x14ac:dyDescent="0.25">
      <c r="A17" s="67" t="s">
        <v>275</v>
      </c>
      <c r="B17" s="68">
        <f>VLOOKUP($A17,'Return Data'!$A$7:$R$328,2,0)</f>
        <v>43906</v>
      </c>
      <c r="C17" s="69">
        <f>VLOOKUP($A17,'Return Data'!$A$7:$R$328,3,0)</f>
        <v>40.655000000000001</v>
      </c>
      <c r="D17" s="69">
        <f>VLOOKUP($A17,'Return Data'!$A$7:$R$328,11,0)</f>
        <v>-81.222173408999097</v>
      </c>
      <c r="E17" s="70">
        <f t="shared" si="0"/>
        <v>48</v>
      </c>
      <c r="F17" s="69">
        <f>VLOOKUP($A17,'Return Data'!$A$7:$R$328,12,0)</f>
        <v>-27.464537542871501</v>
      </c>
      <c r="G17" s="70">
        <f t="shared" si="1"/>
        <v>41</v>
      </c>
      <c r="H17" s="69">
        <f>VLOOKUP($A17,'Return Data'!$A$7:$R$328,13,0)</f>
        <v>-21.753426909718701</v>
      </c>
      <c r="I17" s="70">
        <f t="shared" si="2"/>
        <v>25</v>
      </c>
      <c r="J17" s="69">
        <f>VLOOKUP($A17,'Return Data'!$A$7:$R$328,14,0)</f>
        <v>-13.890662781817101</v>
      </c>
      <c r="K17" s="70">
        <f t="shared" si="3"/>
        <v>26</v>
      </c>
      <c r="L17" s="69">
        <f>VLOOKUP($A17,'Return Data'!$A$7:$R$328,18,0)</f>
        <v>-4.7991086567994703</v>
      </c>
      <c r="M17" s="70">
        <f t="shared" si="6"/>
        <v>14</v>
      </c>
      <c r="N17" s="69">
        <f>VLOOKUP($A17,'Return Data'!$A$7:$R$328,15,0)</f>
        <v>0.20522761489133701</v>
      </c>
      <c r="O17" s="70">
        <f t="shared" si="7"/>
        <v>18</v>
      </c>
      <c r="P17" s="69">
        <f>VLOOKUP($A17,'Return Data'!$A$7:$R$328,16,0)</f>
        <v>5.1583727377283299</v>
      </c>
      <c r="Q17" s="70">
        <f>RANK(P17,P$8:P$74,0)</f>
        <v>8</v>
      </c>
      <c r="R17" s="69">
        <f>VLOOKUP($A17,'Return Data'!$A$7:$R$328,17,0)</f>
        <v>23.281471077819401</v>
      </c>
      <c r="S17" s="71">
        <f t="shared" si="5"/>
        <v>23</v>
      </c>
    </row>
    <row r="18" spans="1:19" x14ac:dyDescent="0.25">
      <c r="A18" s="67" t="s">
        <v>276</v>
      </c>
      <c r="B18" s="68">
        <f>VLOOKUP($A18,'Return Data'!$A$7:$R$328,2,0)</f>
        <v>43906</v>
      </c>
      <c r="C18" s="69">
        <f>VLOOKUP($A18,'Return Data'!$A$7:$R$328,3,0)</f>
        <v>39.409999999999997</v>
      </c>
      <c r="D18" s="69">
        <f>VLOOKUP($A18,'Return Data'!$A$7:$R$328,11,0)</f>
        <v>-69.500250116990301</v>
      </c>
      <c r="E18" s="70">
        <f t="shared" si="0"/>
        <v>29</v>
      </c>
      <c r="F18" s="69">
        <f>VLOOKUP($A18,'Return Data'!$A$7:$R$328,12,0)</f>
        <v>-21.8550384727188</v>
      </c>
      <c r="G18" s="70">
        <f t="shared" si="1"/>
        <v>28</v>
      </c>
      <c r="H18" s="69">
        <f>VLOOKUP($A18,'Return Data'!$A$7:$R$328,13,0)</f>
        <v>-21.662253956832298</v>
      </c>
      <c r="I18" s="70">
        <f t="shared" si="2"/>
        <v>24</v>
      </c>
      <c r="J18" s="69">
        <f>VLOOKUP($A18,'Return Data'!$A$7:$R$328,14,0)</f>
        <v>-13.688669739266301</v>
      </c>
      <c r="K18" s="70">
        <f t="shared" si="3"/>
        <v>25</v>
      </c>
      <c r="L18" s="69">
        <f>VLOOKUP($A18,'Return Data'!$A$7:$R$328,18,0)</f>
        <v>-7.4762741703891704</v>
      </c>
      <c r="M18" s="70">
        <f t="shared" si="6"/>
        <v>28</v>
      </c>
      <c r="N18" s="69">
        <f>VLOOKUP($A18,'Return Data'!$A$7:$R$328,15,0)</f>
        <v>-0.72739065135432701</v>
      </c>
      <c r="O18" s="70">
        <f t="shared" si="7"/>
        <v>21</v>
      </c>
      <c r="P18" s="69">
        <f>VLOOKUP($A18,'Return Data'!$A$7:$R$328,16,0)</f>
        <v>1.5573742512926101</v>
      </c>
      <c r="Q18" s="70">
        <f>RANK(P18,P$8:P$74,0)</f>
        <v>27</v>
      </c>
      <c r="R18" s="69">
        <f>VLOOKUP($A18,'Return Data'!$A$7:$R$328,17,0)</f>
        <v>26.220444553004398</v>
      </c>
      <c r="S18" s="71">
        <f t="shared" si="5"/>
        <v>18</v>
      </c>
    </row>
    <row r="19" spans="1:19" x14ac:dyDescent="0.25">
      <c r="A19" s="67" t="s">
        <v>277</v>
      </c>
      <c r="B19" s="68">
        <f>VLOOKUP($A19,'Return Data'!$A$7:$R$328,2,0)</f>
        <v>43906</v>
      </c>
      <c r="C19" s="69">
        <f>VLOOKUP($A19,'Return Data'!$A$7:$R$328,3,0)</f>
        <v>12.03</v>
      </c>
      <c r="D19" s="69">
        <f>VLOOKUP($A19,'Return Data'!$A$7:$R$328,11,0)</f>
        <v>-73.734537057829399</v>
      </c>
      <c r="E19" s="70">
        <f t="shared" si="0"/>
        <v>37</v>
      </c>
      <c r="F19" s="69">
        <f>VLOOKUP($A19,'Return Data'!$A$7:$R$328,12,0)</f>
        <v>-23.507051093219999</v>
      </c>
      <c r="G19" s="70">
        <f t="shared" si="1"/>
        <v>30</v>
      </c>
      <c r="H19" s="69">
        <f>VLOOKUP($A19,'Return Data'!$A$7:$R$328,13,0)</f>
        <v>-22.5600139368965</v>
      </c>
      <c r="I19" s="70">
        <f t="shared" si="2"/>
        <v>29</v>
      </c>
      <c r="J19" s="69">
        <f>VLOOKUP($A19,'Return Data'!$A$7:$R$328,14,0)</f>
        <v>-16.025654666885099</v>
      </c>
      <c r="K19" s="70">
        <f t="shared" si="3"/>
        <v>35</v>
      </c>
      <c r="L19" s="69">
        <f>VLOOKUP($A19,'Return Data'!$A$7:$R$328,18,0)</f>
        <v>-4.6528353708253496</v>
      </c>
      <c r="M19" s="70">
        <f t="shared" si="6"/>
        <v>13</v>
      </c>
      <c r="N19" s="69">
        <f>VLOOKUP($A19,'Return Data'!$A$7:$R$328,15,0)</f>
        <v>-0.94936046652138495</v>
      </c>
      <c r="O19" s="70">
        <f t="shared" si="7"/>
        <v>23</v>
      </c>
      <c r="P19" s="69"/>
      <c r="Q19" s="70"/>
      <c r="R19" s="69">
        <f>VLOOKUP($A19,'Return Data'!$A$7:$R$328,17,0)</f>
        <v>4.8176202860858197</v>
      </c>
      <c r="S19" s="71">
        <f t="shared" si="5"/>
        <v>39</v>
      </c>
    </row>
    <row r="20" spans="1:19" x14ac:dyDescent="0.25">
      <c r="A20" s="67" t="s">
        <v>278</v>
      </c>
      <c r="B20" s="68">
        <f>VLOOKUP($A20,'Return Data'!$A$7:$R$328,2,0)</f>
        <v>43906</v>
      </c>
      <c r="C20" s="69">
        <f>VLOOKUP($A20,'Return Data'!$A$7:$R$328,3,0)</f>
        <v>443.58409999999998</v>
      </c>
      <c r="D20" s="69">
        <f>VLOOKUP($A20,'Return Data'!$A$7:$R$328,11,0)</f>
        <v>-88.529615559261202</v>
      </c>
      <c r="E20" s="70">
        <f t="shared" si="0"/>
        <v>58</v>
      </c>
      <c r="F20" s="69">
        <f>VLOOKUP($A20,'Return Data'!$A$7:$R$328,12,0)</f>
        <v>-35.529668094728599</v>
      </c>
      <c r="G20" s="70">
        <f t="shared" si="1"/>
        <v>59</v>
      </c>
      <c r="H20" s="69">
        <f>VLOOKUP($A20,'Return Data'!$A$7:$R$328,13,0)</f>
        <v>-29.511581438794</v>
      </c>
      <c r="I20" s="70">
        <f t="shared" si="2"/>
        <v>49</v>
      </c>
      <c r="J20" s="69">
        <f>VLOOKUP($A20,'Return Data'!$A$7:$R$328,14,0)</f>
        <v>-21.347021315058701</v>
      </c>
      <c r="K20" s="70">
        <f t="shared" si="3"/>
        <v>50</v>
      </c>
      <c r="L20" s="69">
        <f>VLOOKUP($A20,'Return Data'!$A$7:$R$328,18,0)</f>
        <v>-8.3678915788498802</v>
      </c>
      <c r="M20" s="70">
        <f t="shared" si="6"/>
        <v>35</v>
      </c>
      <c r="N20" s="69">
        <f>VLOOKUP($A20,'Return Data'!$A$7:$R$328,15,0)</f>
        <v>-3.0841548510508798</v>
      </c>
      <c r="O20" s="70">
        <f t="shared" si="7"/>
        <v>39</v>
      </c>
      <c r="P20" s="69">
        <f>VLOOKUP($A20,'Return Data'!$A$7:$R$328,16,0)</f>
        <v>0.77782310917589104</v>
      </c>
      <c r="Q20" s="70">
        <f>RANK(P20,P$8:P$74,0)</f>
        <v>32</v>
      </c>
      <c r="R20" s="69">
        <f>VLOOKUP($A20,'Return Data'!$A$7:$R$328,17,0)</f>
        <v>206.98168519487299</v>
      </c>
      <c r="S20" s="71">
        <f t="shared" si="5"/>
        <v>3</v>
      </c>
    </row>
    <row r="21" spans="1:19" x14ac:dyDescent="0.25">
      <c r="A21" s="67" t="s">
        <v>279</v>
      </c>
      <c r="B21" s="68">
        <f>VLOOKUP($A21,'Return Data'!$A$7:$R$328,2,0)</f>
        <v>43906</v>
      </c>
      <c r="C21" s="69">
        <f>VLOOKUP($A21,'Return Data'!$A$7:$R$328,3,0)</f>
        <v>284.21600000000001</v>
      </c>
      <c r="D21" s="69">
        <f>VLOOKUP($A21,'Return Data'!$A$7:$R$328,11,0)</f>
        <v>-94.148206885187605</v>
      </c>
      <c r="E21" s="70">
        <f t="shared" si="0"/>
        <v>64</v>
      </c>
      <c r="F21" s="69">
        <f>VLOOKUP($A21,'Return Data'!$A$7:$R$328,12,0)</f>
        <v>-33.689001199883798</v>
      </c>
      <c r="G21" s="70">
        <f t="shared" si="1"/>
        <v>55</v>
      </c>
      <c r="H21" s="69">
        <f>VLOOKUP($A21,'Return Data'!$A$7:$R$328,13,0)</f>
        <v>-29.761492661312701</v>
      </c>
      <c r="I21" s="70">
        <f t="shared" si="2"/>
        <v>51</v>
      </c>
      <c r="J21" s="69">
        <f>VLOOKUP($A21,'Return Data'!$A$7:$R$328,14,0)</f>
        <v>-20.544688940380599</v>
      </c>
      <c r="K21" s="70">
        <f t="shared" si="3"/>
        <v>47</v>
      </c>
      <c r="L21" s="69">
        <f>VLOOKUP($A21,'Return Data'!$A$7:$R$328,18,0)</f>
        <v>-7.3134967025588598</v>
      </c>
      <c r="M21" s="70">
        <f t="shared" si="6"/>
        <v>27</v>
      </c>
      <c r="N21" s="69">
        <f>VLOOKUP($A21,'Return Data'!$A$7:$R$328,15,0)</f>
        <v>-0.74930939382553996</v>
      </c>
      <c r="O21" s="70">
        <f t="shared" si="7"/>
        <v>22</v>
      </c>
      <c r="P21" s="69">
        <f>VLOOKUP($A21,'Return Data'!$A$7:$R$328,16,0)</f>
        <v>3.5336844049630498</v>
      </c>
      <c r="Q21" s="70">
        <f>RANK(P21,P$8:P$74,0)</f>
        <v>16</v>
      </c>
      <c r="R21" s="69">
        <f>VLOOKUP($A21,'Return Data'!$A$7:$R$328,17,0)</f>
        <v>142.71900755739301</v>
      </c>
      <c r="S21" s="71">
        <f t="shared" si="5"/>
        <v>5</v>
      </c>
    </row>
    <row r="22" spans="1:19" x14ac:dyDescent="0.25">
      <c r="A22" s="67" t="s">
        <v>280</v>
      </c>
      <c r="B22" s="68">
        <f>VLOOKUP($A22,'Return Data'!$A$7:$R$328,2,0)</f>
        <v>43906</v>
      </c>
      <c r="C22" s="69">
        <f>VLOOKUP($A22,'Return Data'!$A$7:$R$328,3,0)</f>
        <v>378.524</v>
      </c>
      <c r="D22" s="69">
        <f>VLOOKUP($A22,'Return Data'!$A$7:$R$328,11,0)</f>
        <v>-104.859107379063</v>
      </c>
      <c r="E22" s="70">
        <f t="shared" si="0"/>
        <v>67</v>
      </c>
      <c r="F22" s="69">
        <f>VLOOKUP($A22,'Return Data'!$A$7:$R$328,12,0)</f>
        <v>-43.2185678629234</v>
      </c>
      <c r="G22" s="70">
        <f t="shared" si="1"/>
        <v>65</v>
      </c>
      <c r="H22" s="69">
        <f>VLOOKUP($A22,'Return Data'!$A$7:$R$328,13,0)</f>
        <v>-37.193736319279999</v>
      </c>
      <c r="I22" s="70">
        <f t="shared" si="2"/>
        <v>63</v>
      </c>
      <c r="J22" s="69">
        <f>VLOOKUP($A22,'Return Data'!$A$7:$R$328,14,0)</f>
        <v>-26.884347242412598</v>
      </c>
      <c r="K22" s="70">
        <f t="shared" si="3"/>
        <v>60</v>
      </c>
      <c r="L22" s="69">
        <f>VLOOKUP($A22,'Return Data'!$A$7:$R$328,18,0)</f>
        <v>-12.660015099980001</v>
      </c>
      <c r="M22" s="70">
        <f t="shared" si="6"/>
        <v>48</v>
      </c>
      <c r="N22" s="69">
        <f>VLOOKUP($A22,'Return Data'!$A$7:$R$328,15,0)</f>
        <v>-6.0483342802650597</v>
      </c>
      <c r="O22" s="70">
        <f t="shared" si="7"/>
        <v>46</v>
      </c>
      <c r="P22" s="69">
        <f>VLOOKUP($A22,'Return Data'!$A$7:$R$328,16,0)</f>
        <v>-1.3123396280800199</v>
      </c>
      <c r="Q22" s="70">
        <f>RANK(P22,P$8:P$74,0)</f>
        <v>37</v>
      </c>
      <c r="R22" s="69">
        <f>VLOOKUP($A22,'Return Data'!$A$7:$R$328,17,0)</f>
        <v>510.980231112816</v>
      </c>
      <c r="S22" s="71">
        <f t="shared" si="5"/>
        <v>1</v>
      </c>
    </row>
    <row r="23" spans="1:19" x14ac:dyDescent="0.25">
      <c r="A23" s="67" t="s">
        <v>281</v>
      </c>
      <c r="B23" s="68">
        <f>VLOOKUP($A23,'Return Data'!$A$7:$R$328,2,0)</f>
        <v>43906</v>
      </c>
      <c r="C23" s="69">
        <f>VLOOKUP($A23,'Return Data'!$A$7:$R$328,3,0)</f>
        <v>30.835999999999999</v>
      </c>
      <c r="D23" s="69">
        <f>VLOOKUP($A23,'Return Data'!$A$7:$R$328,11,0)</f>
        <v>-74.984349303949003</v>
      </c>
      <c r="E23" s="70">
        <f t="shared" si="0"/>
        <v>39</v>
      </c>
      <c r="F23" s="69">
        <f>VLOOKUP($A23,'Return Data'!$A$7:$R$328,12,0)</f>
        <v>-22.9962387267339</v>
      </c>
      <c r="G23" s="70">
        <f t="shared" si="1"/>
        <v>29</v>
      </c>
      <c r="H23" s="69">
        <f>VLOOKUP($A23,'Return Data'!$A$7:$R$328,13,0)</f>
        <v>-22.2604212228918</v>
      </c>
      <c r="I23" s="70">
        <f t="shared" si="2"/>
        <v>28</v>
      </c>
      <c r="J23" s="69">
        <f>VLOOKUP($A23,'Return Data'!$A$7:$R$328,14,0)</f>
        <v>-16.041589377709599</v>
      </c>
      <c r="K23" s="70">
        <f t="shared" si="3"/>
        <v>36</v>
      </c>
      <c r="L23" s="69">
        <f>VLOOKUP($A23,'Return Data'!$A$7:$R$328,18,0)</f>
        <v>-8.0445975254664894</v>
      </c>
      <c r="M23" s="70">
        <f t="shared" si="6"/>
        <v>32</v>
      </c>
      <c r="N23" s="69">
        <f>VLOOKUP($A23,'Return Data'!$A$7:$R$328,15,0)</f>
        <v>-1.7046233614149899</v>
      </c>
      <c r="O23" s="70">
        <f t="shared" si="7"/>
        <v>31</v>
      </c>
      <c r="P23" s="69">
        <f>VLOOKUP($A23,'Return Data'!$A$7:$R$328,16,0)</f>
        <v>2.4448072827155101</v>
      </c>
      <c r="Q23" s="70">
        <f>RANK(P23,P$8:P$74,0)</f>
        <v>24</v>
      </c>
      <c r="R23" s="69">
        <f>VLOOKUP($A23,'Return Data'!$A$7:$R$328,17,0)</f>
        <v>15.7815729404441</v>
      </c>
      <c r="S23" s="71">
        <f t="shared" si="5"/>
        <v>31</v>
      </c>
    </row>
    <row r="24" spans="1:19" x14ac:dyDescent="0.25">
      <c r="A24" s="67" t="s">
        <v>282</v>
      </c>
      <c r="B24" s="68">
        <f>VLOOKUP($A24,'Return Data'!$A$7:$R$328,2,0)</f>
        <v>43906</v>
      </c>
      <c r="C24" s="69">
        <f>VLOOKUP($A24,'Return Data'!$A$7:$R$328,3,0)</f>
        <v>298.48</v>
      </c>
      <c r="D24" s="69">
        <f>VLOOKUP($A24,'Return Data'!$A$7:$R$328,11,0)</f>
        <v>-89.717294773474507</v>
      </c>
      <c r="E24" s="70">
        <f t="shared" si="0"/>
        <v>60</v>
      </c>
      <c r="F24" s="69">
        <f>VLOOKUP($A24,'Return Data'!$A$7:$R$328,12,0)</f>
        <v>-33.356757199731199</v>
      </c>
      <c r="G24" s="70">
        <f t="shared" si="1"/>
        <v>54</v>
      </c>
      <c r="H24" s="69">
        <f>VLOOKUP($A24,'Return Data'!$A$7:$R$328,13,0)</f>
        <v>-29.132825570183002</v>
      </c>
      <c r="I24" s="70">
        <f t="shared" si="2"/>
        <v>48</v>
      </c>
      <c r="J24" s="69">
        <f>VLOOKUP($A24,'Return Data'!$A$7:$R$328,14,0)</f>
        <v>-19.3715710341903</v>
      </c>
      <c r="K24" s="70">
        <f t="shared" si="3"/>
        <v>44</v>
      </c>
      <c r="L24" s="69">
        <f>VLOOKUP($A24,'Return Data'!$A$7:$R$328,18,0)</f>
        <v>-6.8314989499055097</v>
      </c>
      <c r="M24" s="70">
        <f t="shared" si="6"/>
        <v>25</v>
      </c>
      <c r="N24" s="69">
        <f>VLOOKUP($A24,'Return Data'!$A$7:$R$328,15,0)</f>
        <v>-2.12660721758711</v>
      </c>
      <c r="O24" s="70">
        <f t="shared" si="7"/>
        <v>34</v>
      </c>
      <c r="P24" s="69">
        <f>VLOOKUP($A24,'Return Data'!$A$7:$R$328,16,0)</f>
        <v>1.8334638581576499</v>
      </c>
      <c r="Q24" s="70">
        <f>RANK(P24,P$8:P$74,0)</f>
        <v>26</v>
      </c>
      <c r="R24" s="69">
        <f>VLOOKUP($A24,'Return Data'!$A$7:$R$328,17,0)</f>
        <v>140.11337325349299</v>
      </c>
      <c r="S24" s="71">
        <f t="shared" si="5"/>
        <v>6</v>
      </c>
    </row>
    <row r="25" spans="1:19" x14ac:dyDescent="0.25">
      <c r="A25" s="67" t="s">
        <v>283</v>
      </c>
      <c r="B25" s="68">
        <f>VLOOKUP($A25,'Return Data'!$A$7:$R$328,2,0)</f>
        <v>43906</v>
      </c>
      <c r="C25" s="69">
        <f>VLOOKUP($A25,'Return Data'!$A$7:$R$328,3,0)</f>
        <v>9.08</v>
      </c>
      <c r="D25" s="69">
        <f>VLOOKUP($A25,'Return Data'!$A$7:$R$328,11,0)</f>
        <v>-79.936818032056095</v>
      </c>
      <c r="E25" s="70">
        <f t="shared" si="0"/>
        <v>43</v>
      </c>
      <c r="F25" s="69">
        <f>VLOOKUP($A25,'Return Data'!$A$7:$R$328,12,0)</f>
        <v>-21.845916595671302</v>
      </c>
      <c r="G25" s="70">
        <f t="shared" si="1"/>
        <v>27</v>
      </c>
      <c r="H25" s="69">
        <f>VLOOKUP($A25,'Return Data'!$A$7:$R$328,13,0)</f>
        <v>-22.6845974822808</v>
      </c>
      <c r="I25" s="70">
        <f t="shared" si="2"/>
        <v>30</v>
      </c>
      <c r="J25" s="69">
        <f>VLOOKUP($A25,'Return Data'!$A$7:$R$328,14,0)</f>
        <v>-14.421917414574301</v>
      </c>
      <c r="K25" s="70">
        <f t="shared" si="3"/>
        <v>27</v>
      </c>
      <c r="L25" s="69"/>
      <c r="M25" s="70"/>
      <c r="N25" s="69"/>
      <c r="O25" s="70"/>
      <c r="P25" s="69"/>
      <c r="Q25" s="70"/>
      <c r="R25" s="69">
        <f>VLOOKUP($A25,'Return Data'!$A$7:$R$328,17,0)</f>
        <v>-4.6381215469613304</v>
      </c>
      <c r="S25" s="71">
        <f t="shared" si="5"/>
        <v>51</v>
      </c>
    </row>
    <row r="26" spans="1:19" x14ac:dyDescent="0.25">
      <c r="A26" s="67" t="s">
        <v>284</v>
      </c>
      <c r="B26" s="68">
        <f>VLOOKUP($A26,'Return Data'!$A$7:$R$328,2,0)</f>
        <v>43906</v>
      </c>
      <c r="C26" s="69">
        <f>VLOOKUP($A26,'Return Data'!$A$7:$R$328,3,0)</f>
        <v>23.84</v>
      </c>
      <c r="D26" s="69">
        <f>VLOOKUP($A26,'Return Data'!$A$7:$R$328,11,0)</f>
        <v>-54.139619451665901</v>
      </c>
      <c r="E26" s="70">
        <f t="shared" si="0"/>
        <v>8</v>
      </c>
      <c r="F26" s="69">
        <f>VLOOKUP($A26,'Return Data'!$A$7:$R$328,12,0)</f>
        <v>-11.573209399296401</v>
      </c>
      <c r="G26" s="70">
        <f t="shared" si="1"/>
        <v>9</v>
      </c>
      <c r="H26" s="69">
        <f>VLOOKUP($A26,'Return Data'!$A$7:$R$328,13,0)</f>
        <v>-9.9518219943558108</v>
      </c>
      <c r="I26" s="70">
        <f t="shared" si="2"/>
        <v>8</v>
      </c>
      <c r="J26" s="69">
        <f>VLOOKUP($A26,'Return Data'!$A$7:$R$328,14,0)</f>
        <v>-7.9456555231534098</v>
      </c>
      <c r="K26" s="70">
        <f t="shared" si="3"/>
        <v>11</v>
      </c>
      <c r="L26" s="69">
        <f>VLOOKUP($A26,'Return Data'!$A$7:$R$328,18,0)</f>
        <v>-3.6677312489001102</v>
      </c>
      <c r="M26" s="70">
        <f>RANK(L26,L$8:L$74,0)</f>
        <v>12</v>
      </c>
      <c r="N26" s="69">
        <f>VLOOKUP($A26,'Return Data'!$A$7:$R$328,15,0)</f>
        <v>2.44411342296657</v>
      </c>
      <c r="O26" s="70">
        <f>RANK(N26,N$8:N$74,0)</f>
        <v>12</v>
      </c>
      <c r="P26" s="69">
        <f>VLOOKUP($A26,'Return Data'!$A$7:$R$328,16,0)</f>
        <v>2.7994189919683401</v>
      </c>
      <c r="Q26" s="70">
        <f>RANK(P26,P$8:P$74,0)</f>
        <v>21</v>
      </c>
      <c r="R26" s="69">
        <f>VLOOKUP($A26,'Return Data'!$A$7:$R$328,17,0)</f>
        <v>21.234131988230299</v>
      </c>
      <c r="S26" s="71">
        <f t="shared" si="5"/>
        <v>25</v>
      </c>
    </row>
    <row r="27" spans="1:19" x14ac:dyDescent="0.25">
      <c r="A27" s="67" t="s">
        <v>285</v>
      </c>
      <c r="B27" s="68">
        <f>VLOOKUP($A27,'Return Data'!$A$7:$R$328,2,0)</f>
        <v>43906</v>
      </c>
      <c r="C27" s="69">
        <f>VLOOKUP($A27,'Return Data'!$A$7:$R$328,3,0)</f>
        <v>43.07</v>
      </c>
      <c r="D27" s="69">
        <f>VLOOKUP($A27,'Return Data'!$A$7:$R$328,11,0)</f>
        <v>-83.070004369709807</v>
      </c>
      <c r="E27" s="70">
        <f t="shared" si="0"/>
        <v>53</v>
      </c>
      <c r="F27" s="69">
        <f>VLOOKUP($A27,'Return Data'!$A$7:$R$328,12,0)</f>
        <v>-33.831349117973303</v>
      </c>
      <c r="G27" s="70">
        <f t="shared" si="1"/>
        <v>56</v>
      </c>
      <c r="H27" s="69">
        <f>VLOOKUP($A27,'Return Data'!$A$7:$R$328,13,0)</f>
        <v>-31.6840277777778</v>
      </c>
      <c r="I27" s="70">
        <f t="shared" si="2"/>
        <v>54</v>
      </c>
      <c r="J27" s="69">
        <f>VLOOKUP($A27,'Return Data'!$A$7:$R$328,14,0)</f>
        <v>-22.579078733488402</v>
      </c>
      <c r="K27" s="70">
        <f t="shared" si="3"/>
        <v>51</v>
      </c>
      <c r="L27" s="69">
        <f>VLOOKUP($A27,'Return Data'!$A$7:$R$328,18,0)</f>
        <v>-12.0184709006363</v>
      </c>
      <c r="M27" s="70">
        <f>RANK(L27,L$8:L$74,0)</f>
        <v>47</v>
      </c>
      <c r="N27" s="69">
        <f>VLOOKUP($A27,'Return Data'!$A$7:$R$328,15,0)</f>
        <v>-1.3035989818025799</v>
      </c>
      <c r="O27" s="70">
        <f>RANK(N27,N$8:N$74,0)</f>
        <v>26</v>
      </c>
      <c r="P27" s="69">
        <f>VLOOKUP($A27,'Return Data'!$A$7:$R$328,16,0)</f>
        <v>1.4357794008553799</v>
      </c>
      <c r="Q27" s="70">
        <f>RANK(P27,P$8:P$74,0)</f>
        <v>28</v>
      </c>
      <c r="R27" s="69">
        <f>VLOOKUP($A27,'Return Data'!$A$7:$R$328,17,0)</f>
        <v>29.454734016593498</v>
      </c>
      <c r="S27" s="71">
        <f t="shared" si="5"/>
        <v>17</v>
      </c>
    </row>
    <row r="28" spans="1:19" x14ac:dyDescent="0.25">
      <c r="A28" s="67" t="s">
        <v>286</v>
      </c>
      <c r="B28" s="68">
        <f>VLOOKUP($A28,'Return Data'!$A$7:$R$328,2,0)</f>
        <v>43906</v>
      </c>
      <c r="C28" s="69">
        <f>VLOOKUP($A28,'Return Data'!$A$7:$R$328,3,0)</f>
        <v>8</v>
      </c>
      <c r="D28" s="69">
        <f>VLOOKUP($A28,'Return Data'!$A$7:$R$328,11,0)</f>
        <v>-80.860257506964103</v>
      </c>
      <c r="E28" s="70">
        <f t="shared" si="0"/>
        <v>47</v>
      </c>
      <c r="F28" s="69">
        <f>VLOOKUP($A28,'Return Data'!$A$7:$R$328,12,0)</f>
        <v>-26.536912111749398</v>
      </c>
      <c r="G28" s="70">
        <f t="shared" si="1"/>
        <v>37</v>
      </c>
      <c r="H28" s="69">
        <f>VLOOKUP($A28,'Return Data'!$A$7:$R$328,13,0)</f>
        <v>-24.069381464686899</v>
      </c>
      <c r="I28" s="70">
        <f t="shared" si="2"/>
        <v>35</v>
      </c>
      <c r="J28" s="69">
        <f>VLOOKUP($A28,'Return Data'!$A$7:$R$328,14,0)</f>
        <v>-15.5267363386565</v>
      </c>
      <c r="K28" s="70">
        <f t="shared" si="3"/>
        <v>32</v>
      </c>
      <c r="L28" s="69">
        <f>VLOOKUP($A28,'Return Data'!$A$7:$R$328,18,0)</f>
        <v>-9.3780163464276107</v>
      </c>
      <c r="M28" s="70">
        <f>RANK(L28,L$8:L$74,0)</f>
        <v>39</v>
      </c>
      <c r="N28" s="69"/>
      <c r="O28" s="70"/>
      <c r="P28" s="69"/>
      <c r="Q28" s="70"/>
      <c r="R28" s="69">
        <f>VLOOKUP($A28,'Return Data'!$A$7:$R$328,17,0)</f>
        <v>-9.0234857849196501</v>
      </c>
      <c r="S28" s="71">
        <f t="shared" si="5"/>
        <v>57</v>
      </c>
    </row>
    <row r="29" spans="1:19" x14ac:dyDescent="0.25">
      <c r="A29" s="67" t="s">
        <v>287</v>
      </c>
      <c r="B29" s="68">
        <f>VLOOKUP($A29,'Return Data'!$A$7:$R$328,2,0)</f>
        <v>43906</v>
      </c>
      <c r="C29" s="69">
        <f>VLOOKUP($A29,'Return Data'!$A$7:$R$328,3,0)</f>
        <v>44.57</v>
      </c>
      <c r="D29" s="69">
        <f>VLOOKUP($A29,'Return Data'!$A$7:$R$328,11,0)</f>
        <v>-64.496038700519904</v>
      </c>
      <c r="E29" s="70">
        <f t="shared" si="0"/>
        <v>19</v>
      </c>
      <c r="F29" s="69">
        <f>VLOOKUP($A29,'Return Data'!$A$7:$R$328,12,0)</f>
        <v>-15.1805370075797</v>
      </c>
      <c r="G29" s="70">
        <f t="shared" si="1"/>
        <v>11</v>
      </c>
      <c r="H29" s="69">
        <f>VLOOKUP($A29,'Return Data'!$A$7:$R$328,13,0)</f>
        <v>-17.169824400568199</v>
      </c>
      <c r="I29" s="70">
        <f t="shared" si="2"/>
        <v>17</v>
      </c>
      <c r="J29" s="69">
        <f>VLOOKUP($A29,'Return Data'!$A$7:$R$328,14,0)</f>
        <v>-11.6090010054636</v>
      </c>
      <c r="K29" s="70">
        <f t="shared" si="3"/>
        <v>17</v>
      </c>
      <c r="L29" s="69">
        <f>VLOOKUP($A29,'Return Data'!$A$7:$R$328,18,0)</f>
        <v>-2.75221881328617</v>
      </c>
      <c r="M29" s="70">
        <f>RANK(L29,L$8:L$74,0)</f>
        <v>10</v>
      </c>
      <c r="N29" s="69">
        <f>VLOOKUP($A29,'Return Data'!$A$7:$R$328,15,0)</f>
        <v>3.2204841154664101</v>
      </c>
      <c r="O29" s="70">
        <f>RANK(N29,N$8:N$74,0)</f>
        <v>9</v>
      </c>
      <c r="P29" s="69">
        <f>VLOOKUP($A29,'Return Data'!$A$7:$R$328,16,0)</f>
        <v>4.5717750574999396</v>
      </c>
      <c r="Q29" s="70">
        <f>RANK(P29,P$8:P$74,0)</f>
        <v>11</v>
      </c>
      <c r="R29" s="69">
        <f>VLOOKUP($A29,'Return Data'!$A$7:$R$328,17,0)</f>
        <v>26.1459801077497</v>
      </c>
      <c r="S29" s="71">
        <f t="shared" si="5"/>
        <v>19</v>
      </c>
    </row>
    <row r="30" spans="1:19" x14ac:dyDescent="0.25">
      <c r="A30" s="67" t="s">
        <v>288</v>
      </c>
      <c r="B30" s="68">
        <f>VLOOKUP($A30,'Return Data'!$A$7:$R$328,2,0)</f>
        <v>43906</v>
      </c>
      <c r="C30" s="69">
        <f>VLOOKUP($A30,'Return Data'!$A$7:$R$328,3,0)</f>
        <v>8.1879000000000008</v>
      </c>
      <c r="D30" s="69">
        <f>VLOOKUP($A30,'Return Data'!$A$7:$R$328,11,0)</f>
        <v>-85.220351501646903</v>
      </c>
      <c r="E30" s="70">
        <f t="shared" si="0"/>
        <v>56</v>
      </c>
      <c r="F30" s="69"/>
      <c r="G30" s="70"/>
      <c r="H30" s="69"/>
      <c r="I30" s="70"/>
      <c r="J30" s="69"/>
      <c r="K30" s="70"/>
      <c r="L30" s="69"/>
      <c r="M30" s="70"/>
      <c r="N30" s="69"/>
      <c r="O30" s="70"/>
      <c r="P30" s="69"/>
      <c r="Q30" s="70"/>
      <c r="R30" s="69">
        <f>VLOOKUP($A30,'Return Data'!$A$7:$R$328,17,0)</f>
        <v>-44.094433333333299</v>
      </c>
      <c r="S30" s="71">
        <f t="shared" si="5"/>
        <v>67</v>
      </c>
    </row>
    <row r="31" spans="1:19" x14ac:dyDescent="0.25">
      <c r="A31" s="67" t="s">
        <v>289</v>
      </c>
      <c r="B31" s="68">
        <f>VLOOKUP($A31,'Return Data'!$A$7:$R$328,2,0)</f>
        <v>43906</v>
      </c>
      <c r="C31" s="69">
        <f>VLOOKUP($A31,'Return Data'!$A$7:$R$328,3,0)</f>
        <v>15.3628</v>
      </c>
      <c r="D31" s="69">
        <f>VLOOKUP($A31,'Return Data'!$A$7:$R$328,11,0)</f>
        <v>-61.577812019982701</v>
      </c>
      <c r="E31" s="70">
        <f t="shared" si="0"/>
        <v>15</v>
      </c>
      <c r="F31" s="69">
        <f>VLOOKUP($A31,'Return Data'!$A$7:$R$328,12,0)</f>
        <v>-15.7307839966924</v>
      </c>
      <c r="G31" s="70">
        <f t="shared" ref="G31:G74" si="8">RANK(F31,F$8:F$74,0)</f>
        <v>15</v>
      </c>
      <c r="H31" s="69">
        <f>VLOOKUP($A31,'Return Data'!$A$7:$R$328,13,0)</f>
        <v>-14.663086632924699</v>
      </c>
      <c r="I31" s="70">
        <f t="shared" ref="I31:I38" si="9">RANK(H31,H$8:H$74,0)</f>
        <v>13</v>
      </c>
      <c r="J31" s="69">
        <f>VLOOKUP($A31,'Return Data'!$A$7:$R$328,14,0)</f>
        <v>-7.4467607170914203</v>
      </c>
      <c r="K31" s="70">
        <f t="shared" ref="K31:K38" si="10">RANK(J31,J$8:J$74,0)</f>
        <v>10</v>
      </c>
      <c r="L31" s="69">
        <f>VLOOKUP($A31,'Return Data'!$A$7:$R$328,18,0)</f>
        <v>-1.6253231687528999</v>
      </c>
      <c r="M31" s="70">
        <f t="shared" ref="M31:M38" si="11">RANK(L31,L$8:L$74,0)</f>
        <v>5</v>
      </c>
      <c r="N31" s="69">
        <f>VLOOKUP($A31,'Return Data'!$A$7:$R$328,15,0)</f>
        <v>3.9111224858951599</v>
      </c>
      <c r="O31" s="70">
        <f t="shared" ref="O31:O38" si="12">RANK(N31,N$8:N$74,0)</f>
        <v>7</v>
      </c>
      <c r="P31" s="69">
        <f>VLOOKUP($A31,'Return Data'!$A$7:$R$328,16,0)</f>
        <v>6.0719918211728396</v>
      </c>
      <c r="Q31" s="70">
        <f>RANK(P31,P$8:P$74,0)</f>
        <v>5</v>
      </c>
      <c r="R31" s="69">
        <f>VLOOKUP($A31,'Return Data'!$A$7:$R$328,17,0)</f>
        <v>4.48127747252747</v>
      </c>
      <c r="S31" s="71">
        <f t="shared" si="5"/>
        <v>40</v>
      </c>
    </row>
    <row r="32" spans="1:19" x14ac:dyDescent="0.25">
      <c r="A32" s="67" t="s">
        <v>290</v>
      </c>
      <c r="B32" s="68">
        <f>VLOOKUP($A32,'Return Data'!$A$7:$R$328,2,0)</f>
        <v>43906</v>
      </c>
      <c r="C32" s="69">
        <f>VLOOKUP($A32,'Return Data'!$A$7:$R$328,3,0)</f>
        <v>37.747</v>
      </c>
      <c r="D32" s="69">
        <f>VLOOKUP($A32,'Return Data'!$A$7:$R$328,11,0)</f>
        <v>-73.110334564809193</v>
      </c>
      <c r="E32" s="70">
        <f t="shared" si="0"/>
        <v>36</v>
      </c>
      <c r="F32" s="69">
        <f>VLOOKUP($A32,'Return Data'!$A$7:$R$328,12,0)</f>
        <v>-21.128230652548101</v>
      </c>
      <c r="G32" s="70">
        <f t="shared" si="8"/>
        <v>25</v>
      </c>
      <c r="H32" s="69">
        <f>VLOOKUP($A32,'Return Data'!$A$7:$R$328,13,0)</f>
        <v>-22.0741414218956</v>
      </c>
      <c r="I32" s="70">
        <f t="shared" si="9"/>
        <v>26</v>
      </c>
      <c r="J32" s="69">
        <f>VLOOKUP($A32,'Return Data'!$A$7:$R$328,14,0)</f>
        <v>-12.469327266278301</v>
      </c>
      <c r="K32" s="70">
        <f t="shared" si="10"/>
        <v>18</v>
      </c>
      <c r="L32" s="69">
        <f>VLOOKUP($A32,'Return Data'!$A$7:$R$328,18,0)</f>
        <v>-2.7498816232465702</v>
      </c>
      <c r="M32" s="70">
        <f t="shared" si="11"/>
        <v>9</v>
      </c>
      <c r="N32" s="69">
        <f>VLOOKUP($A32,'Return Data'!$A$7:$R$328,15,0)</f>
        <v>0.88766723730161401</v>
      </c>
      <c r="O32" s="70">
        <f t="shared" si="12"/>
        <v>17</v>
      </c>
      <c r="P32" s="69">
        <f>VLOOKUP($A32,'Return Data'!$A$7:$R$328,16,0)</f>
        <v>3.7600446008603399</v>
      </c>
      <c r="Q32" s="70">
        <f>RANK(P32,P$8:P$74,0)</f>
        <v>15</v>
      </c>
      <c r="R32" s="69">
        <f>VLOOKUP($A32,'Return Data'!$A$7:$R$328,17,0)</f>
        <v>19.375655251578301</v>
      </c>
      <c r="S32" s="71">
        <f t="shared" si="5"/>
        <v>27</v>
      </c>
    </row>
    <row r="33" spans="1:19" x14ac:dyDescent="0.25">
      <c r="A33" s="67" t="s">
        <v>291</v>
      </c>
      <c r="B33" s="68">
        <f>VLOOKUP($A33,'Return Data'!$A$7:$R$328,2,0)</f>
        <v>43906</v>
      </c>
      <c r="C33" s="69">
        <f>VLOOKUP($A33,'Return Data'!$A$7:$R$328,3,0)</f>
        <v>43.61</v>
      </c>
      <c r="D33" s="69">
        <f>VLOOKUP($A33,'Return Data'!$A$7:$R$328,11,0)</f>
        <v>-81.763369535386502</v>
      </c>
      <c r="E33" s="70">
        <f t="shared" si="0"/>
        <v>49</v>
      </c>
      <c r="F33" s="69">
        <f>VLOOKUP($A33,'Return Data'!$A$7:$R$328,12,0)</f>
        <v>-27.677029248423899</v>
      </c>
      <c r="G33" s="70">
        <f t="shared" si="8"/>
        <v>43</v>
      </c>
      <c r="H33" s="69">
        <f>VLOOKUP($A33,'Return Data'!$A$7:$R$328,13,0)</f>
        <v>-25.549903114415098</v>
      </c>
      <c r="I33" s="70">
        <f t="shared" si="9"/>
        <v>39</v>
      </c>
      <c r="J33" s="69">
        <f>VLOOKUP($A33,'Return Data'!$A$7:$R$328,14,0)</f>
        <v>-17.465734020799101</v>
      </c>
      <c r="K33" s="70">
        <f t="shared" si="10"/>
        <v>39</v>
      </c>
      <c r="L33" s="69">
        <f>VLOOKUP($A33,'Return Data'!$A$7:$R$328,18,0)</f>
        <v>-10.249472401567401</v>
      </c>
      <c r="M33" s="70">
        <f t="shared" si="11"/>
        <v>43</v>
      </c>
      <c r="N33" s="69">
        <f>VLOOKUP($A33,'Return Data'!$A$7:$R$328,15,0)</f>
        <v>-1.62010276939148</v>
      </c>
      <c r="O33" s="70">
        <f t="shared" si="12"/>
        <v>30</v>
      </c>
      <c r="P33" s="69">
        <f>VLOOKUP($A33,'Return Data'!$A$7:$R$328,16,0)</f>
        <v>3.0524307097360799</v>
      </c>
      <c r="Q33" s="70">
        <f>RANK(P33,P$8:P$74,0)</f>
        <v>19</v>
      </c>
      <c r="R33" s="69">
        <f>VLOOKUP($A33,'Return Data'!$A$7:$R$328,17,0)</f>
        <v>23.908887156499699</v>
      </c>
      <c r="S33" s="71">
        <f t="shared" si="5"/>
        <v>22</v>
      </c>
    </row>
    <row r="34" spans="1:19" x14ac:dyDescent="0.25">
      <c r="A34" s="67" t="s">
        <v>292</v>
      </c>
      <c r="B34" s="68">
        <f>VLOOKUP($A34,'Return Data'!$A$7:$R$328,2,0)</f>
        <v>43906</v>
      </c>
      <c r="C34" s="69">
        <f>VLOOKUP($A34,'Return Data'!$A$7:$R$328,3,0)</f>
        <v>60.556800000000003</v>
      </c>
      <c r="D34" s="69">
        <f>VLOOKUP($A34,'Return Data'!$A$7:$R$328,11,0)</f>
        <v>-65.105027271720701</v>
      </c>
      <c r="E34" s="70">
        <f t="shared" si="0"/>
        <v>20</v>
      </c>
      <c r="F34" s="69">
        <f>VLOOKUP($A34,'Return Data'!$A$7:$R$328,12,0)</f>
        <v>-15.621384076377201</v>
      </c>
      <c r="G34" s="70">
        <f t="shared" si="8"/>
        <v>13</v>
      </c>
      <c r="H34" s="69">
        <f>VLOOKUP($A34,'Return Data'!$A$7:$R$328,13,0)</f>
        <v>-13.5539208105219</v>
      </c>
      <c r="I34" s="70">
        <f t="shared" si="9"/>
        <v>9</v>
      </c>
      <c r="J34" s="69">
        <f>VLOOKUP($A34,'Return Data'!$A$7:$R$328,14,0)</f>
        <v>-7.0354612542223496</v>
      </c>
      <c r="K34" s="70">
        <f t="shared" si="10"/>
        <v>9</v>
      </c>
      <c r="L34" s="69">
        <f>VLOOKUP($A34,'Return Data'!$A$7:$R$328,18,0)</f>
        <v>-1.8435775056357899</v>
      </c>
      <c r="M34" s="70">
        <f t="shared" si="11"/>
        <v>6</v>
      </c>
      <c r="N34" s="69">
        <f>VLOOKUP($A34,'Return Data'!$A$7:$R$328,15,0)</f>
        <v>4.2865844806115403</v>
      </c>
      <c r="O34" s="70">
        <f t="shared" si="12"/>
        <v>6</v>
      </c>
      <c r="P34" s="69">
        <f>VLOOKUP($A34,'Return Data'!$A$7:$R$328,16,0)</f>
        <v>3.5000873138934998</v>
      </c>
      <c r="Q34" s="70">
        <f>RANK(P34,P$8:P$74,0)</f>
        <v>17</v>
      </c>
      <c r="R34" s="69">
        <f>VLOOKUP($A34,'Return Data'!$A$7:$R$328,17,0)</f>
        <v>22.125828219800098</v>
      </c>
      <c r="S34" s="71">
        <f t="shared" si="5"/>
        <v>24</v>
      </c>
    </row>
    <row r="35" spans="1:19" x14ac:dyDescent="0.25">
      <c r="A35" s="67" t="s">
        <v>293</v>
      </c>
      <c r="B35" s="68">
        <f>VLOOKUP($A35,'Return Data'!$A$7:$R$328,2,0)</f>
        <v>43906</v>
      </c>
      <c r="C35" s="69">
        <f>VLOOKUP($A35,'Return Data'!$A$7:$R$328,3,0)</f>
        <v>9.5510999999999999</v>
      </c>
      <c r="D35" s="69">
        <f>VLOOKUP($A35,'Return Data'!$A$7:$R$328,11,0)</f>
        <v>-74.825791676279295</v>
      </c>
      <c r="E35" s="70">
        <f t="shared" si="0"/>
        <v>38</v>
      </c>
      <c r="F35" s="69">
        <f>VLOOKUP($A35,'Return Data'!$A$7:$R$328,12,0)</f>
        <v>-24.5504192593338</v>
      </c>
      <c r="G35" s="70">
        <f t="shared" si="8"/>
        <v>32</v>
      </c>
      <c r="H35" s="69">
        <f>VLOOKUP($A35,'Return Data'!$A$7:$R$328,13,0)</f>
        <v>-22.846481650173299</v>
      </c>
      <c r="I35" s="70">
        <f t="shared" si="9"/>
        <v>31</v>
      </c>
      <c r="J35" s="69">
        <f>VLOOKUP($A35,'Return Data'!$A$7:$R$328,14,0)</f>
        <v>-15.790977662089899</v>
      </c>
      <c r="K35" s="70">
        <f t="shared" si="10"/>
        <v>33</v>
      </c>
      <c r="L35" s="69">
        <f>VLOOKUP($A35,'Return Data'!$A$7:$R$328,18,0)</f>
        <v>-8.4903549692604603</v>
      </c>
      <c r="M35" s="70">
        <f t="shared" si="11"/>
        <v>36</v>
      </c>
      <c r="N35" s="69">
        <f>VLOOKUP($A35,'Return Data'!$A$7:$R$328,15,0)</f>
        <v>-4.1672881886508204</v>
      </c>
      <c r="O35" s="70">
        <f t="shared" si="12"/>
        <v>43</v>
      </c>
      <c r="P35" s="69"/>
      <c r="Q35" s="70"/>
      <c r="R35" s="69">
        <f>VLOOKUP($A35,'Return Data'!$A$7:$R$328,17,0)</f>
        <v>-1.3160522088353399</v>
      </c>
      <c r="S35" s="71">
        <f t="shared" si="5"/>
        <v>49</v>
      </c>
    </row>
    <row r="36" spans="1:19" x14ac:dyDescent="0.25">
      <c r="A36" s="67" t="s">
        <v>294</v>
      </c>
      <c r="B36" s="68">
        <f>VLOOKUP($A36,'Return Data'!$A$7:$R$328,2,0)</f>
        <v>43906</v>
      </c>
      <c r="C36" s="69">
        <f>VLOOKUP($A36,'Return Data'!$A$7:$R$328,3,0)</f>
        <v>14.754</v>
      </c>
      <c r="D36" s="69">
        <f>VLOOKUP($A36,'Return Data'!$A$7:$R$328,11,0)</f>
        <v>-86.956572464588206</v>
      </c>
      <c r="E36" s="70">
        <f t="shared" si="0"/>
        <v>57</v>
      </c>
      <c r="F36" s="69">
        <f>VLOOKUP($A36,'Return Data'!$A$7:$R$328,12,0)</f>
        <v>-28.279620937981399</v>
      </c>
      <c r="G36" s="70">
        <f t="shared" si="8"/>
        <v>45</v>
      </c>
      <c r="H36" s="69">
        <f>VLOOKUP($A36,'Return Data'!$A$7:$R$328,13,0)</f>
        <v>-23.224583020553201</v>
      </c>
      <c r="I36" s="70">
        <f t="shared" si="9"/>
        <v>33</v>
      </c>
      <c r="J36" s="69">
        <f>VLOOKUP($A36,'Return Data'!$A$7:$R$328,14,0)</f>
        <v>-15.031838925871501</v>
      </c>
      <c r="K36" s="70">
        <f t="shared" si="10"/>
        <v>30</v>
      </c>
      <c r="L36" s="69">
        <f>VLOOKUP($A36,'Return Data'!$A$7:$R$328,18,0)</f>
        <v>-3.4937012485745802</v>
      </c>
      <c r="M36" s="70">
        <f t="shared" si="11"/>
        <v>11</v>
      </c>
      <c r="N36" s="69">
        <f>VLOOKUP($A36,'Return Data'!$A$7:$R$328,15,0)</f>
        <v>3.7103591900696902</v>
      </c>
      <c r="O36" s="70">
        <f t="shared" si="12"/>
        <v>8</v>
      </c>
      <c r="P36" s="69"/>
      <c r="Q36" s="70"/>
      <c r="R36" s="69">
        <f>VLOOKUP($A36,'Return Data'!$A$7:$R$328,17,0)</f>
        <v>11.267597402597399</v>
      </c>
      <c r="S36" s="71">
        <f t="shared" si="5"/>
        <v>34</v>
      </c>
    </row>
    <row r="37" spans="1:19" x14ac:dyDescent="0.25">
      <c r="A37" s="67" t="s">
        <v>295</v>
      </c>
      <c r="B37" s="68">
        <f>VLOOKUP($A37,'Return Data'!$A$7:$R$328,2,0)</f>
        <v>43906</v>
      </c>
      <c r="C37" s="69">
        <f>VLOOKUP($A37,'Return Data'!$A$7:$R$328,3,0)</f>
        <v>15.450200000000001</v>
      </c>
      <c r="D37" s="69">
        <f>VLOOKUP($A37,'Return Data'!$A$7:$R$328,11,0)</f>
        <v>-66.197001424869896</v>
      </c>
      <c r="E37" s="70">
        <f t="shared" si="0"/>
        <v>23</v>
      </c>
      <c r="F37" s="69">
        <f>VLOOKUP($A37,'Return Data'!$A$7:$R$328,12,0)</f>
        <v>-14.0584622871606</v>
      </c>
      <c r="G37" s="70">
        <f t="shared" si="8"/>
        <v>10</v>
      </c>
      <c r="H37" s="69">
        <f>VLOOKUP($A37,'Return Data'!$A$7:$R$328,13,0)</f>
        <v>-13.8523096878716</v>
      </c>
      <c r="I37" s="70">
        <f t="shared" si="9"/>
        <v>11</v>
      </c>
      <c r="J37" s="69">
        <f>VLOOKUP($A37,'Return Data'!$A$7:$R$328,14,0)</f>
        <v>-9.6316203527543909</v>
      </c>
      <c r="K37" s="70">
        <f t="shared" si="10"/>
        <v>15</v>
      </c>
      <c r="L37" s="69">
        <f>VLOOKUP($A37,'Return Data'!$A$7:$R$328,18,0)</f>
        <v>-6.3417477517225898</v>
      </c>
      <c r="M37" s="70">
        <f t="shared" si="11"/>
        <v>22</v>
      </c>
      <c r="N37" s="69">
        <f>VLOOKUP($A37,'Return Data'!$A$7:$R$328,15,0)</f>
        <v>2.3431508497273601</v>
      </c>
      <c r="O37" s="70">
        <f t="shared" si="12"/>
        <v>14</v>
      </c>
      <c r="P37" s="69">
        <f>VLOOKUP($A37,'Return Data'!$A$7:$R$328,16,0)</f>
        <v>8.7448716007960297</v>
      </c>
      <c r="Q37" s="70">
        <f>RANK(P37,P$8:P$74,0)</f>
        <v>3</v>
      </c>
      <c r="R37" s="69">
        <f>VLOOKUP($A37,'Return Data'!$A$7:$R$328,17,0)</f>
        <v>10.575879851143</v>
      </c>
      <c r="S37" s="71">
        <f t="shared" si="5"/>
        <v>35</v>
      </c>
    </row>
    <row r="38" spans="1:19" x14ac:dyDescent="0.25">
      <c r="A38" s="67" t="s">
        <v>296</v>
      </c>
      <c r="B38" s="68">
        <f>VLOOKUP($A38,'Return Data'!$A$7:$R$328,2,0)</f>
        <v>43906</v>
      </c>
      <c r="C38" s="69">
        <f>VLOOKUP($A38,'Return Data'!$A$7:$R$328,3,0)</f>
        <v>40.657499999999999</v>
      </c>
      <c r="D38" s="69">
        <f>VLOOKUP($A38,'Return Data'!$A$7:$R$328,11,0)</f>
        <v>-98.036277116775807</v>
      </c>
      <c r="E38" s="70">
        <f t="shared" si="0"/>
        <v>66</v>
      </c>
      <c r="F38" s="69">
        <f>VLOOKUP($A38,'Return Data'!$A$7:$R$328,12,0)</f>
        <v>-33.061707637844798</v>
      </c>
      <c r="G38" s="70">
        <f t="shared" si="8"/>
        <v>52</v>
      </c>
      <c r="H38" s="69">
        <f>VLOOKUP($A38,'Return Data'!$A$7:$R$328,13,0)</f>
        <v>-35.5455618263437</v>
      </c>
      <c r="I38" s="70">
        <f t="shared" si="9"/>
        <v>59</v>
      </c>
      <c r="J38" s="69">
        <f>VLOOKUP($A38,'Return Data'!$A$7:$R$328,14,0)</f>
        <v>-25.797623763066198</v>
      </c>
      <c r="K38" s="70">
        <f t="shared" si="10"/>
        <v>57</v>
      </c>
      <c r="L38" s="69">
        <f>VLOOKUP($A38,'Return Data'!$A$7:$R$328,18,0)</f>
        <v>-15.969454887329899</v>
      </c>
      <c r="M38" s="70">
        <f t="shared" si="11"/>
        <v>52</v>
      </c>
      <c r="N38" s="69">
        <f>VLOOKUP($A38,'Return Data'!$A$7:$R$328,15,0)</f>
        <v>-8.1302364822916502</v>
      </c>
      <c r="O38" s="70">
        <f t="shared" si="12"/>
        <v>48</v>
      </c>
      <c r="P38" s="69">
        <f>VLOOKUP($A38,'Return Data'!$A$7:$R$328,16,0)</f>
        <v>-3.4259662578587999</v>
      </c>
      <c r="Q38" s="70">
        <f>RANK(P38,P$8:P$74,0)</f>
        <v>38</v>
      </c>
      <c r="R38" s="69">
        <f>VLOOKUP($A38,'Return Data'!$A$7:$R$328,17,0)</f>
        <v>21.153095463138001</v>
      </c>
      <c r="S38" s="71">
        <f t="shared" si="5"/>
        <v>26</v>
      </c>
    </row>
    <row r="39" spans="1:19" x14ac:dyDescent="0.25">
      <c r="A39" s="67" t="s">
        <v>297</v>
      </c>
      <c r="B39" s="68">
        <f>VLOOKUP($A39,'Return Data'!$A$7:$R$328,2,0)</f>
        <v>43906</v>
      </c>
      <c r="C39" s="69">
        <f>VLOOKUP($A39,'Return Data'!$A$7:$R$328,3,0)</f>
        <v>9.0823999999999998</v>
      </c>
      <c r="D39" s="69">
        <f>VLOOKUP($A39,'Return Data'!$A$7:$R$328,11,0)</f>
        <v>-57.677959966841698</v>
      </c>
      <c r="E39" s="70">
        <f t="shared" si="0"/>
        <v>11</v>
      </c>
      <c r="F39" s="69">
        <f>VLOOKUP($A39,'Return Data'!$A$7:$R$328,12,0)</f>
        <v>-23.9048954730475</v>
      </c>
      <c r="G39" s="70">
        <f t="shared" si="8"/>
        <v>31</v>
      </c>
      <c r="H39" s="69"/>
      <c r="I39" s="70"/>
      <c r="J39" s="69"/>
      <c r="K39" s="70"/>
      <c r="L39" s="69"/>
      <c r="M39" s="70"/>
      <c r="N39" s="69"/>
      <c r="O39" s="70"/>
      <c r="P39" s="69"/>
      <c r="Q39" s="70"/>
      <c r="R39" s="69">
        <f>VLOOKUP($A39,'Return Data'!$A$7:$R$328,17,0)</f>
        <v>-14.1916949152542</v>
      </c>
      <c r="S39" s="71">
        <f t="shared" si="5"/>
        <v>62</v>
      </c>
    </row>
    <row r="40" spans="1:19" x14ac:dyDescent="0.25">
      <c r="A40" s="67" t="s">
        <v>298</v>
      </c>
      <c r="B40" s="68">
        <f>VLOOKUP($A40,'Return Data'!$A$7:$R$328,2,0)</f>
        <v>43906</v>
      </c>
      <c r="C40" s="69">
        <f>VLOOKUP($A40,'Return Data'!$A$7:$R$328,3,0)</f>
        <v>11.46</v>
      </c>
      <c r="D40" s="69">
        <f>VLOOKUP($A40,'Return Data'!$A$7:$R$328,11,0)</f>
        <v>-84.310933725130795</v>
      </c>
      <c r="E40" s="70">
        <f t="shared" ref="E40:E71" si="13">RANK(D40,D$8:D$74,0)</f>
        <v>55</v>
      </c>
      <c r="F40" s="69">
        <f>VLOOKUP($A40,'Return Data'!$A$7:$R$328,12,0)</f>
        <v>-32.668025911269098</v>
      </c>
      <c r="G40" s="70">
        <f t="shared" si="8"/>
        <v>51</v>
      </c>
      <c r="H40" s="69">
        <f>VLOOKUP($A40,'Return Data'!$A$7:$R$328,13,0)</f>
        <v>-28.370881385900599</v>
      </c>
      <c r="I40" s="70">
        <f t="shared" ref="I40:I74" si="14">RANK(H40,H$8:H$74,0)</f>
        <v>46</v>
      </c>
      <c r="J40" s="69">
        <f>VLOOKUP($A40,'Return Data'!$A$7:$R$328,14,0)</f>
        <v>-18.506548798612801</v>
      </c>
      <c r="K40" s="70">
        <f t="shared" ref="K40:K74" si="15">RANK(J40,J$8:J$74,0)</f>
        <v>41</v>
      </c>
      <c r="L40" s="69">
        <f>VLOOKUP($A40,'Return Data'!$A$7:$R$328,18,0)</f>
        <v>-7.8259241475736996</v>
      </c>
      <c r="M40" s="70">
        <f t="shared" ref="M40:M50" si="16">RANK(L40,L$8:L$74,0)</f>
        <v>31</v>
      </c>
      <c r="N40" s="69">
        <f>VLOOKUP($A40,'Return Data'!$A$7:$R$328,15,0)</f>
        <v>-1.4455357469261401</v>
      </c>
      <c r="O40" s="70">
        <f t="shared" ref="O40:O49" si="17">RANK(N40,N$8:N$74,0)</f>
        <v>27</v>
      </c>
      <c r="P40" s="69"/>
      <c r="Q40" s="70"/>
      <c r="R40" s="69">
        <f>VLOOKUP($A40,'Return Data'!$A$7:$R$328,17,0)</f>
        <v>3.4226075786769501</v>
      </c>
      <c r="S40" s="71">
        <f t="shared" ref="S40:S71" si="18">RANK(R40,R$8:R$74,0)</f>
        <v>43</v>
      </c>
    </row>
    <row r="41" spans="1:19" x14ac:dyDescent="0.25">
      <c r="A41" s="67" t="s">
        <v>299</v>
      </c>
      <c r="B41" s="68">
        <f>VLOOKUP($A41,'Return Data'!$A$7:$R$328,2,0)</f>
        <v>43906</v>
      </c>
      <c r="C41" s="69">
        <f>VLOOKUP($A41,'Return Data'!$A$7:$R$328,3,0)</f>
        <v>153.08000000000001</v>
      </c>
      <c r="D41" s="69">
        <f>VLOOKUP($A41,'Return Data'!$A$7:$R$328,11,0)</f>
        <v>-82.037272642136699</v>
      </c>
      <c r="E41" s="70">
        <f t="shared" si="13"/>
        <v>50</v>
      </c>
      <c r="F41" s="69">
        <f>VLOOKUP($A41,'Return Data'!$A$7:$R$328,12,0)</f>
        <v>-30.973059198865801</v>
      </c>
      <c r="G41" s="70">
        <f t="shared" si="8"/>
        <v>50</v>
      </c>
      <c r="H41" s="69">
        <f>VLOOKUP($A41,'Return Data'!$A$7:$R$328,13,0)</f>
        <v>-28.434903747039499</v>
      </c>
      <c r="I41" s="70">
        <f t="shared" si="14"/>
        <v>47</v>
      </c>
      <c r="J41" s="69">
        <f>VLOOKUP($A41,'Return Data'!$A$7:$R$328,14,0)</f>
        <v>-20.701794147975701</v>
      </c>
      <c r="K41" s="70">
        <f t="shared" si="15"/>
        <v>48</v>
      </c>
      <c r="L41" s="69">
        <f>VLOOKUP($A41,'Return Data'!$A$7:$R$328,18,0)</f>
        <v>-10.4566771790982</v>
      </c>
      <c r="M41" s="70">
        <f t="shared" si="16"/>
        <v>45</v>
      </c>
      <c r="N41" s="69">
        <f>VLOOKUP($A41,'Return Data'!$A$7:$R$328,15,0)</f>
        <v>-3.99726927744112</v>
      </c>
      <c r="O41" s="70">
        <f t="shared" si="17"/>
        <v>42</v>
      </c>
      <c r="P41" s="69">
        <f>VLOOKUP($A41,'Return Data'!$A$7:$R$328,16,0)</f>
        <v>-0.37520576323351701</v>
      </c>
      <c r="Q41" s="70">
        <f t="shared" ref="Q41:Q46" si="19">RANK(P41,P$8:P$74,0)</f>
        <v>34</v>
      </c>
      <c r="R41" s="69">
        <f>VLOOKUP($A41,'Return Data'!$A$7:$R$328,17,0)</f>
        <v>184.970339108448</v>
      </c>
      <c r="S41" s="71">
        <f t="shared" si="18"/>
        <v>4</v>
      </c>
    </row>
    <row r="42" spans="1:19" x14ac:dyDescent="0.25">
      <c r="A42" s="67" t="s">
        <v>300</v>
      </c>
      <c r="B42" s="68">
        <f>VLOOKUP($A42,'Return Data'!$A$7:$R$328,2,0)</f>
        <v>43906</v>
      </c>
      <c r="C42" s="69">
        <f>VLOOKUP($A42,'Return Data'!$A$7:$R$328,3,0)</f>
        <v>164.61</v>
      </c>
      <c r="D42" s="69">
        <f>VLOOKUP($A42,'Return Data'!$A$7:$R$328,11,0)</f>
        <v>-80.1846884524046</v>
      </c>
      <c r="E42" s="70">
        <f t="shared" si="13"/>
        <v>45</v>
      </c>
      <c r="F42" s="69">
        <f>VLOOKUP($A42,'Return Data'!$A$7:$R$328,12,0)</f>
        <v>-29.916044569479102</v>
      </c>
      <c r="G42" s="70">
        <f t="shared" si="8"/>
        <v>49</v>
      </c>
      <c r="H42" s="69">
        <f>VLOOKUP($A42,'Return Data'!$A$7:$R$328,13,0)</f>
        <v>-27.602450036818901</v>
      </c>
      <c r="I42" s="70">
        <f t="shared" si="14"/>
        <v>43</v>
      </c>
      <c r="J42" s="69">
        <f>VLOOKUP($A42,'Return Data'!$A$7:$R$328,14,0)</f>
        <v>-20.079068615308501</v>
      </c>
      <c r="K42" s="70">
        <f t="shared" si="15"/>
        <v>45</v>
      </c>
      <c r="L42" s="69">
        <f>VLOOKUP($A42,'Return Data'!$A$7:$R$328,18,0)</f>
        <v>-10.381794147071201</v>
      </c>
      <c r="M42" s="70">
        <f t="shared" si="16"/>
        <v>44</v>
      </c>
      <c r="N42" s="69">
        <f>VLOOKUP($A42,'Return Data'!$A$7:$R$328,15,0)</f>
        <v>-1.48266423357667</v>
      </c>
      <c r="O42" s="70">
        <f t="shared" si="17"/>
        <v>28</v>
      </c>
      <c r="P42" s="69">
        <f>VLOOKUP($A42,'Return Data'!$A$7:$R$328,16,0)</f>
        <v>3.3039898087197002</v>
      </c>
      <c r="Q42" s="70">
        <f t="shared" si="19"/>
        <v>18</v>
      </c>
      <c r="R42" s="69">
        <f>VLOOKUP($A42,'Return Data'!$A$7:$R$328,17,0)</f>
        <v>99.399511905142205</v>
      </c>
      <c r="S42" s="71">
        <f t="shared" si="18"/>
        <v>8</v>
      </c>
    </row>
    <row r="43" spans="1:19" x14ac:dyDescent="0.25">
      <c r="A43" s="67" t="s">
        <v>301</v>
      </c>
      <c r="B43" s="68">
        <f>VLOOKUP($A43,'Return Data'!$A$7:$R$328,2,0)</f>
        <v>43906</v>
      </c>
      <c r="C43" s="69">
        <f>VLOOKUP($A43,'Return Data'!$A$7:$R$328,3,0)</f>
        <v>72.378399999999999</v>
      </c>
      <c r="D43" s="69">
        <f>VLOOKUP($A43,'Return Data'!$A$7:$R$328,11,0)</f>
        <v>-89.016574289065503</v>
      </c>
      <c r="E43" s="70">
        <f t="shared" si="13"/>
        <v>59</v>
      </c>
      <c r="F43" s="69">
        <f>VLOOKUP($A43,'Return Data'!$A$7:$R$328,12,0)</f>
        <v>-33.291493491897299</v>
      </c>
      <c r="G43" s="70">
        <f t="shared" si="8"/>
        <v>53</v>
      </c>
      <c r="H43" s="69">
        <f>VLOOKUP($A43,'Return Data'!$A$7:$R$328,13,0)</f>
        <v>-29.996211132838301</v>
      </c>
      <c r="I43" s="70">
        <f t="shared" si="14"/>
        <v>52</v>
      </c>
      <c r="J43" s="69">
        <f>VLOOKUP($A43,'Return Data'!$A$7:$R$328,14,0)</f>
        <v>-21.046599518769298</v>
      </c>
      <c r="K43" s="70">
        <f t="shared" si="15"/>
        <v>49</v>
      </c>
      <c r="L43" s="69">
        <f>VLOOKUP($A43,'Return Data'!$A$7:$R$328,18,0)</f>
        <v>-9.3056206417676801</v>
      </c>
      <c r="M43" s="70">
        <f t="shared" si="16"/>
        <v>38</v>
      </c>
      <c r="N43" s="69">
        <f>VLOOKUP($A43,'Return Data'!$A$7:$R$328,15,0)</f>
        <v>-2.4737564194699702</v>
      </c>
      <c r="O43" s="70">
        <f t="shared" si="17"/>
        <v>36</v>
      </c>
      <c r="P43" s="69">
        <f>VLOOKUP($A43,'Return Data'!$A$7:$R$328,16,0)</f>
        <v>4.8104916265229303</v>
      </c>
      <c r="Q43" s="70">
        <f t="shared" si="19"/>
        <v>10</v>
      </c>
      <c r="R43" s="69">
        <f>VLOOKUP($A43,'Return Data'!$A$7:$R$328,17,0)</f>
        <v>31.2319835390946</v>
      </c>
      <c r="S43" s="71">
        <f t="shared" si="18"/>
        <v>16</v>
      </c>
    </row>
    <row r="44" spans="1:19" x14ac:dyDescent="0.25">
      <c r="A44" s="67" t="s">
        <v>302</v>
      </c>
      <c r="B44" s="68">
        <f>VLOOKUP($A44,'Return Data'!$A$7:$R$328,2,0)</f>
        <v>43906</v>
      </c>
      <c r="C44" s="69">
        <f>VLOOKUP($A44,'Return Data'!$A$7:$R$328,3,0)</f>
        <v>39.53</v>
      </c>
      <c r="D44" s="69">
        <f>VLOOKUP($A44,'Return Data'!$A$7:$R$328,11,0)</f>
        <v>-95.245514516347797</v>
      </c>
      <c r="E44" s="70">
        <f t="shared" si="13"/>
        <v>65</v>
      </c>
      <c r="F44" s="69">
        <f>VLOOKUP($A44,'Return Data'!$A$7:$R$328,12,0)</f>
        <v>-46.013002591949899</v>
      </c>
      <c r="G44" s="70">
        <f t="shared" si="8"/>
        <v>66</v>
      </c>
      <c r="H44" s="69">
        <f>VLOOKUP($A44,'Return Data'!$A$7:$R$328,13,0)</f>
        <v>-36.571060644641101</v>
      </c>
      <c r="I44" s="70">
        <f t="shared" si="14"/>
        <v>61</v>
      </c>
      <c r="J44" s="69">
        <f>VLOOKUP($A44,'Return Data'!$A$7:$R$328,14,0)</f>
        <v>-27.843788309683699</v>
      </c>
      <c r="K44" s="70">
        <f t="shared" si="15"/>
        <v>61</v>
      </c>
      <c r="L44" s="69">
        <f>VLOOKUP($A44,'Return Data'!$A$7:$R$328,18,0)</f>
        <v>-11.1079150705897</v>
      </c>
      <c r="M44" s="70">
        <f t="shared" si="16"/>
        <v>46</v>
      </c>
      <c r="N44" s="69">
        <f>VLOOKUP($A44,'Return Data'!$A$7:$R$328,15,0)</f>
        <v>-5.92221221929388</v>
      </c>
      <c r="O44" s="70">
        <f t="shared" si="17"/>
        <v>45</v>
      </c>
      <c r="P44" s="69">
        <f>VLOOKUP($A44,'Return Data'!$A$7:$R$328,16,0)</f>
        <v>0.80438164376458299</v>
      </c>
      <c r="Q44" s="70">
        <f t="shared" si="19"/>
        <v>31</v>
      </c>
      <c r="R44" s="69">
        <f>VLOOKUP($A44,'Return Data'!$A$7:$R$328,17,0)</f>
        <v>25.558850580148</v>
      </c>
      <c r="S44" s="71">
        <f t="shared" si="18"/>
        <v>20</v>
      </c>
    </row>
    <row r="45" spans="1:19" x14ac:dyDescent="0.25">
      <c r="A45" s="67" t="s">
        <v>303</v>
      </c>
      <c r="B45" s="68">
        <f>VLOOKUP($A45,'Return Data'!$A$7:$R$328,2,0)</f>
        <v>43906</v>
      </c>
      <c r="C45" s="69">
        <f>VLOOKUP($A45,'Return Data'!$A$7:$R$328,3,0)</f>
        <v>63.849600000000002</v>
      </c>
      <c r="D45" s="69">
        <f>VLOOKUP($A45,'Return Data'!$A$7:$R$328,11,0)</f>
        <v>-75.568412388815105</v>
      </c>
      <c r="E45" s="70">
        <f t="shared" si="13"/>
        <v>40</v>
      </c>
      <c r="F45" s="69">
        <f>VLOOKUP($A45,'Return Data'!$A$7:$R$328,12,0)</f>
        <v>-18.959683137438301</v>
      </c>
      <c r="G45" s="70">
        <f t="shared" si="8"/>
        <v>20</v>
      </c>
      <c r="H45" s="69">
        <f>VLOOKUP($A45,'Return Data'!$A$7:$R$328,13,0)</f>
        <v>-20.3351879054668</v>
      </c>
      <c r="I45" s="70">
        <f t="shared" si="14"/>
        <v>22</v>
      </c>
      <c r="J45" s="69">
        <f>VLOOKUP($A45,'Return Data'!$A$7:$R$328,14,0)</f>
        <v>-14.7212172383932</v>
      </c>
      <c r="K45" s="70">
        <f t="shared" si="15"/>
        <v>28</v>
      </c>
      <c r="L45" s="69">
        <f>VLOOKUP($A45,'Return Data'!$A$7:$R$328,18,0)</f>
        <v>-6.6318538132606903</v>
      </c>
      <c r="M45" s="70">
        <f t="shared" si="16"/>
        <v>24</v>
      </c>
      <c r="N45" s="69">
        <f>VLOOKUP($A45,'Return Data'!$A$7:$R$328,15,0)</f>
        <v>-2.4457314184733399</v>
      </c>
      <c r="O45" s="70">
        <f t="shared" si="17"/>
        <v>35</v>
      </c>
      <c r="P45" s="69">
        <f>VLOOKUP($A45,'Return Data'!$A$7:$R$328,16,0)</f>
        <v>0.94572371163986901</v>
      </c>
      <c r="Q45" s="70">
        <f t="shared" si="19"/>
        <v>30</v>
      </c>
      <c r="R45" s="69">
        <f>VLOOKUP($A45,'Return Data'!$A$7:$R$328,17,0)</f>
        <v>217.99741443053099</v>
      </c>
      <c r="S45" s="71">
        <f t="shared" si="18"/>
        <v>2</v>
      </c>
    </row>
    <row r="46" spans="1:19" x14ac:dyDescent="0.25">
      <c r="A46" s="67" t="s">
        <v>375</v>
      </c>
      <c r="B46" s="68">
        <f>VLOOKUP($A46,'Return Data'!$A$7:$R$328,2,0)</f>
        <v>43906</v>
      </c>
      <c r="C46" s="69">
        <f>VLOOKUP($A46,'Return Data'!$A$7:$R$328,3,0)</f>
        <v>113.4439</v>
      </c>
      <c r="D46" s="69">
        <f>VLOOKUP($A46,'Return Data'!$A$7:$R$328,11,0)</f>
        <v>-79.887310470665298</v>
      </c>
      <c r="E46" s="70">
        <f t="shared" si="13"/>
        <v>42</v>
      </c>
      <c r="F46" s="69">
        <f>VLOOKUP($A46,'Return Data'!$A$7:$R$328,12,0)</f>
        <v>-29.584097234411299</v>
      </c>
      <c r="G46" s="70">
        <f t="shared" si="8"/>
        <v>47</v>
      </c>
      <c r="H46" s="69">
        <f>VLOOKUP($A46,'Return Data'!$A$7:$R$328,13,0)</f>
        <v>-27.191395134438999</v>
      </c>
      <c r="I46" s="70">
        <f t="shared" si="14"/>
        <v>42</v>
      </c>
      <c r="J46" s="69">
        <f>VLOOKUP($A46,'Return Data'!$A$7:$R$328,14,0)</f>
        <v>-20.118170694109399</v>
      </c>
      <c r="K46" s="70">
        <f t="shared" si="15"/>
        <v>46</v>
      </c>
      <c r="L46" s="69">
        <f>VLOOKUP($A46,'Return Data'!$A$7:$R$328,18,0)</f>
        <v>-9.2316533631294</v>
      </c>
      <c r="M46" s="70">
        <f t="shared" si="16"/>
        <v>37</v>
      </c>
      <c r="N46" s="69">
        <f>VLOOKUP($A46,'Return Data'!$A$7:$R$328,15,0)</f>
        <v>-3.2155080919577799</v>
      </c>
      <c r="O46" s="70">
        <f t="shared" si="17"/>
        <v>40</v>
      </c>
      <c r="P46" s="69">
        <f>VLOOKUP($A46,'Return Data'!$A$7:$R$328,16,0)</f>
        <v>-0.32610733442873802</v>
      </c>
      <c r="Q46" s="70">
        <f t="shared" si="19"/>
        <v>33</v>
      </c>
      <c r="R46" s="69">
        <f>VLOOKUP($A46,'Return Data'!$A$7:$R$328,17,0)</f>
        <v>126.867615894419</v>
      </c>
      <c r="S46" s="71">
        <f t="shared" si="18"/>
        <v>7</v>
      </c>
    </row>
    <row r="47" spans="1:19" x14ac:dyDescent="0.25">
      <c r="A47" s="67" t="s">
        <v>304</v>
      </c>
      <c r="B47" s="68">
        <f>VLOOKUP($A47,'Return Data'!$A$7:$R$328,2,0)</f>
        <v>43906</v>
      </c>
      <c r="C47" s="69">
        <f>VLOOKUP($A47,'Return Data'!$A$7:$R$328,3,0)</f>
        <v>11.3912</v>
      </c>
      <c r="D47" s="69">
        <f>VLOOKUP($A47,'Return Data'!$A$7:$R$328,11,0)</f>
        <v>-70.9785431469776</v>
      </c>
      <c r="E47" s="70">
        <f t="shared" si="13"/>
        <v>30</v>
      </c>
      <c r="F47" s="69">
        <f>VLOOKUP($A47,'Return Data'!$A$7:$R$328,12,0)</f>
        <v>-20.916587344215198</v>
      </c>
      <c r="G47" s="70">
        <f t="shared" si="8"/>
        <v>24</v>
      </c>
      <c r="H47" s="69">
        <f>VLOOKUP($A47,'Return Data'!$A$7:$R$328,13,0)</f>
        <v>-22.863349587459201</v>
      </c>
      <c r="I47" s="70">
        <f t="shared" si="14"/>
        <v>32</v>
      </c>
      <c r="J47" s="69">
        <f>VLOOKUP($A47,'Return Data'!$A$7:$R$328,14,0)</f>
        <v>-13.4282769907578</v>
      </c>
      <c r="K47" s="70">
        <f t="shared" si="15"/>
        <v>23</v>
      </c>
      <c r="L47" s="69">
        <f>VLOOKUP($A47,'Return Data'!$A$7:$R$328,18,0)</f>
        <v>-7.6769910029475303</v>
      </c>
      <c r="M47" s="70">
        <f t="shared" si="16"/>
        <v>30</v>
      </c>
      <c r="N47" s="69">
        <f>VLOOKUP($A47,'Return Data'!$A$7:$R$328,15,0)</f>
        <v>-1.18967190234554</v>
      </c>
      <c r="O47" s="70">
        <f t="shared" si="17"/>
        <v>25</v>
      </c>
      <c r="P47" s="69"/>
      <c r="Q47" s="70"/>
      <c r="R47" s="69">
        <f>VLOOKUP($A47,'Return Data'!$A$7:$R$328,17,0)</f>
        <v>3.5116735822959901</v>
      </c>
      <c r="S47" s="71">
        <f t="shared" si="18"/>
        <v>41</v>
      </c>
    </row>
    <row r="48" spans="1:19" x14ac:dyDescent="0.25">
      <c r="A48" s="67" t="s">
        <v>305</v>
      </c>
      <c r="B48" s="68">
        <f>VLOOKUP($A48,'Return Data'!$A$7:$R$328,2,0)</f>
        <v>43906</v>
      </c>
      <c r="C48" s="69">
        <f>VLOOKUP($A48,'Return Data'!$A$7:$R$328,3,0)</f>
        <v>11.750999999999999</v>
      </c>
      <c r="D48" s="69">
        <f>VLOOKUP($A48,'Return Data'!$A$7:$R$328,11,0)</f>
        <v>-72.053426530465401</v>
      </c>
      <c r="E48" s="70">
        <f t="shared" si="13"/>
        <v>33</v>
      </c>
      <c r="F48" s="69">
        <f>VLOOKUP($A48,'Return Data'!$A$7:$R$328,12,0)</f>
        <v>-20.791964515172399</v>
      </c>
      <c r="G48" s="70">
        <f t="shared" si="8"/>
        <v>22</v>
      </c>
      <c r="H48" s="69">
        <f>VLOOKUP($A48,'Return Data'!$A$7:$R$328,13,0)</f>
        <v>-22.206498751700501</v>
      </c>
      <c r="I48" s="70">
        <f t="shared" si="14"/>
        <v>27</v>
      </c>
      <c r="J48" s="69">
        <f>VLOOKUP($A48,'Return Data'!$A$7:$R$328,14,0)</f>
        <v>-13.2133104761007</v>
      </c>
      <c r="K48" s="70">
        <f t="shared" si="15"/>
        <v>22</v>
      </c>
      <c r="L48" s="69">
        <f>VLOOKUP($A48,'Return Data'!$A$7:$R$328,18,0)</f>
        <v>-8.1744633202932704</v>
      </c>
      <c r="M48" s="70">
        <f t="shared" si="16"/>
        <v>33</v>
      </c>
      <c r="N48" s="69">
        <f>VLOOKUP($A48,'Return Data'!$A$7:$R$328,15,0)</f>
        <v>-1.7361584383131199</v>
      </c>
      <c r="O48" s="70">
        <f t="shared" si="17"/>
        <v>32</v>
      </c>
      <c r="P48" s="69"/>
      <c r="Q48" s="70"/>
      <c r="R48" s="69">
        <f>VLOOKUP($A48,'Return Data'!$A$7:$R$328,17,0)</f>
        <v>3.47213188606402</v>
      </c>
      <c r="S48" s="71">
        <f t="shared" si="18"/>
        <v>42</v>
      </c>
    </row>
    <row r="49" spans="1:19" x14ac:dyDescent="0.25">
      <c r="A49" s="67" t="s">
        <v>306</v>
      </c>
      <c r="B49" s="68">
        <f>VLOOKUP($A49,'Return Data'!$A$7:$R$328,2,0)</f>
        <v>43906</v>
      </c>
      <c r="C49" s="69">
        <f>VLOOKUP($A49,'Return Data'!$A$7:$R$328,3,0)</f>
        <v>11.065099999999999</v>
      </c>
      <c r="D49" s="69">
        <f>VLOOKUP($A49,'Return Data'!$A$7:$R$328,11,0)</f>
        <v>-79.883617601919099</v>
      </c>
      <c r="E49" s="70">
        <f t="shared" si="13"/>
        <v>41</v>
      </c>
      <c r="F49" s="69">
        <f>VLOOKUP($A49,'Return Data'!$A$7:$R$328,12,0)</f>
        <v>-25.305254885366899</v>
      </c>
      <c r="G49" s="70">
        <f t="shared" si="8"/>
        <v>36</v>
      </c>
      <c r="H49" s="69">
        <f>VLOOKUP($A49,'Return Data'!$A$7:$R$328,13,0)</f>
        <v>-24.8176156758751</v>
      </c>
      <c r="I49" s="70">
        <f t="shared" si="14"/>
        <v>38</v>
      </c>
      <c r="J49" s="69">
        <f>VLOOKUP($A49,'Return Data'!$A$7:$R$328,14,0)</f>
        <v>-15.8471902708251</v>
      </c>
      <c r="K49" s="70">
        <f t="shared" si="15"/>
        <v>34</v>
      </c>
      <c r="L49" s="69">
        <f>VLOOKUP($A49,'Return Data'!$A$7:$R$328,18,0)</f>
        <v>-9.8989835852811296</v>
      </c>
      <c r="M49" s="70">
        <f t="shared" si="16"/>
        <v>41</v>
      </c>
      <c r="N49" s="69">
        <f>VLOOKUP($A49,'Return Data'!$A$7:$R$328,15,0)</f>
        <v>-3.0555946161944298</v>
      </c>
      <c r="O49" s="70">
        <f t="shared" si="17"/>
        <v>38</v>
      </c>
      <c r="P49" s="69">
        <f>VLOOKUP($A49,'Return Data'!$A$7:$R$328,16,0)</f>
        <v>1.41380605905789</v>
      </c>
      <c r="Q49" s="70">
        <f>RANK(P49,P$8:P$74,0)</f>
        <v>29</v>
      </c>
      <c r="R49" s="69">
        <f>VLOOKUP($A49,'Return Data'!$A$7:$R$328,17,0)</f>
        <v>2.1718487338271202</v>
      </c>
      <c r="S49" s="71">
        <f t="shared" si="18"/>
        <v>44</v>
      </c>
    </row>
    <row r="50" spans="1:19" x14ac:dyDescent="0.25">
      <c r="A50" s="67" t="s">
        <v>307</v>
      </c>
      <c r="B50" s="68">
        <f>VLOOKUP($A50,'Return Data'!$A$7:$R$328,2,0)</f>
        <v>43906</v>
      </c>
      <c r="C50" s="69">
        <f>VLOOKUP($A50,'Return Data'!$A$7:$R$328,3,0)</f>
        <v>12.360900000000001</v>
      </c>
      <c r="D50" s="69">
        <f>VLOOKUP($A50,'Return Data'!$A$7:$R$328,11,0)</f>
        <v>-44.003849450367397</v>
      </c>
      <c r="E50" s="70">
        <f t="shared" si="13"/>
        <v>6</v>
      </c>
      <c r="F50" s="69">
        <f>VLOOKUP($A50,'Return Data'!$A$7:$R$328,12,0)</f>
        <v>-4.2745435180966096</v>
      </c>
      <c r="G50" s="70">
        <f t="shared" si="8"/>
        <v>6</v>
      </c>
      <c r="H50" s="69">
        <f>VLOOKUP($A50,'Return Data'!$A$7:$R$328,13,0)</f>
        <v>-5.45393470290899</v>
      </c>
      <c r="I50" s="70">
        <f t="shared" si="14"/>
        <v>5</v>
      </c>
      <c r="J50" s="69">
        <f>VLOOKUP($A50,'Return Data'!$A$7:$R$328,14,0)</f>
        <v>-0.85906259739724899</v>
      </c>
      <c r="K50" s="70">
        <f t="shared" si="15"/>
        <v>4</v>
      </c>
      <c r="L50" s="69">
        <f>VLOOKUP($A50,'Return Data'!$A$7:$R$328,18,0)</f>
        <v>-2.2754538721000399</v>
      </c>
      <c r="M50" s="70">
        <f t="shared" si="16"/>
        <v>8</v>
      </c>
      <c r="N50" s="69"/>
      <c r="O50" s="70"/>
      <c r="P50" s="69"/>
      <c r="Q50" s="70"/>
      <c r="R50" s="69">
        <f>VLOOKUP($A50,'Return Data'!$A$7:$R$328,17,0)</f>
        <v>7.9715864939870498</v>
      </c>
      <c r="S50" s="71">
        <f t="shared" si="18"/>
        <v>37</v>
      </c>
    </row>
    <row r="51" spans="1:19" x14ac:dyDescent="0.25">
      <c r="A51" s="67" t="s">
        <v>308</v>
      </c>
      <c r="B51" s="68">
        <f>VLOOKUP($A51,'Return Data'!$A$7:$R$328,2,0)</f>
        <v>43906</v>
      </c>
      <c r="C51" s="69">
        <f>VLOOKUP($A51,'Return Data'!$A$7:$R$328,3,0)</f>
        <v>9.3190000000000008</v>
      </c>
      <c r="D51" s="69">
        <f>VLOOKUP($A51,'Return Data'!$A$7:$R$328,11,0)</f>
        <v>-61.680907061156702</v>
      </c>
      <c r="E51" s="70">
        <f t="shared" si="13"/>
        <v>16</v>
      </c>
      <c r="F51" s="69">
        <f>VLOOKUP($A51,'Return Data'!$A$7:$R$328,12,0)</f>
        <v>-16.285028244486401</v>
      </c>
      <c r="G51" s="70">
        <f t="shared" si="8"/>
        <v>17</v>
      </c>
      <c r="H51" s="69">
        <f>VLOOKUP($A51,'Return Data'!$A$7:$R$328,13,0)</f>
        <v>-16.804103802625399</v>
      </c>
      <c r="I51" s="70">
        <f t="shared" si="14"/>
        <v>16</v>
      </c>
      <c r="J51" s="69">
        <f>VLOOKUP($A51,'Return Data'!$A$7:$R$328,14,0)</f>
        <v>-9.2077599233709897</v>
      </c>
      <c r="K51" s="70">
        <f t="shared" si="15"/>
        <v>14</v>
      </c>
      <c r="L51" s="69"/>
      <c r="M51" s="70"/>
      <c r="N51" s="69"/>
      <c r="O51" s="70"/>
      <c r="P51" s="69"/>
      <c r="Q51" s="70"/>
      <c r="R51" s="69">
        <f>VLOOKUP($A51,'Return Data'!$A$7:$R$328,17,0)</f>
        <v>-4.0882401315789396</v>
      </c>
      <c r="S51" s="71">
        <f t="shared" si="18"/>
        <v>50</v>
      </c>
    </row>
    <row r="52" spans="1:19" x14ac:dyDescent="0.25">
      <c r="A52" s="67" t="s">
        <v>309</v>
      </c>
      <c r="B52" s="68">
        <f>VLOOKUP($A52,'Return Data'!$A$7:$R$328,2,0)</f>
        <v>43906</v>
      </c>
      <c r="C52" s="69">
        <f>VLOOKUP($A52,'Return Data'!$A$7:$R$328,3,0)</f>
        <v>8.8893000000000004</v>
      </c>
      <c r="D52" s="69">
        <f>VLOOKUP($A52,'Return Data'!$A$7:$R$328,11,0)</f>
        <v>-66.037540030379205</v>
      </c>
      <c r="E52" s="70">
        <f t="shared" si="13"/>
        <v>22</v>
      </c>
      <c r="F52" s="69">
        <f>VLOOKUP($A52,'Return Data'!$A$7:$R$328,12,0)</f>
        <v>-19.298893322866999</v>
      </c>
      <c r="G52" s="70">
        <f t="shared" si="8"/>
        <v>21</v>
      </c>
      <c r="H52" s="69">
        <f>VLOOKUP($A52,'Return Data'!$A$7:$R$328,13,0)</f>
        <v>-18.534345955999999</v>
      </c>
      <c r="I52" s="70">
        <f t="shared" si="14"/>
        <v>20</v>
      </c>
      <c r="J52" s="69">
        <f>VLOOKUP($A52,'Return Data'!$A$7:$R$328,14,0)</f>
        <v>-9.7702569139232693</v>
      </c>
      <c r="K52" s="70">
        <f t="shared" si="15"/>
        <v>16</v>
      </c>
      <c r="L52" s="69"/>
      <c r="M52" s="70"/>
      <c r="N52" s="69"/>
      <c r="O52" s="70"/>
      <c r="P52" s="69"/>
      <c r="Q52" s="70"/>
      <c r="R52" s="69">
        <f>VLOOKUP($A52,'Return Data'!$A$7:$R$328,17,0)</f>
        <v>-5.6306319444444402</v>
      </c>
      <c r="S52" s="71">
        <f t="shared" si="18"/>
        <v>53</v>
      </c>
    </row>
    <row r="53" spans="1:19" x14ac:dyDescent="0.25">
      <c r="A53" s="67" t="s">
        <v>310</v>
      </c>
      <c r="B53" s="68">
        <f>VLOOKUP($A53,'Return Data'!$A$7:$R$328,2,0)</f>
        <v>43906</v>
      </c>
      <c r="C53" s="69">
        <f>VLOOKUP($A53,'Return Data'!$A$7:$R$328,3,0)</f>
        <v>35.618600000000001</v>
      </c>
      <c r="D53" s="69">
        <f>VLOOKUP($A53,'Return Data'!$A$7:$R$328,11,0)</f>
        <v>-38.7822249977091</v>
      </c>
      <c r="E53" s="70">
        <f t="shared" si="13"/>
        <v>4</v>
      </c>
      <c r="F53" s="69">
        <f>VLOOKUP($A53,'Return Data'!$A$7:$R$328,12,0)</f>
        <v>-3.62353503584138</v>
      </c>
      <c r="G53" s="70">
        <f t="shared" si="8"/>
        <v>5</v>
      </c>
      <c r="H53" s="69">
        <f>VLOOKUP($A53,'Return Data'!$A$7:$R$328,13,0)</f>
        <v>-6.0418961021956603</v>
      </c>
      <c r="I53" s="70">
        <f t="shared" si="14"/>
        <v>6</v>
      </c>
      <c r="J53" s="69">
        <f>VLOOKUP($A53,'Return Data'!$A$7:$R$328,14,0)</f>
        <v>3.0371927182552398</v>
      </c>
      <c r="K53" s="70">
        <f t="shared" si="15"/>
        <v>2</v>
      </c>
      <c r="L53" s="69">
        <f>VLOOKUP($A53,'Return Data'!$A$7:$R$328,18,0)</f>
        <v>1.86908645876191</v>
      </c>
      <c r="M53" s="70">
        <f>RANK(L53,L$8:L$74,0)</f>
        <v>3</v>
      </c>
      <c r="N53" s="69">
        <f>VLOOKUP($A53,'Return Data'!$A$7:$R$328,15,0)</f>
        <v>6.6343019295339296</v>
      </c>
      <c r="O53" s="70">
        <f>RANK(N53,N$8:N$74,0)</f>
        <v>3</v>
      </c>
      <c r="P53" s="69">
        <f>VLOOKUP($A53,'Return Data'!$A$7:$R$328,16,0)</f>
        <v>10.376036755795701</v>
      </c>
      <c r="Q53" s="70">
        <f>RANK(P53,P$8:P$74,0)</f>
        <v>2</v>
      </c>
      <c r="R53" s="69">
        <f>VLOOKUP($A53,'Return Data'!$A$7:$R$328,17,0)</f>
        <v>32.144341698178103</v>
      </c>
      <c r="S53" s="71">
        <f t="shared" si="18"/>
        <v>14</v>
      </c>
    </row>
    <row r="54" spans="1:19" x14ac:dyDescent="0.25">
      <c r="A54" s="67" t="s">
        <v>311</v>
      </c>
      <c r="B54" s="68">
        <f>VLOOKUP($A54,'Return Data'!$A$7:$R$328,2,0)</f>
        <v>43906</v>
      </c>
      <c r="C54" s="69">
        <f>VLOOKUP($A54,'Return Data'!$A$7:$R$328,3,0)</f>
        <v>25.024899999999999</v>
      </c>
      <c r="D54" s="69">
        <f>VLOOKUP($A54,'Return Data'!$A$7:$R$328,11,0)</f>
        <v>-36.724433728111102</v>
      </c>
      <c r="E54" s="70">
        <f t="shared" si="13"/>
        <v>2</v>
      </c>
      <c r="F54" s="69">
        <f>VLOOKUP($A54,'Return Data'!$A$7:$R$328,12,0)</f>
        <v>2.8323209024202498</v>
      </c>
      <c r="G54" s="70">
        <f t="shared" si="8"/>
        <v>2</v>
      </c>
      <c r="H54" s="69">
        <f>VLOOKUP($A54,'Return Data'!$A$7:$R$328,13,0)</f>
        <v>-3.3741233907561399</v>
      </c>
      <c r="I54" s="70">
        <f t="shared" si="14"/>
        <v>1</v>
      </c>
      <c r="J54" s="69">
        <f>VLOOKUP($A54,'Return Data'!$A$7:$R$328,14,0)</f>
        <v>6.2412819314592598</v>
      </c>
      <c r="K54" s="70">
        <f t="shared" si="15"/>
        <v>1</v>
      </c>
      <c r="L54" s="69">
        <f>VLOOKUP($A54,'Return Data'!$A$7:$R$328,18,0)</f>
        <v>4.3166850240357801</v>
      </c>
      <c r="M54" s="70">
        <f>RANK(L54,L$8:L$74,0)</f>
        <v>1</v>
      </c>
      <c r="N54" s="69">
        <f>VLOOKUP($A54,'Return Data'!$A$7:$R$328,15,0)</f>
        <v>9.8454553930052295</v>
      </c>
      <c r="O54" s="70">
        <f>RANK(N54,N$8:N$74,0)</f>
        <v>1</v>
      </c>
      <c r="P54" s="69">
        <f>VLOOKUP($A54,'Return Data'!$A$7:$R$328,16,0)</f>
        <v>10.567748296464799</v>
      </c>
      <c r="Q54" s="70">
        <f>RANK(P54,P$8:P$74,0)</f>
        <v>1</v>
      </c>
      <c r="R54" s="69">
        <f>VLOOKUP($A54,'Return Data'!$A$7:$R$328,17,0)</f>
        <v>25.156369266054998</v>
      </c>
      <c r="S54" s="71">
        <f t="shared" si="18"/>
        <v>21</v>
      </c>
    </row>
    <row r="55" spans="1:19" x14ac:dyDescent="0.25">
      <c r="A55" s="67" t="s">
        <v>312</v>
      </c>
      <c r="B55" s="68">
        <f>VLOOKUP($A55,'Return Data'!$A$7:$R$328,2,0)</f>
        <v>43906</v>
      </c>
      <c r="C55" s="69">
        <f>VLOOKUP($A55,'Return Data'!$A$7:$R$328,3,0)</f>
        <v>9.4029000000000007</v>
      </c>
      <c r="D55" s="69">
        <f>VLOOKUP($A55,'Return Data'!$A$7:$R$328,11,0)</f>
        <v>-58.198506770169097</v>
      </c>
      <c r="E55" s="70">
        <f t="shared" si="13"/>
        <v>12</v>
      </c>
      <c r="F55" s="69">
        <f>VLOOKUP($A55,'Return Data'!$A$7:$R$328,12,0)</f>
        <v>-15.656035584264499</v>
      </c>
      <c r="G55" s="70">
        <f t="shared" si="8"/>
        <v>14</v>
      </c>
      <c r="H55" s="69">
        <f>VLOOKUP($A55,'Return Data'!$A$7:$R$328,13,0)</f>
        <v>-13.8325179063406</v>
      </c>
      <c r="I55" s="70">
        <f t="shared" si="14"/>
        <v>10</v>
      </c>
      <c r="J55" s="69">
        <f>VLOOKUP($A55,'Return Data'!$A$7:$R$328,14,0)</f>
        <v>-9.2063650422558698</v>
      </c>
      <c r="K55" s="70">
        <f t="shared" si="15"/>
        <v>13</v>
      </c>
      <c r="L55" s="69"/>
      <c r="M55" s="70"/>
      <c r="N55" s="69"/>
      <c r="O55" s="70"/>
      <c r="P55" s="69"/>
      <c r="Q55" s="70"/>
      <c r="R55" s="69">
        <f>VLOOKUP($A55,'Return Data'!$A$7:$R$328,17,0)</f>
        <v>-5.23897836538461</v>
      </c>
      <c r="S55" s="71">
        <f t="shared" si="18"/>
        <v>52</v>
      </c>
    </row>
    <row r="56" spans="1:19" x14ac:dyDescent="0.25">
      <c r="A56" s="67" t="s">
        <v>313</v>
      </c>
      <c r="B56" s="68">
        <f>VLOOKUP($A56,'Return Data'!$A$7:$R$328,2,0)</f>
        <v>43906</v>
      </c>
      <c r="C56" s="69">
        <f>VLOOKUP($A56,'Return Data'!$A$7:$R$328,3,0)</f>
        <v>81.114999999999995</v>
      </c>
      <c r="D56" s="69">
        <f>VLOOKUP($A56,'Return Data'!$A$7:$R$328,11,0)</f>
        <v>-80.661120401737804</v>
      </c>
      <c r="E56" s="70">
        <f t="shared" si="13"/>
        <v>46</v>
      </c>
      <c r="F56" s="69">
        <f>VLOOKUP($A56,'Return Data'!$A$7:$R$328,12,0)</f>
        <v>-28.034548831693201</v>
      </c>
      <c r="G56" s="70">
        <f t="shared" si="8"/>
        <v>44</v>
      </c>
      <c r="H56" s="69">
        <f>VLOOKUP($A56,'Return Data'!$A$7:$R$328,13,0)</f>
        <v>-28.152606960649099</v>
      </c>
      <c r="I56" s="70">
        <f t="shared" si="14"/>
        <v>45</v>
      </c>
      <c r="J56" s="69">
        <f>VLOOKUP($A56,'Return Data'!$A$7:$R$328,14,0)</f>
        <v>-18.6057521700059</v>
      </c>
      <c r="K56" s="70">
        <f t="shared" si="15"/>
        <v>42</v>
      </c>
      <c r="L56" s="69">
        <f>VLOOKUP($A56,'Return Data'!$A$7:$R$328,18,0)</f>
        <v>-9.4480432654583701</v>
      </c>
      <c r="M56" s="70">
        <f>RANK(L56,L$8:L$74,0)</f>
        <v>40</v>
      </c>
      <c r="N56" s="69">
        <f>VLOOKUP($A56,'Return Data'!$A$7:$R$328,15,0)</f>
        <v>-2.97359382239165</v>
      </c>
      <c r="O56" s="70">
        <f>RANK(N56,N$8:N$74,0)</f>
        <v>37</v>
      </c>
      <c r="P56" s="69">
        <f>VLOOKUP($A56,'Return Data'!$A$7:$R$328,16,0)</f>
        <v>1.8934988497307801</v>
      </c>
      <c r="Q56" s="70">
        <f>RANK(P56,P$8:P$74,0)</f>
        <v>25</v>
      </c>
      <c r="R56" s="69">
        <f>VLOOKUP($A56,'Return Data'!$A$7:$R$328,17,0)</f>
        <v>34.557645228153497</v>
      </c>
      <c r="S56" s="71">
        <f t="shared" si="18"/>
        <v>13</v>
      </c>
    </row>
    <row r="57" spans="1:19" x14ac:dyDescent="0.25">
      <c r="A57" s="67" t="s">
        <v>314</v>
      </c>
      <c r="B57" s="68">
        <f>VLOOKUP($A57,'Return Data'!$A$7:$R$328,2,0)</f>
        <v>43906</v>
      </c>
      <c r="C57" s="69">
        <f>VLOOKUP($A57,'Return Data'!$A$7:$R$328,3,0)</f>
        <v>7.3757999999999999</v>
      </c>
      <c r="D57" s="69">
        <f>VLOOKUP($A57,'Return Data'!$A$7:$R$328,11,0)</f>
        <v>-66.4278367393823</v>
      </c>
      <c r="E57" s="70">
        <f t="shared" si="13"/>
        <v>24</v>
      </c>
      <c r="F57" s="69">
        <f>VLOOKUP($A57,'Return Data'!$A$7:$R$328,12,0)</f>
        <v>-39.036906206748398</v>
      </c>
      <c r="G57" s="70">
        <f t="shared" si="8"/>
        <v>63</v>
      </c>
      <c r="H57" s="69">
        <f>VLOOKUP($A57,'Return Data'!$A$7:$R$328,13,0)</f>
        <v>-37.945224797618899</v>
      </c>
      <c r="I57" s="70">
        <f t="shared" si="14"/>
        <v>64</v>
      </c>
      <c r="J57" s="69">
        <f>VLOOKUP($A57,'Return Data'!$A$7:$R$328,14,0)</f>
        <v>-31.5057193399158</v>
      </c>
      <c r="K57" s="70">
        <f t="shared" si="15"/>
        <v>64</v>
      </c>
      <c r="L57" s="69">
        <f>VLOOKUP($A57,'Return Data'!$A$7:$R$328,18,0)</f>
        <v>-21.5186750257824</v>
      </c>
      <c r="M57" s="70">
        <f>RANK(L57,L$8:L$74,0)</f>
        <v>56</v>
      </c>
      <c r="N57" s="69">
        <f>VLOOKUP($A57,'Return Data'!$A$7:$R$328,15,0)</f>
        <v>-11.2274755058128</v>
      </c>
      <c r="O57" s="70">
        <f>RANK(N57,N$8:N$74,0)</f>
        <v>49</v>
      </c>
      <c r="P57" s="69"/>
      <c r="Q57" s="70"/>
      <c r="R57" s="69">
        <f>VLOOKUP($A57,'Return Data'!$A$7:$R$328,17,0)</f>
        <v>-7.88989291598023</v>
      </c>
      <c r="S57" s="71">
        <f t="shared" si="18"/>
        <v>55</v>
      </c>
    </row>
    <row r="58" spans="1:19" x14ac:dyDescent="0.25">
      <c r="A58" s="67" t="s">
        <v>315</v>
      </c>
      <c r="B58" s="68">
        <f>VLOOKUP($A58,'Return Data'!$A$7:$R$328,2,0)</f>
        <v>43906</v>
      </c>
      <c r="C58" s="69">
        <f>VLOOKUP($A58,'Return Data'!$A$7:$R$328,3,0)</f>
        <v>6.3231999999999999</v>
      </c>
      <c r="D58" s="69">
        <f>VLOOKUP($A58,'Return Data'!$A$7:$R$328,11,0)</f>
        <v>-67.279198636469303</v>
      </c>
      <c r="E58" s="70">
        <f t="shared" si="13"/>
        <v>27</v>
      </c>
      <c r="F58" s="69">
        <f>VLOOKUP($A58,'Return Data'!$A$7:$R$328,12,0)</f>
        <v>-38.131032101727698</v>
      </c>
      <c r="G58" s="70">
        <f t="shared" si="8"/>
        <v>62</v>
      </c>
      <c r="H58" s="69">
        <f>VLOOKUP($A58,'Return Data'!$A$7:$R$328,13,0)</f>
        <v>-36.634635460682702</v>
      </c>
      <c r="I58" s="70">
        <f t="shared" si="14"/>
        <v>62</v>
      </c>
      <c r="J58" s="69">
        <f>VLOOKUP($A58,'Return Data'!$A$7:$R$328,14,0)</f>
        <v>-30.801411059878301</v>
      </c>
      <c r="K58" s="70">
        <f t="shared" si="15"/>
        <v>62</v>
      </c>
      <c r="L58" s="69">
        <f>VLOOKUP($A58,'Return Data'!$A$7:$R$328,18,0)</f>
        <v>-21.180223517151099</v>
      </c>
      <c r="M58" s="70">
        <f>RANK(L58,L$8:L$74,0)</f>
        <v>55</v>
      </c>
      <c r="N58" s="69"/>
      <c r="O58" s="70"/>
      <c r="P58" s="69"/>
      <c r="Q58" s="70"/>
      <c r="R58" s="69">
        <f>VLOOKUP($A58,'Return Data'!$A$7:$R$328,17,0)</f>
        <v>-12.3348529411765</v>
      </c>
      <c r="S58" s="71">
        <f t="shared" si="18"/>
        <v>59</v>
      </c>
    </row>
    <row r="59" spans="1:19" x14ac:dyDescent="0.25">
      <c r="A59" s="67" t="s">
        <v>316</v>
      </c>
      <c r="B59" s="68">
        <f>VLOOKUP($A59,'Return Data'!$A$7:$R$328,2,0)</f>
        <v>43906</v>
      </c>
      <c r="C59" s="69">
        <f>VLOOKUP($A59,'Return Data'!$A$7:$R$328,3,0)</f>
        <v>5.6898999999999997</v>
      </c>
      <c r="D59" s="69">
        <f>VLOOKUP($A59,'Return Data'!$A$7:$R$328,11,0)</f>
        <v>-72.7891163990367</v>
      </c>
      <c r="E59" s="70">
        <f t="shared" si="13"/>
        <v>35</v>
      </c>
      <c r="F59" s="69">
        <f>VLOOKUP($A59,'Return Data'!$A$7:$R$328,12,0)</f>
        <v>-41.257150772617898</v>
      </c>
      <c r="G59" s="70">
        <f t="shared" si="8"/>
        <v>64</v>
      </c>
      <c r="H59" s="69">
        <f>VLOOKUP($A59,'Return Data'!$A$7:$R$328,13,0)</f>
        <v>-37.9520585885003</v>
      </c>
      <c r="I59" s="70">
        <f t="shared" si="14"/>
        <v>65</v>
      </c>
      <c r="J59" s="69">
        <f>VLOOKUP($A59,'Return Data'!$A$7:$R$328,14,0)</f>
        <v>-32.188974441749203</v>
      </c>
      <c r="K59" s="70">
        <f t="shared" si="15"/>
        <v>65</v>
      </c>
      <c r="L59" s="69">
        <f>VLOOKUP($A59,'Return Data'!$A$7:$R$328,18,0)</f>
        <v>-21.5729155454001</v>
      </c>
      <c r="M59" s="70">
        <f>RANK(L59,L$8:L$74,0)</f>
        <v>57</v>
      </c>
      <c r="N59" s="69"/>
      <c r="O59" s="70"/>
      <c r="P59" s="69"/>
      <c r="Q59" s="70"/>
      <c r="R59" s="69">
        <f>VLOOKUP($A59,'Return Data'!$A$7:$R$328,17,0)</f>
        <v>-17.479849999999999</v>
      </c>
      <c r="S59" s="71">
        <f t="shared" si="18"/>
        <v>65</v>
      </c>
    </row>
    <row r="60" spans="1:19" x14ac:dyDescent="0.25">
      <c r="A60" s="67" t="s">
        <v>317</v>
      </c>
      <c r="B60" s="68">
        <f>VLOOKUP($A60,'Return Data'!$A$7:$R$328,2,0)</f>
        <v>43906</v>
      </c>
      <c r="C60" s="69">
        <f>VLOOKUP($A60,'Return Data'!$A$7:$R$328,3,0)</f>
        <v>6.1909999999999998</v>
      </c>
      <c r="D60" s="69">
        <f>VLOOKUP($A60,'Return Data'!$A$7:$R$328,11,0)</f>
        <v>-65.308540359587695</v>
      </c>
      <c r="E60" s="70">
        <f t="shared" si="13"/>
        <v>21</v>
      </c>
      <c r="F60" s="69">
        <f>VLOOKUP($A60,'Return Data'!$A$7:$R$328,12,0)</f>
        <v>-36.941859416131102</v>
      </c>
      <c r="G60" s="70">
        <f t="shared" si="8"/>
        <v>61</v>
      </c>
      <c r="H60" s="69">
        <f>VLOOKUP($A60,'Return Data'!$A$7:$R$328,13,0)</f>
        <v>-36.072560124302903</v>
      </c>
      <c r="I60" s="70">
        <f t="shared" si="14"/>
        <v>60</v>
      </c>
      <c r="J60" s="69">
        <f>VLOOKUP($A60,'Return Data'!$A$7:$R$328,14,0)</f>
        <v>-30.859626549822</v>
      </c>
      <c r="K60" s="70">
        <f t="shared" si="15"/>
        <v>63</v>
      </c>
      <c r="L60" s="69">
        <f>VLOOKUP($A60,'Return Data'!$A$7:$R$328,18,0)</f>
        <v>-20.318658667525501</v>
      </c>
      <c r="M60" s="70">
        <f>RANK(L60,L$8:L$74,0)</f>
        <v>54</v>
      </c>
      <c r="N60" s="69"/>
      <c r="O60" s="70"/>
      <c r="P60" s="69"/>
      <c r="Q60" s="70"/>
      <c r="R60" s="69">
        <f>VLOOKUP($A60,'Return Data'!$A$7:$R$328,17,0)</f>
        <v>-14.1145685279188</v>
      </c>
      <c r="S60" s="71">
        <f t="shared" si="18"/>
        <v>60</v>
      </c>
    </row>
    <row r="61" spans="1:19" x14ac:dyDescent="0.25">
      <c r="A61" s="67" t="s">
        <v>318</v>
      </c>
      <c r="B61" s="68">
        <f>VLOOKUP($A61,'Return Data'!$A$7:$R$328,2,0)</f>
        <v>43906</v>
      </c>
      <c r="C61" s="69">
        <f>VLOOKUP($A61,'Return Data'!$A$7:$R$328,3,0)</f>
        <v>6.4433999999999996</v>
      </c>
      <c r="D61" s="69">
        <f>VLOOKUP($A61,'Return Data'!$A$7:$R$328,11,0)</f>
        <v>-60.664650171473497</v>
      </c>
      <c r="E61" s="70">
        <f t="shared" si="13"/>
        <v>13</v>
      </c>
      <c r="F61" s="69">
        <f>VLOOKUP($A61,'Return Data'!$A$7:$R$328,12,0)</f>
        <v>-29.695414656344401</v>
      </c>
      <c r="G61" s="70">
        <f t="shared" si="8"/>
        <v>48</v>
      </c>
      <c r="H61" s="69">
        <f>VLOOKUP($A61,'Return Data'!$A$7:$R$328,13,0)</f>
        <v>-32.304280853556399</v>
      </c>
      <c r="I61" s="70">
        <f t="shared" si="14"/>
        <v>55</v>
      </c>
      <c r="J61" s="69">
        <f>VLOOKUP($A61,'Return Data'!$A$7:$R$328,14,0)</f>
        <v>-25.633663769107301</v>
      </c>
      <c r="K61" s="70">
        <f t="shared" si="15"/>
        <v>54</v>
      </c>
      <c r="L61" s="69"/>
      <c r="M61" s="70"/>
      <c r="N61" s="69"/>
      <c r="O61" s="70"/>
      <c r="P61" s="69"/>
      <c r="Q61" s="70"/>
      <c r="R61" s="69">
        <f>VLOOKUP($A61,'Return Data'!$A$7:$R$328,17,0)</f>
        <v>-18.055062586926301</v>
      </c>
      <c r="S61" s="71">
        <f t="shared" si="18"/>
        <v>66</v>
      </c>
    </row>
    <row r="62" spans="1:19" x14ac:dyDescent="0.25">
      <c r="A62" s="67" t="s">
        <v>319</v>
      </c>
      <c r="B62" s="68">
        <f>VLOOKUP($A62,'Return Data'!$A$7:$R$328,2,0)</f>
        <v>43906</v>
      </c>
      <c r="C62" s="69">
        <f>VLOOKUP($A62,'Return Data'!$A$7:$R$328,3,0)</f>
        <v>12.069900000000001</v>
      </c>
      <c r="D62" s="69">
        <f>VLOOKUP($A62,'Return Data'!$A$7:$R$328,11,0)</f>
        <v>-80.033044429606406</v>
      </c>
      <c r="E62" s="70">
        <f t="shared" si="13"/>
        <v>44</v>
      </c>
      <c r="F62" s="69">
        <f>VLOOKUP($A62,'Return Data'!$A$7:$R$328,12,0)</f>
        <v>-24.698071831764999</v>
      </c>
      <c r="G62" s="70">
        <f t="shared" si="8"/>
        <v>33</v>
      </c>
      <c r="H62" s="69">
        <f>VLOOKUP($A62,'Return Data'!$A$7:$R$328,13,0)</f>
        <v>-24.627677817644599</v>
      </c>
      <c r="I62" s="70">
        <f t="shared" si="14"/>
        <v>37</v>
      </c>
      <c r="J62" s="69">
        <f>VLOOKUP($A62,'Return Data'!$A$7:$R$328,14,0)</f>
        <v>-17.000073442810301</v>
      </c>
      <c r="K62" s="70">
        <f t="shared" si="15"/>
        <v>38</v>
      </c>
      <c r="L62" s="69">
        <f>VLOOKUP($A62,'Return Data'!$A$7:$R$328,18,0)</f>
        <v>-6.9095976457510302</v>
      </c>
      <c r="M62" s="70">
        <f>RANK(L62,L$8:L$74,0)</f>
        <v>26</v>
      </c>
      <c r="N62" s="69">
        <f>VLOOKUP($A62,'Return Data'!$A$7:$R$328,15,0)</f>
        <v>-1.5555548573470701</v>
      </c>
      <c r="O62" s="70">
        <f>RANK(N62,N$8:N$74,0)</f>
        <v>29</v>
      </c>
      <c r="P62" s="69"/>
      <c r="Q62" s="70"/>
      <c r="R62" s="69">
        <f>VLOOKUP($A62,'Return Data'!$A$7:$R$328,17,0)</f>
        <v>5.1889663461538502</v>
      </c>
      <c r="S62" s="71">
        <f t="shared" si="18"/>
        <v>38</v>
      </c>
    </row>
    <row r="63" spans="1:19" x14ac:dyDescent="0.25">
      <c r="A63" s="67" t="s">
        <v>320</v>
      </c>
      <c r="B63" s="68">
        <f>VLOOKUP($A63,'Return Data'!$A$7:$R$328,2,0)</f>
        <v>43906</v>
      </c>
      <c r="C63" s="69">
        <f>VLOOKUP($A63,'Return Data'!$A$7:$R$328,3,0)</f>
        <v>10.9956</v>
      </c>
      <c r="D63" s="69">
        <f>VLOOKUP($A63,'Return Data'!$A$7:$R$328,11,0)</f>
        <v>-82.164319340978807</v>
      </c>
      <c r="E63" s="70">
        <f t="shared" si="13"/>
        <v>51</v>
      </c>
      <c r="F63" s="69">
        <f>VLOOKUP($A63,'Return Data'!$A$7:$R$328,12,0)</f>
        <v>-26.996677177694</v>
      </c>
      <c r="G63" s="70">
        <f t="shared" si="8"/>
        <v>39</v>
      </c>
      <c r="H63" s="69">
        <f>VLOOKUP($A63,'Return Data'!$A$7:$R$328,13,0)</f>
        <v>-26.055245189323401</v>
      </c>
      <c r="I63" s="70">
        <f t="shared" si="14"/>
        <v>40</v>
      </c>
      <c r="J63" s="69">
        <f>VLOOKUP($A63,'Return Data'!$A$7:$R$328,14,0)</f>
        <v>-18.784647879057299</v>
      </c>
      <c r="K63" s="70">
        <f t="shared" si="15"/>
        <v>43</v>
      </c>
      <c r="L63" s="69">
        <f>VLOOKUP($A63,'Return Data'!$A$7:$R$328,18,0)</f>
        <v>-7.6440360810590597</v>
      </c>
      <c r="M63" s="70">
        <f>RANK(L63,L$8:L$74,0)</f>
        <v>29</v>
      </c>
      <c r="N63" s="69">
        <f>VLOOKUP($A63,'Return Data'!$A$7:$R$328,15,0)</f>
        <v>-2.0392095839251501</v>
      </c>
      <c r="O63" s="70">
        <f>RANK(N63,N$8:N$74,0)</f>
        <v>33</v>
      </c>
      <c r="P63" s="69"/>
      <c r="Q63" s="70"/>
      <c r="R63" s="69">
        <f>VLOOKUP($A63,'Return Data'!$A$7:$R$328,17,0)</f>
        <v>1.9999669785360501</v>
      </c>
      <c r="S63" s="71">
        <f t="shared" si="18"/>
        <v>45</v>
      </c>
    </row>
    <row r="64" spans="1:19" x14ac:dyDescent="0.25">
      <c r="A64" s="67" t="s">
        <v>321</v>
      </c>
      <c r="B64" s="68">
        <f>VLOOKUP($A64,'Return Data'!$A$7:$R$328,2,0)</f>
        <v>43906</v>
      </c>
      <c r="C64" s="69">
        <f>VLOOKUP($A64,'Return Data'!$A$7:$R$328,3,0)</f>
        <v>7.5731999999999999</v>
      </c>
      <c r="D64" s="69">
        <f>VLOOKUP($A64,'Return Data'!$A$7:$R$328,11,0)</f>
        <v>-57.163598638252999</v>
      </c>
      <c r="E64" s="70">
        <f t="shared" si="13"/>
        <v>10</v>
      </c>
      <c r="F64" s="69">
        <f>VLOOKUP($A64,'Return Data'!$A$7:$R$328,12,0)</f>
        <v>-27.512058765975102</v>
      </c>
      <c r="G64" s="70">
        <f t="shared" si="8"/>
        <v>42</v>
      </c>
      <c r="H64" s="69">
        <f>VLOOKUP($A64,'Return Data'!$A$7:$R$328,13,0)</f>
        <v>-31.063509131655898</v>
      </c>
      <c r="I64" s="70">
        <f t="shared" si="14"/>
        <v>53</v>
      </c>
      <c r="J64" s="69">
        <f>VLOOKUP($A64,'Return Data'!$A$7:$R$328,14,0)</f>
        <v>-24.552209063655098</v>
      </c>
      <c r="K64" s="70">
        <f t="shared" si="15"/>
        <v>52</v>
      </c>
      <c r="L64" s="69"/>
      <c r="M64" s="70"/>
      <c r="N64" s="69"/>
      <c r="O64" s="70"/>
      <c r="P64" s="69"/>
      <c r="Q64" s="70"/>
      <c r="R64" s="69">
        <f>VLOOKUP($A64,'Return Data'!$A$7:$R$328,17,0)</f>
        <v>-14.1498722044728</v>
      </c>
      <c r="S64" s="71">
        <f t="shared" si="18"/>
        <v>61</v>
      </c>
    </row>
    <row r="65" spans="1:19" x14ac:dyDescent="0.25">
      <c r="A65" s="67" t="s">
        <v>322</v>
      </c>
      <c r="B65" s="68">
        <f>VLOOKUP($A65,'Return Data'!$A$7:$R$328,2,0)</f>
        <v>43906</v>
      </c>
      <c r="C65" s="69">
        <f>VLOOKUP($A65,'Return Data'!$A$7:$R$328,3,0)</f>
        <v>15.1761</v>
      </c>
      <c r="D65" s="69">
        <f>VLOOKUP($A65,'Return Data'!$A$7:$R$328,11,0)</f>
        <v>-83.666418322578906</v>
      </c>
      <c r="E65" s="70">
        <f t="shared" si="13"/>
        <v>54</v>
      </c>
      <c r="F65" s="69">
        <f>VLOOKUP($A65,'Return Data'!$A$7:$R$328,12,0)</f>
        <v>-26.639771192877401</v>
      </c>
      <c r="G65" s="70">
        <f t="shared" si="8"/>
        <v>38</v>
      </c>
      <c r="H65" s="69">
        <f>VLOOKUP($A65,'Return Data'!$A$7:$R$328,13,0)</f>
        <v>-24.503295929541601</v>
      </c>
      <c r="I65" s="70">
        <f t="shared" si="14"/>
        <v>36</v>
      </c>
      <c r="J65" s="69">
        <f>VLOOKUP($A65,'Return Data'!$A$7:$R$328,14,0)</f>
        <v>-14.7658265943485</v>
      </c>
      <c r="K65" s="70">
        <f t="shared" si="15"/>
        <v>29</v>
      </c>
      <c r="L65" s="69">
        <f>VLOOKUP($A65,'Return Data'!$A$7:$R$328,18,0)</f>
        <v>-5.6094488542299601</v>
      </c>
      <c r="M65" s="70">
        <f t="shared" ref="M65:M71" si="20">RANK(L65,L$8:L$74,0)</f>
        <v>20</v>
      </c>
      <c r="N65" s="69">
        <f>VLOOKUP($A65,'Return Data'!$A$7:$R$328,15,0)</f>
        <v>1.6807059430417499</v>
      </c>
      <c r="O65" s="70">
        <f>RANK(N65,N$8:N$74,0)</f>
        <v>16</v>
      </c>
      <c r="P65" s="69">
        <f>VLOOKUP($A65,'Return Data'!$A$7:$R$328,16,0)</f>
        <v>5.3125744237808998</v>
      </c>
      <c r="Q65" s="70">
        <f>RANK(P65,P$8:P$74,0)</f>
        <v>7</v>
      </c>
      <c r="R65" s="69">
        <f>VLOOKUP($A65,'Return Data'!$A$7:$R$328,17,0)</f>
        <v>9.5369838465421495</v>
      </c>
      <c r="S65" s="71">
        <f t="shared" si="18"/>
        <v>36</v>
      </c>
    </row>
    <row r="66" spans="1:19" x14ac:dyDescent="0.25">
      <c r="A66" s="67" t="s">
        <v>323</v>
      </c>
      <c r="B66" s="68">
        <f>VLOOKUP($A66,'Return Data'!$A$7:$R$328,2,0)</f>
        <v>43906</v>
      </c>
      <c r="C66" s="69">
        <f>VLOOKUP($A66,'Return Data'!$A$7:$R$328,3,0)</f>
        <v>66.260000000000005</v>
      </c>
      <c r="D66" s="69">
        <f>VLOOKUP($A66,'Return Data'!$A$7:$R$328,11,0)</f>
        <v>-72.422012812811005</v>
      </c>
      <c r="E66" s="70">
        <f t="shared" si="13"/>
        <v>34</v>
      </c>
      <c r="F66" s="69">
        <f>VLOOKUP($A66,'Return Data'!$A$7:$R$328,12,0)</f>
        <v>-20.854973289049799</v>
      </c>
      <c r="G66" s="70">
        <f t="shared" si="8"/>
        <v>23</v>
      </c>
      <c r="H66" s="69">
        <f>VLOOKUP($A66,'Return Data'!$A$7:$R$328,13,0)</f>
        <v>-21.509046753004199</v>
      </c>
      <c r="I66" s="70">
        <f t="shared" si="14"/>
        <v>23</v>
      </c>
      <c r="J66" s="69">
        <f>VLOOKUP($A66,'Return Data'!$A$7:$R$328,14,0)</f>
        <v>-15.034197825888</v>
      </c>
      <c r="K66" s="70">
        <f t="shared" si="15"/>
        <v>31</v>
      </c>
      <c r="L66" s="69">
        <f>VLOOKUP($A66,'Return Data'!$A$7:$R$328,18,0)</f>
        <v>-5.5762197688448101</v>
      </c>
      <c r="M66" s="70">
        <f t="shared" si="20"/>
        <v>19</v>
      </c>
      <c r="N66" s="69">
        <f>VLOOKUP($A66,'Return Data'!$A$7:$R$328,15,0)</f>
        <v>2.4265404580009502</v>
      </c>
      <c r="O66" s="70">
        <f>RANK(N66,N$8:N$74,0)</f>
        <v>13</v>
      </c>
      <c r="P66" s="69">
        <f>VLOOKUP($A66,'Return Data'!$A$7:$R$328,16,0)</f>
        <v>3.7875906878569898</v>
      </c>
      <c r="Q66" s="70">
        <f>RANK(P66,P$8:P$74,0)</f>
        <v>14</v>
      </c>
      <c r="R66" s="69">
        <f>VLOOKUP($A66,'Return Data'!$A$7:$R$328,17,0)</f>
        <v>37.798282791181499</v>
      </c>
      <c r="S66" s="71">
        <f t="shared" si="18"/>
        <v>11</v>
      </c>
    </row>
    <row r="67" spans="1:19" x14ac:dyDescent="0.25">
      <c r="A67" s="67" t="s">
        <v>324</v>
      </c>
      <c r="B67" s="68">
        <f>VLOOKUP($A67,'Return Data'!$A$7:$R$328,2,0)</f>
        <v>43906</v>
      </c>
      <c r="C67" s="69">
        <f>VLOOKUP($A67,'Return Data'!$A$7:$R$328,3,0)</f>
        <v>20.89</v>
      </c>
      <c r="D67" s="69">
        <f>VLOOKUP($A67,'Return Data'!$A$7:$R$328,11,0)</f>
        <v>-71.478285679701898</v>
      </c>
      <c r="E67" s="70">
        <f t="shared" si="13"/>
        <v>32</v>
      </c>
      <c r="F67" s="69">
        <f>VLOOKUP($A67,'Return Data'!$A$7:$R$328,12,0)</f>
        <v>-21.664821088390699</v>
      </c>
      <c r="G67" s="70">
        <f t="shared" si="8"/>
        <v>26</v>
      </c>
      <c r="H67" s="69">
        <f>VLOOKUP($A67,'Return Data'!$A$7:$R$328,13,0)</f>
        <v>-20.217714540945298</v>
      </c>
      <c r="I67" s="70">
        <f t="shared" si="14"/>
        <v>21</v>
      </c>
      <c r="J67" s="69">
        <f>VLOOKUP($A67,'Return Data'!$A$7:$R$328,14,0)</f>
        <v>-12.4891219177817</v>
      </c>
      <c r="K67" s="70">
        <f t="shared" si="15"/>
        <v>19</v>
      </c>
      <c r="L67" s="69">
        <f>VLOOKUP($A67,'Return Data'!$A$7:$R$328,18,0)</f>
        <v>-4.89398675484171</v>
      </c>
      <c r="M67" s="70">
        <f t="shared" si="20"/>
        <v>15</v>
      </c>
      <c r="N67" s="69">
        <f>VLOOKUP($A67,'Return Data'!$A$7:$R$328,15,0)</f>
        <v>-0.28450524667514099</v>
      </c>
      <c r="O67" s="70">
        <f>RANK(N67,N$8:N$74,0)</f>
        <v>20</v>
      </c>
      <c r="P67" s="69">
        <f>VLOOKUP($A67,'Return Data'!$A$7:$R$328,16,0)</f>
        <v>-0.448736123949525</v>
      </c>
      <c r="Q67" s="70">
        <f>RANK(P67,P$8:P$74,0)</f>
        <v>35</v>
      </c>
      <c r="R67" s="69">
        <f>VLOOKUP($A67,'Return Data'!$A$7:$R$328,17,0)</f>
        <v>13.223053892215599</v>
      </c>
      <c r="S67" s="71">
        <f t="shared" si="18"/>
        <v>33</v>
      </c>
    </row>
    <row r="68" spans="1:19" x14ac:dyDescent="0.25">
      <c r="A68" s="67" t="s">
        <v>325</v>
      </c>
      <c r="B68" s="68">
        <f>VLOOKUP($A68,'Return Data'!$A$7:$R$328,2,0)</f>
        <v>43906</v>
      </c>
      <c r="C68" s="69">
        <f>VLOOKUP($A68,'Return Data'!$A$7:$R$328,3,0)</f>
        <v>10.2446</v>
      </c>
      <c r="D68" s="69">
        <f>VLOOKUP($A68,'Return Data'!$A$7:$R$328,11,0)</f>
        <v>-92.134886978340901</v>
      </c>
      <c r="E68" s="70">
        <f t="shared" si="13"/>
        <v>63</v>
      </c>
      <c r="F68" s="69">
        <f>VLOOKUP($A68,'Return Data'!$A$7:$R$328,12,0)</f>
        <v>-34.5534659408669</v>
      </c>
      <c r="G68" s="70">
        <f t="shared" si="8"/>
        <v>57</v>
      </c>
      <c r="H68" s="69">
        <f>VLOOKUP($A68,'Return Data'!$A$7:$R$328,13,0)</f>
        <v>-33.044406269966899</v>
      </c>
      <c r="I68" s="70">
        <f t="shared" si="14"/>
        <v>56</v>
      </c>
      <c r="J68" s="69">
        <f>VLOOKUP($A68,'Return Data'!$A$7:$R$328,14,0)</f>
        <v>-26.2461719943697</v>
      </c>
      <c r="K68" s="70">
        <f t="shared" si="15"/>
        <v>59</v>
      </c>
      <c r="L68" s="69">
        <f>VLOOKUP($A68,'Return Data'!$A$7:$R$328,18,0)</f>
        <v>-13.961101351243199</v>
      </c>
      <c r="M68" s="70">
        <f t="shared" si="20"/>
        <v>49</v>
      </c>
      <c r="N68" s="69">
        <f>VLOOKUP($A68,'Return Data'!$A$7:$R$328,15,0)</f>
        <v>-5.5997926280418699</v>
      </c>
      <c r="O68" s="70">
        <f>RANK(N68,N$8:N$74,0)</f>
        <v>44</v>
      </c>
      <c r="P68" s="69"/>
      <c r="Q68" s="70"/>
      <c r="R68" s="69">
        <f>VLOOKUP($A68,'Return Data'!$A$7:$R$328,17,0)</f>
        <v>0.61699378023496698</v>
      </c>
      <c r="S68" s="71">
        <f t="shared" si="18"/>
        <v>47</v>
      </c>
    </row>
    <row r="69" spans="1:19" x14ac:dyDescent="0.25">
      <c r="A69" s="67" t="s">
        <v>326</v>
      </c>
      <c r="B69" s="68">
        <f>VLOOKUP($A69,'Return Data'!$A$7:$R$328,2,0)</f>
        <v>43906</v>
      </c>
      <c r="C69" s="69">
        <f>VLOOKUP($A69,'Return Data'!$A$7:$R$328,3,0)</f>
        <v>7.8231000000000002</v>
      </c>
      <c r="D69" s="69">
        <f>VLOOKUP($A69,'Return Data'!$A$7:$R$328,11,0)</f>
        <v>-91.287008246586495</v>
      </c>
      <c r="E69" s="70">
        <f t="shared" si="13"/>
        <v>62</v>
      </c>
      <c r="F69" s="69">
        <f>VLOOKUP($A69,'Return Data'!$A$7:$R$328,12,0)</f>
        <v>-35.670892540138802</v>
      </c>
      <c r="G69" s="70">
        <f t="shared" si="8"/>
        <v>60</v>
      </c>
      <c r="H69" s="69">
        <f>VLOOKUP($A69,'Return Data'!$A$7:$R$328,13,0)</f>
        <v>-34.770790500055099</v>
      </c>
      <c r="I69" s="70">
        <f t="shared" si="14"/>
        <v>58</v>
      </c>
      <c r="J69" s="69">
        <f>VLOOKUP($A69,'Return Data'!$A$7:$R$328,14,0)</f>
        <v>-25.780559285165701</v>
      </c>
      <c r="K69" s="70">
        <f t="shared" si="15"/>
        <v>56</v>
      </c>
      <c r="L69" s="69">
        <f>VLOOKUP($A69,'Return Data'!$A$7:$R$328,18,0)</f>
        <v>-14.880506782601501</v>
      </c>
      <c r="M69" s="70">
        <f t="shared" si="20"/>
        <v>51</v>
      </c>
      <c r="N69" s="69">
        <f>VLOOKUP($A69,'Return Data'!$A$7:$R$328,15,0)</f>
        <v>-7.7880757977478101</v>
      </c>
      <c r="O69" s="70">
        <f>RANK(N69,N$8:N$74,0)</f>
        <v>47</v>
      </c>
      <c r="P69" s="69"/>
      <c r="Q69" s="70"/>
      <c r="R69" s="69">
        <f>VLOOKUP($A69,'Return Data'!$A$7:$R$328,17,0)</f>
        <v>-6.9334075043630001</v>
      </c>
      <c r="S69" s="71">
        <f t="shared" si="18"/>
        <v>54</v>
      </c>
    </row>
    <row r="70" spans="1:19" x14ac:dyDescent="0.25">
      <c r="A70" s="67" t="s">
        <v>327</v>
      </c>
      <c r="B70" s="68">
        <f>VLOOKUP($A70,'Return Data'!$A$7:$R$328,2,0)</f>
        <v>43906</v>
      </c>
      <c r="C70" s="69">
        <f>VLOOKUP($A70,'Return Data'!$A$7:$R$328,3,0)</f>
        <v>7.2275</v>
      </c>
      <c r="D70" s="69">
        <f>VLOOKUP($A70,'Return Data'!$A$7:$R$328,11,0)</f>
        <v>-90.340340576174398</v>
      </c>
      <c r="E70" s="70">
        <f t="shared" si="13"/>
        <v>61</v>
      </c>
      <c r="F70" s="69">
        <f>VLOOKUP($A70,'Return Data'!$A$7:$R$328,12,0)</f>
        <v>-34.8804575162414</v>
      </c>
      <c r="G70" s="70">
        <f t="shared" si="8"/>
        <v>58</v>
      </c>
      <c r="H70" s="69">
        <f>VLOOKUP($A70,'Return Data'!$A$7:$R$328,13,0)</f>
        <v>-34.664887438873698</v>
      </c>
      <c r="I70" s="70">
        <f t="shared" si="14"/>
        <v>57</v>
      </c>
      <c r="J70" s="69">
        <f>VLOOKUP($A70,'Return Data'!$A$7:$R$328,14,0)</f>
        <v>-25.685407466566399</v>
      </c>
      <c r="K70" s="70">
        <f t="shared" si="15"/>
        <v>55</v>
      </c>
      <c r="L70" s="69">
        <f>VLOOKUP($A70,'Return Data'!$A$7:$R$328,18,0)</f>
        <v>-13.996619271942601</v>
      </c>
      <c r="M70" s="70">
        <f t="shared" si="20"/>
        <v>50</v>
      </c>
      <c r="N70" s="69"/>
      <c r="O70" s="70"/>
      <c r="P70" s="69"/>
      <c r="Q70" s="70"/>
      <c r="R70" s="69">
        <f>VLOOKUP($A70,'Return Data'!$A$7:$R$328,17,0)</f>
        <v>-9.3440674053554904</v>
      </c>
      <c r="S70" s="71">
        <f t="shared" si="18"/>
        <v>58</v>
      </c>
    </row>
    <row r="71" spans="1:19" x14ac:dyDescent="0.25">
      <c r="A71" s="67" t="s">
        <v>328</v>
      </c>
      <c r="B71" s="68">
        <f>VLOOKUP($A71,'Return Data'!$A$7:$R$328,2,0)</f>
        <v>43906</v>
      </c>
      <c r="C71" s="69">
        <f>VLOOKUP($A71,'Return Data'!$A$7:$R$328,3,0)</f>
        <v>6.6036000000000001</v>
      </c>
      <c r="D71" s="69">
        <f>VLOOKUP($A71,'Return Data'!$A$7:$R$328,11,0)</f>
        <v>-67.577104068491195</v>
      </c>
      <c r="E71" s="70">
        <f t="shared" si="13"/>
        <v>28</v>
      </c>
      <c r="F71" s="69">
        <f>VLOOKUP($A71,'Return Data'!$A$7:$R$328,12,0)</f>
        <v>-27.069184417887602</v>
      </c>
      <c r="G71" s="70">
        <f t="shared" si="8"/>
        <v>40</v>
      </c>
      <c r="H71" s="69">
        <f>VLOOKUP($A71,'Return Data'!$A$7:$R$328,13,0)</f>
        <v>-29.6967726695724</v>
      </c>
      <c r="I71" s="70">
        <f t="shared" si="14"/>
        <v>50</v>
      </c>
      <c r="J71" s="69">
        <f>VLOOKUP($A71,'Return Data'!$A$7:$R$328,14,0)</f>
        <v>-26.0632288878579</v>
      </c>
      <c r="K71" s="70">
        <f t="shared" si="15"/>
        <v>58</v>
      </c>
      <c r="L71" s="69">
        <f>VLOOKUP($A71,'Return Data'!$A$7:$R$328,18,0)</f>
        <v>-16.1309919041821</v>
      </c>
      <c r="M71" s="70">
        <f t="shared" si="20"/>
        <v>53</v>
      </c>
      <c r="N71" s="69"/>
      <c r="O71" s="70"/>
      <c r="P71" s="69"/>
      <c r="Q71" s="70"/>
      <c r="R71" s="69">
        <f>VLOOKUP($A71,'Return Data'!$A$7:$R$328,17,0)</f>
        <v>-15.732055837563401</v>
      </c>
      <c r="S71" s="71">
        <f t="shared" si="18"/>
        <v>64</v>
      </c>
    </row>
    <row r="72" spans="1:19" x14ac:dyDescent="0.25">
      <c r="A72" s="67" t="s">
        <v>329</v>
      </c>
      <c r="B72" s="68">
        <f>VLOOKUP($A72,'Return Data'!$A$7:$R$328,2,0)</f>
        <v>43906</v>
      </c>
      <c r="C72" s="69">
        <f>VLOOKUP($A72,'Return Data'!$A$7:$R$328,3,0)</f>
        <v>6.9212999999999996</v>
      </c>
      <c r="D72" s="69">
        <f>VLOOKUP($A72,'Return Data'!$A$7:$R$328,11,0)</f>
        <v>-66.915804005316701</v>
      </c>
      <c r="E72" s="70">
        <f t="shared" ref="E72:E74" si="21">RANK(D72,D$8:D$74,0)</f>
        <v>26</v>
      </c>
      <c r="F72" s="69">
        <f>VLOOKUP($A72,'Return Data'!$A$7:$R$328,12,0)</f>
        <v>-25.098466894482801</v>
      </c>
      <c r="G72" s="70">
        <f t="shared" si="8"/>
        <v>35</v>
      </c>
      <c r="H72" s="69">
        <f>VLOOKUP($A72,'Return Data'!$A$7:$R$328,13,0)</f>
        <v>-27.924876033603901</v>
      </c>
      <c r="I72" s="70">
        <f t="shared" si="14"/>
        <v>44</v>
      </c>
      <c r="J72" s="69">
        <f>VLOOKUP($A72,'Return Data'!$A$7:$R$328,14,0)</f>
        <v>-24.680640560509101</v>
      </c>
      <c r="K72" s="70">
        <f t="shared" si="15"/>
        <v>53</v>
      </c>
      <c r="L72" s="69"/>
      <c r="M72" s="70"/>
      <c r="N72" s="69"/>
      <c r="O72" s="70"/>
      <c r="P72" s="69"/>
      <c r="Q72" s="70"/>
      <c r="R72" s="69">
        <f>VLOOKUP($A72,'Return Data'!$A$7:$R$328,17,0)</f>
        <v>-15.6072986111111</v>
      </c>
      <c r="S72" s="71">
        <f t="shared" ref="S72:S74" si="22">RANK(R72,R$8:R$74,0)</f>
        <v>63</v>
      </c>
    </row>
    <row r="73" spans="1:19" x14ac:dyDescent="0.25">
      <c r="A73" s="67" t="s">
        <v>330</v>
      </c>
      <c r="B73" s="68">
        <f>VLOOKUP($A73,'Return Data'!$A$7:$R$328,2,0)</f>
        <v>43906</v>
      </c>
      <c r="C73" s="69">
        <f>VLOOKUP($A73,'Return Data'!$A$7:$R$328,3,0)</f>
        <v>75.431100000000001</v>
      </c>
      <c r="D73" s="69">
        <f>VLOOKUP($A73,'Return Data'!$A$7:$R$328,11,0)</f>
        <v>-66.448238953761106</v>
      </c>
      <c r="E73" s="70">
        <f t="shared" si="21"/>
        <v>25</v>
      </c>
      <c r="F73" s="69">
        <f>VLOOKUP($A73,'Return Data'!$A$7:$R$328,12,0)</f>
        <v>-17.468081628458101</v>
      </c>
      <c r="G73" s="70">
        <f t="shared" si="8"/>
        <v>19</v>
      </c>
      <c r="H73" s="69">
        <f>VLOOKUP($A73,'Return Data'!$A$7:$R$328,13,0)</f>
        <v>-17.1857734286551</v>
      </c>
      <c r="I73" s="70">
        <f t="shared" si="14"/>
        <v>18</v>
      </c>
      <c r="J73" s="69">
        <f>VLOOKUP($A73,'Return Data'!$A$7:$R$328,14,0)</f>
        <v>-12.764464007573901</v>
      </c>
      <c r="K73" s="70">
        <f t="shared" si="15"/>
        <v>21</v>
      </c>
      <c r="L73" s="69">
        <f>VLOOKUP($A73,'Return Data'!$A$7:$R$328,18,0)</f>
        <v>-5.0445565475487699</v>
      </c>
      <c r="M73" s="70">
        <f>RANK(L73,L$8:L$74,0)</f>
        <v>17</v>
      </c>
      <c r="N73" s="69">
        <f>VLOOKUP($A73,'Return Data'!$A$7:$R$328,15,0)</f>
        <v>5.40389885965867E-2</v>
      </c>
      <c r="O73" s="70">
        <f>RANK(N73,N$8:N$74,0)</f>
        <v>19</v>
      </c>
      <c r="P73" s="69">
        <f>VLOOKUP($A73,'Return Data'!$A$7:$R$328,16,0)</f>
        <v>2.54313436734724</v>
      </c>
      <c r="Q73" s="70">
        <f>RANK(P73,P$8:P$74,0)</f>
        <v>23</v>
      </c>
      <c r="R73" s="69">
        <f>VLOOKUP($A73,'Return Data'!$A$7:$R$328,17,0)</f>
        <v>17.344806082579002</v>
      </c>
      <c r="S73" s="71">
        <f t="shared" si="22"/>
        <v>29</v>
      </c>
    </row>
    <row r="74" spans="1:19" x14ac:dyDescent="0.25">
      <c r="A74" s="67" t="s">
        <v>331</v>
      </c>
      <c r="B74" s="68">
        <f>VLOOKUP($A74,'Return Data'!$A$7:$R$328,2,0)</f>
        <v>43906</v>
      </c>
      <c r="C74" s="69">
        <f>VLOOKUP($A74,'Return Data'!$A$7:$R$328,3,0)</f>
        <v>88.008799999999994</v>
      </c>
      <c r="D74" s="69">
        <f>VLOOKUP($A74,'Return Data'!$A$7:$R$328,11,0)</f>
        <v>-82.525729773248102</v>
      </c>
      <c r="E74" s="70">
        <f t="shared" si="21"/>
        <v>52</v>
      </c>
      <c r="F74" s="69">
        <f>VLOOKUP($A74,'Return Data'!$A$7:$R$328,12,0)</f>
        <v>-28.836000138640198</v>
      </c>
      <c r="G74" s="70">
        <f t="shared" si="8"/>
        <v>46</v>
      </c>
      <c r="H74" s="69">
        <f>VLOOKUP($A74,'Return Data'!$A$7:$R$328,13,0)</f>
        <v>-26.244905689969102</v>
      </c>
      <c r="I74" s="70">
        <f t="shared" si="14"/>
        <v>41</v>
      </c>
      <c r="J74" s="69">
        <f>VLOOKUP($A74,'Return Data'!$A$7:$R$328,14,0)</f>
        <v>-18.025008664534099</v>
      </c>
      <c r="K74" s="70">
        <f t="shared" si="15"/>
        <v>40</v>
      </c>
      <c r="L74" s="69">
        <f>VLOOKUP($A74,'Return Data'!$A$7:$R$328,18,0)</f>
        <v>-6.4573045750568498</v>
      </c>
      <c r="M74" s="70">
        <f>RANK(L74,L$8:L$74,0)</f>
        <v>23</v>
      </c>
      <c r="N74" s="69">
        <f>VLOOKUP($A74,'Return Data'!$A$7:$R$328,15,0)</f>
        <v>-1.06112404477204</v>
      </c>
      <c r="O74" s="70">
        <f>RANK(N74,N$8:N$74,0)</f>
        <v>24</v>
      </c>
      <c r="P74" s="69">
        <f>VLOOKUP($A74,'Return Data'!$A$7:$R$328,16,0)</f>
        <v>2.7346998176189499</v>
      </c>
      <c r="Q74" s="70">
        <f>RANK(P74,P$8:P$74,0)</f>
        <v>22</v>
      </c>
      <c r="R74" s="69">
        <f>VLOOKUP($A74,'Return Data'!$A$7:$R$328,17,0)</f>
        <v>67.680728064626095</v>
      </c>
      <c r="S74" s="71">
        <f t="shared" si="22"/>
        <v>9</v>
      </c>
    </row>
    <row r="75" spans="1:19" x14ac:dyDescent="0.25">
      <c r="A75" s="73"/>
      <c r="B75" s="74"/>
      <c r="C75" s="74"/>
      <c r="D75" s="75"/>
      <c r="E75" s="74"/>
      <c r="F75" s="75"/>
      <c r="G75" s="74"/>
      <c r="H75" s="75"/>
      <c r="I75" s="74"/>
      <c r="J75" s="75"/>
      <c r="K75" s="74"/>
      <c r="L75" s="75"/>
      <c r="M75" s="74"/>
      <c r="N75" s="75"/>
      <c r="O75" s="74"/>
      <c r="P75" s="75"/>
      <c r="Q75" s="74"/>
      <c r="R75" s="75"/>
      <c r="S75" s="76"/>
    </row>
    <row r="76" spans="1:19" x14ac:dyDescent="0.25">
      <c r="A76" s="77" t="s">
        <v>27</v>
      </c>
      <c r="B76" s="78"/>
      <c r="C76" s="78"/>
      <c r="D76" s="79">
        <f>AVERAGE(D8:D74)</f>
        <v>-71.513746107516567</v>
      </c>
      <c r="E76" s="78"/>
      <c r="F76" s="79">
        <f>AVERAGE(F8:F74)</f>
        <v>-23.527460757574868</v>
      </c>
      <c r="G76" s="78"/>
      <c r="H76" s="79">
        <f>AVERAGE(H8:H74)</f>
        <v>-22.974862427147059</v>
      </c>
      <c r="I76" s="78"/>
      <c r="J76" s="79">
        <f>AVERAGE(J8:J74)</f>
        <v>-15.89861687716339</v>
      </c>
      <c r="K76" s="78"/>
      <c r="L76" s="79">
        <f>AVERAGE(L8:L74)</f>
        <v>-7.9589720043740106</v>
      </c>
      <c r="M76" s="78"/>
      <c r="N76" s="79">
        <f>AVERAGE(N8:N74)</f>
        <v>-0.49076363810373536</v>
      </c>
      <c r="O76" s="78"/>
      <c r="P76" s="79">
        <f>AVERAGE(P8:P74)</f>
        <v>3.1657420836495418</v>
      </c>
      <c r="Q76" s="78"/>
      <c r="R76" s="79">
        <f>AVERAGE(R8:R74)</f>
        <v>31.986327000269874</v>
      </c>
      <c r="S76" s="80"/>
    </row>
    <row r="77" spans="1:19" x14ac:dyDescent="0.25">
      <c r="A77" s="77" t="s">
        <v>28</v>
      </c>
      <c r="B77" s="78"/>
      <c r="C77" s="78"/>
      <c r="D77" s="79">
        <f>MIN(D8:D74)</f>
        <v>-104.859107379063</v>
      </c>
      <c r="E77" s="78"/>
      <c r="F77" s="79">
        <f>MIN(F8:F74)</f>
        <v>-46.013002591949899</v>
      </c>
      <c r="G77" s="78"/>
      <c r="H77" s="79">
        <f>MIN(H8:H74)</f>
        <v>-37.9520585885003</v>
      </c>
      <c r="I77" s="78"/>
      <c r="J77" s="79">
        <f>MIN(J8:J74)</f>
        <v>-32.188974441749203</v>
      </c>
      <c r="K77" s="78"/>
      <c r="L77" s="79">
        <f>MIN(L8:L74)</f>
        <v>-21.5729155454001</v>
      </c>
      <c r="M77" s="78"/>
      <c r="N77" s="79">
        <f>MIN(N8:N74)</f>
        <v>-11.2274755058128</v>
      </c>
      <c r="O77" s="78"/>
      <c r="P77" s="79">
        <f>MIN(P8:P74)</f>
        <v>-3.4259662578587999</v>
      </c>
      <c r="Q77" s="78"/>
      <c r="R77" s="79">
        <f>MIN(R8:R74)</f>
        <v>-44.094433333333299</v>
      </c>
      <c r="S77" s="80"/>
    </row>
    <row r="78" spans="1:19" ht="15.75" thickBot="1" x14ac:dyDescent="0.3">
      <c r="A78" s="81" t="s">
        <v>29</v>
      </c>
      <c r="B78" s="82"/>
      <c r="C78" s="82"/>
      <c r="D78" s="83">
        <f>MAX(D8:D74)</f>
        <v>-29.6113282690464</v>
      </c>
      <c r="E78" s="82"/>
      <c r="F78" s="83">
        <f>MAX(F8:F74)</f>
        <v>4.2038725762523299</v>
      </c>
      <c r="G78" s="82"/>
      <c r="H78" s="83">
        <f>MAX(H8:H74)</f>
        <v>-3.3741233907561399</v>
      </c>
      <c r="I78" s="82"/>
      <c r="J78" s="83">
        <f>MAX(J8:J74)</f>
        <v>6.2412819314592598</v>
      </c>
      <c r="K78" s="82"/>
      <c r="L78" s="83">
        <f>MAX(L8:L74)</f>
        <v>4.3166850240357801</v>
      </c>
      <c r="M78" s="82"/>
      <c r="N78" s="83">
        <f>MAX(N8:N74)</f>
        <v>9.8454553930052295</v>
      </c>
      <c r="O78" s="82"/>
      <c r="P78" s="83">
        <f>MAX(P8:P74)</f>
        <v>10.567748296464799</v>
      </c>
      <c r="Q78" s="82"/>
      <c r="R78" s="83">
        <f>MAX(R8:R74)</f>
        <v>510.980231112816</v>
      </c>
      <c r="S78" s="84"/>
    </row>
    <row r="80" spans="1:19" x14ac:dyDescent="0.25">
      <c r="A80" s="15" t="s">
        <v>342</v>
      </c>
    </row>
  </sheetData>
  <sheetProtection password="F4C3" sheet="1" objects="1" scenarios="1"/>
  <sortState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18"/>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42.8554687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6384" width="9.140625" style="3"/>
  </cols>
  <sheetData>
    <row r="1" spans="1:14" ht="15.75" thickBot="1" x14ac:dyDescent="0.3"/>
    <row r="2" spans="1:14" x14ac:dyDescent="0.25">
      <c r="A2" s="114" t="s">
        <v>349</v>
      </c>
    </row>
    <row r="3" spans="1:14" ht="15.75" thickBot="1" x14ac:dyDescent="0.3">
      <c r="A3" s="115"/>
      <c r="B3" s="119"/>
      <c r="C3" s="119"/>
      <c r="D3" s="120"/>
      <c r="E3" s="120"/>
      <c r="F3" s="120"/>
      <c r="G3" s="120"/>
      <c r="H3" s="120"/>
      <c r="I3" s="120"/>
      <c r="J3" s="120"/>
      <c r="K3" s="120"/>
      <c r="L3" s="27"/>
      <c r="M3" s="28"/>
    </row>
    <row r="4" spans="1:14" ht="15.75" thickBot="1" x14ac:dyDescent="0.3">
      <c r="A4" s="27"/>
      <c r="B4" s="119"/>
      <c r="C4" s="119"/>
      <c r="D4" s="27"/>
      <c r="E4" s="27"/>
      <c r="F4" s="27"/>
      <c r="G4" s="27"/>
      <c r="H4" s="27"/>
      <c r="I4" s="27"/>
      <c r="J4" s="27"/>
      <c r="K4" s="27"/>
      <c r="L4" s="27"/>
      <c r="M4" s="27"/>
    </row>
    <row r="5" spans="1:14" x14ac:dyDescent="0.25">
      <c r="A5" s="32" t="s">
        <v>348</v>
      </c>
      <c r="B5" s="112" t="s">
        <v>8</v>
      </c>
      <c r="C5" s="112" t="s">
        <v>9</v>
      </c>
      <c r="D5" s="118" t="s">
        <v>47</v>
      </c>
      <c r="E5" s="118"/>
      <c r="F5" s="118" t="s">
        <v>48</v>
      </c>
      <c r="G5" s="118"/>
      <c r="H5" s="118" t="s">
        <v>1</v>
      </c>
      <c r="I5" s="118"/>
      <c r="J5" s="118" t="s">
        <v>2</v>
      </c>
      <c r="K5" s="118"/>
      <c r="L5" s="116" t="s">
        <v>46</v>
      </c>
      <c r="M5" s="117"/>
      <c r="N5" s="13"/>
    </row>
    <row r="6" spans="1:14" x14ac:dyDescent="0.25">
      <c r="A6" s="35" t="s">
        <v>7</v>
      </c>
      <c r="B6" s="113"/>
      <c r="C6" s="113"/>
      <c r="D6" s="36" t="s">
        <v>0</v>
      </c>
      <c r="E6" s="36" t="s">
        <v>10</v>
      </c>
      <c r="F6" s="36" t="s">
        <v>0</v>
      </c>
      <c r="G6" s="36" t="s">
        <v>10</v>
      </c>
      <c r="H6" s="36" t="s">
        <v>0</v>
      </c>
      <c r="I6" s="36" t="s">
        <v>10</v>
      </c>
      <c r="J6" s="36" t="s">
        <v>0</v>
      </c>
      <c r="K6" s="36" t="s">
        <v>10</v>
      </c>
      <c r="L6" s="36" t="s">
        <v>0</v>
      </c>
      <c r="M6" s="37" t="s">
        <v>10</v>
      </c>
      <c r="N6" s="13"/>
    </row>
    <row r="7" spans="1:14" x14ac:dyDescent="0.25">
      <c r="A7" s="38"/>
      <c r="B7" s="39"/>
      <c r="C7" s="39"/>
      <c r="D7" s="39"/>
      <c r="E7" s="39"/>
      <c r="F7" s="39"/>
      <c r="G7" s="39"/>
      <c r="H7" s="39"/>
      <c r="I7" s="39"/>
      <c r="J7" s="39"/>
      <c r="K7" s="39"/>
      <c r="L7" s="39"/>
      <c r="M7" s="40"/>
    </row>
    <row r="8" spans="1:14" x14ac:dyDescent="0.25">
      <c r="A8" s="67" t="s">
        <v>379</v>
      </c>
      <c r="B8" s="68">
        <f>VLOOKUP($A8,'Return Data'!$A$7:$R$328,2,0)</f>
        <v>43906</v>
      </c>
      <c r="C8" s="69">
        <f>VLOOKUP($A8,'Return Data'!$A$7:$R$328,3,0)</f>
        <v>9.26</v>
      </c>
      <c r="D8" s="69">
        <f>VLOOKUP($A8,'Return Data'!$A$7:$R$328,9,0)</f>
        <v>-190.51194051194099</v>
      </c>
      <c r="E8" s="70">
        <f>RANK(D8,D$8:D$10,0)</f>
        <v>1</v>
      </c>
      <c r="F8" s="69">
        <f>VLOOKUP($A8,'Return Data'!$A$7:$R$328,10,0)</f>
        <v>-81.848484848484901</v>
      </c>
      <c r="G8" s="70">
        <f t="shared" ref="G8" si="0">RANK(F8,F$8:F$10,0)</f>
        <v>1</v>
      </c>
      <c r="H8" s="69"/>
      <c r="I8" s="70"/>
      <c r="J8" s="69"/>
      <c r="K8" s="70"/>
      <c r="L8" s="69">
        <f>VLOOKUP($A8,'Return Data'!$A$7:$R$328,17,0)</f>
        <v>-81.848484848484901</v>
      </c>
      <c r="M8" s="71">
        <f>RANK(L8,L$8:L$10,0)</f>
        <v>3</v>
      </c>
    </row>
    <row r="9" spans="1:14" x14ac:dyDescent="0.25">
      <c r="A9" s="67" t="s">
        <v>49</v>
      </c>
      <c r="B9" s="68">
        <f>VLOOKUP($A9,'Return Data'!$A$7:$R$328,2,0)</f>
        <v>43906</v>
      </c>
      <c r="C9" s="69">
        <f>VLOOKUP($A9,'Return Data'!$A$7:$R$328,3,0)</f>
        <v>8.6</v>
      </c>
      <c r="D9" s="69">
        <f>VLOOKUP($A9,'Return Data'!$A$7:$R$328,9,0)</f>
        <v>-373.93284006829799</v>
      </c>
      <c r="E9" s="70">
        <f t="shared" ref="E9:E10" si="1">RANK(D9,D$8:D$10,0)</f>
        <v>2</v>
      </c>
      <c r="F9" s="69">
        <f>VLOOKUP($A9,'Return Data'!$A$7:$R$328,10,0)</f>
        <v>-237.233054781801</v>
      </c>
      <c r="G9" s="70">
        <f t="shared" ref="G9" si="2">RANK(F9,F$8:F$10,0)</f>
        <v>2</v>
      </c>
      <c r="H9" s="69">
        <f>VLOOKUP($A9,'Return Data'!$A$7:$R$328,11,0)</f>
        <v>-68.7818924813145</v>
      </c>
      <c r="I9" s="70">
        <f t="shared" ref="I9:K10" si="3">RANK(H9,H$8:H$10,0)</f>
        <v>1</v>
      </c>
      <c r="J9" s="69">
        <f>VLOOKUP($A9,'Return Data'!$A$7:$R$328,12,0)</f>
        <v>-26.158623984710999</v>
      </c>
      <c r="K9" s="70">
        <f t="shared" si="3"/>
        <v>2</v>
      </c>
      <c r="L9" s="69">
        <f>VLOOKUP($A9,'Return Data'!$A$7:$R$328,17,0)</f>
        <v>-20.604838709677399</v>
      </c>
      <c r="M9" s="71">
        <f t="shared" ref="M9:M10" si="4">RANK(L9,L$8:L$10,0)</f>
        <v>2</v>
      </c>
    </row>
    <row r="10" spans="1:14" x14ac:dyDescent="0.25">
      <c r="A10" s="67" t="s">
        <v>50</v>
      </c>
      <c r="B10" s="68">
        <f>VLOOKUP($A10,'Return Data'!$A$7:$R$328,2,0)</f>
        <v>43906</v>
      </c>
      <c r="C10" s="69">
        <f>VLOOKUP($A10,'Return Data'!$A$7:$R$328,3,0)</f>
        <v>94.434899999999999</v>
      </c>
      <c r="D10" s="69">
        <f>VLOOKUP($A10,'Return Data'!$A$7:$R$328,9,0)</f>
        <v>-409.47602058167701</v>
      </c>
      <c r="E10" s="70">
        <f t="shared" si="1"/>
        <v>3</v>
      </c>
      <c r="F10" s="69">
        <f>VLOOKUP($A10,'Return Data'!$A$7:$R$328,10,0)</f>
        <v>-258.942097708826</v>
      </c>
      <c r="G10" s="70">
        <f t="shared" ref="G10" si="5">RANK(F10,F$8:F$10,0)</f>
        <v>3</v>
      </c>
      <c r="H10" s="69">
        <f>VLOOKUP($A10,'Return Data'!$A$7:$R$328,11,0)</f>
        <v>-80.651342285604201</v>
      </c>
      <c r="I10" s="70">
        <f t="shared" si="3"/>
        <v>2</v>
      </c>
      <c r="J10" s="69">
        <f>VLOOKUP($A10,'Return Data'!$A$7:$R$328,12,0)</f>
        <v>-24.574797361114701</v>
      </c>
      <c r="K10" s="70">
        <f t="shared" si="3"/>
        <v>1</v>
      </c>
      <c r="L10" s="69">
        <f>VLOOKUP($A10,'Return Data'!$A$7:$R$328,17,0)</f>
        <v>13.290544964884999</v>
      </c>
      <c r="M10" s="71">
        <f t="shared" si="4"/>
        <v>1</v>
      </c>
    </row>
    <row r="11" spans="1:14" x14ac:dyDescent="0.25">
      <c r="A11" s="73"/>
      <c r="B11" s="74"/>
      <c r="C11" s="74"/>
      <c r="D11" s="75"/>
      <c r="E11" s="74"/>
      <c r="F11" s="75"/>
      <c r="G11" s="74"/>
      <c r="H11" s="75"/>
      <c r="I11" s="74"/>
      <c r="J11" s="75"/>
      <c r="K11" s="74"/>
      <c r="L11" s="75"/>
      <c r="M11" s="76"/>
    </row>
    <row r="12" spans="1:14" x14ac:dyDescent="0.25">
      <c r="A12" s="77" t="s">
        <v>27</v>
      </c>
      <c r="B12" s="78"/>
      <c r="C12" s="78"/>
      <c r="D12" s="79">
        <f>AVERAGE(D8:D10)</f>
        <v>-324.64026705397197</v>
      </c>
      <c r="E12" s="78"/>
      <c r="F12" s="79">
        <f>AVERAGE(F8:F10)</f>
        <v>-192.67454577970398</v>
      </c>
      <c r="G12" s="78"/>
      <c r="H12" s="79">
        <f>AVERAGE(H8:H10)</f>
        <v>-74.716617383459351</v>
      </c>
      <c r="I12" s="78"/>
      <c r="J12" s="79">
        <f>AVERAGE(J8:J10)</f>
        <v>-25.366710672912852</v>
      </c>
      <c r="K12" s="78"/>
      <c r="L12" s="79">
        <f>AVERAGE(L8:L10)</f>
        <v>-29.720926197759098</v>
      </c>
      <c r="M12" s="80"/>
    </row>
    <row r="13" spans="1:14" x14ac:dyDescent="0.25">
      <c r="A13" s="77" t="s">
        <v>28</v>
      </c>
      <c r="B13" s="78"/>
      <c r="C13" s="78"/>
      <c r="D13" s="79">
        <f>MIN(D8:D10)</f>
        <v>-409.47602058167701</v>
      </c>
      <c r="E13" s="78"/>
      <c r="F13" s="79">
        <f>MIN(F8:F10)</f>
        <v>-258.942097708826</v>
      </c>
      <c r="G13" s="78"/>
      <c r="H13" s="79">
        <f>MIN(H8:H10)</f>
        <v>-80.651342285604201</v>
      </c>
      <c r="I13" s="78"/>
      <c r="J13" s="79">
        <f>MIN(J8:J10)</f>
        <v>-26.158623984710999</v>
      </c>
      <c r="K13" s="78"/>
      <c r="L13" s="79">
        <f>MIN(L8:L10)</f>
        <v>-81.848484848484901</v>
      </c>
      <c r="M13" s="80"/>
    </row>
    <row r="14" spans="1:14" ht="15.75" thickBot="1" x14ac:dyDescent="0.3">
      <c r="A14" s="81" t="s">
        <v>29</v>
      </c>
      <c r="B14" s="82"/>
      <c r="C14" s="82"/>
      <c r="D14" s="83">
        <f>MAX(D8:D10)</f>
        <v>-190.51194051194099</v>
      </c>
      <c r="E14" s="82"/>
      <c r="F14" s="83">
        <f>MAX(F8:F10)</f>
        <v>-81.848484848484901</v>
      </c>
      <c r="G14" s="82"/>
      <c r="H14" s="83">
        <f>MAX(H8:H10)</f>
        <v>-68.7818924813145</v>
      </c>
      <c r="I14" s="82"/>
      <c r="J14" s="83">
        <f>MAX(J8:J10)</f>
        <v>-24.574797361114701</v>
      </c>
      <c r="K14" s="82"/>
      <c r="L14" s="83">
        <f>MAX(L8:L10)</f>
        <v>13.290544964884999</v>
      </c>
      <c r="M14" s="84"/>
    </row>
    <row r="16" spans="1:14" x14ac:dyDescent="0.25">
      <c r="A16" s="15" t="s">
        <v>342</v>
      </c>
    </row>
    <row r="18" ht="15" customHeight="1" x14ac:dyDescent="0.25"/>
  </sheetData>
  <sheetProtection password="F4C3" sheet="1" objects="1" scenarios="1"/>
  <mergeCells count="14">
    <mergeCell ref="L5:M5"/>
    <mergeCell ref="B3:B4"/>
    <mergeCell ref="C3:C4"/>
    <mergeCell ref="D3:E3"/>
    <mergeCell ref="F3:G3"/>
    <mergeCell ref="H3:I3"/>
    <mergeCell ref="J3:K3"/>
    <mergeCell ref="A2:A3"/>
    <mergeCell ref="D5:E5"/>
    <mergeCell ref="F5:G5"/>
    <mergeCell ref="H5:I5"/>
    <mergeCell ref="J5:K5"/>
    <mergeCell ref="B5:B6"/>
    <mergeCell ref="C5:C6"/>
  </mergeCells>
  <hyperlinks>
    <hyperlink ref="A2" location="Index!A1" display="Back To Index"/>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16"/>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42.710937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6384" width="9.140625" style="3"/>
  </cols>
  <sheetData>
    <row r="1" spans="1:14" ht="15.75" thickBot="1" x14ac:dyDescent="0.3"/>
    <row r="2" spans="1:14" x14ac:dyDescent="0.25">
      <c r="A2" s="114" t="s">
        <v>349</v>
      </c>
    </row>
    <row r="3" spans="1:14" ht="15.75" thickBot="1" x14ac:dyDescent="0.3">
      <c r="A3" s="115"/>
      <c r="B3" s="119"/>
      <c r="C3" s="119"/>
      <c r="D3" s="120"/>
      <c r="E3" s="120"/>
      <c r="F3" s="120"/>
      <c r="G3" s="120"/>
      <c r="H3" s="120"/>
      <c r="I3" s="120"/>
      <c r="J3" s="120"/>
      <c r="K3" s="120"/>
      <c r="L3" s="27"/>
      <c r="M3" s="28"/>
    </row>
    <row r="4" spans="1:14" ht="15.75" thickBot="1" x14ac:dyDescent="0.3">
      <c r="A4" s="27"/>
      <c r="B4" s="119"/>
      <c r="C4" s="119"/>
      <c r="D4" s="27"/>
      <c r="E4" s="27"/>
      <c r="F4" s="27"/>
      <c r="G4" s="27"/>
      <c r="H4" s="27"/>
      <c r="I4" s="27"/>
      <c r="J4" s="27"/>
      <c r="K4" s="27"/>
      <c r="L4" s="27"/>
      <c r="M4" s="27"/>
    </row>
    <row r="5" spans="1:14" x14ac:dyDescent="0.25">
      <c r="A5" s="32" t="s">
        <v>347</v>
      </c>
      <c r="B5" s="112" t="s">
        <v>8</v>
      </c>
      <c r="C5" s="112" t="s">
        <v>9</v>
      </c>
      <c r="D5" s="118" t="s">
        <v>47</v>
      </c>
      <c r="E5" s="118"/>
      <c r="F5" s="118" t="s">
        <v>48</v>
      </c>
      <c r="G5" s="118"/>
      <c r="H5" s="118" t="s">
        <v>1</v>
      </c>
      <c r="I5" s="118"/>
      <c r="J5" s="118" t="s">
        <v>2</v>
      </c>
      <c r="K5" s="118"/>
      <c r="L5" s="116" t="s">
        <v>46</v>
      </c>
      <c r="M5" s="117"/>
      <c r="N5" s="13"/>
    </row>
    <row r="6" spans="1:14" x14ac:dyDescent="0.25">
      <c r="A6" s="35" t="s">
        <v>7</v>
      </c>
      <c r="B6" s="113"/>
      <c r="C6" s="113"/>
      <c r="D6" s="36" t="s">
        <v>0</v>
      </c>
      <c r="E6" s="36" t="s">
        <v>10</v>
      </c>
      <c r="F6" s="36" t="s">
        <v>0</v>
      </c>
      <c r="G6" s="36" t="s">
        <v>10</v>
      </c>
      <c r="H6" s="36" t="s">
        <v>0</v>
      </c>
      <c r="I6" s="36" t="s">
        <v>10</v>
      </c>
      <c r="J6" s="36" t="s">
        <v>0</v>
      </c>
      <c r="K6" s="36" t="s">
        <v>10</v>
      </c>
      <c r="L6" s="36" t="s">
        <v>0</v>
      </c>
      <c r="M6" s="37" t="s">
        <v>10</v>
      </c>
      <c r="N6" s="13"/>
    </row>
    <row r="7" spans="1:14" x14ac:dyDescent="0.25">
      <c r="A7" s="33"/>
      <c r="B7" s="31"/>
      <c r="C7" s="31"/>
      <c r="D7" s="31"/>
      <c r="E7" s="31"/>
      <c r="F7" s="31"/>
      <c r="G7" s="31"/>
      <c r="H7" s="31"/>
      <c r="I7" s="31"/>
      <c r="J7" s="31"/>
      <c r="K7" s="31"/>
      <c r="L7" s="31"/>
      <c r="M7" s="34"/>
    </row>
    <row r="8" spans="1:14" x14ac:dyDescent="0.25">
      <c r="A8" s="67" t="s">
        <v>381</v>
      </c>
      <c r="B8" s="68">
        <f>VLOOKUP($A8,'Return Data'!$A$7:$R$328,2,0)</f>
        <v>43906</v>
      </c>
      <c r="C8" s="69">
        <f>VLOOKUP($A8,'Return Data'!$A$7:$R$328,3,0)</f>
        <v>9.24</v>
      </c>
      <c r="D8" s="69">
        <f>VLOOKUP($A8,'Return Data'!$A$7:$R$328,9,0)</f>
        <v>-193.315201832236</v>
      </c>
      <c r="E8" s="70">
        <f>RANK(D8,D$8:D$10,0)</f>
        <v>1</v>
      </c>
      <c r="F8" s="69">
        <f>VLOOKUP($A8,'Return Data'!$A$7:$R$328,10,0)</f>
        <v>-84.060606060606005</v>
      </c>
      <c r="G8" s="70">
        <f t="shared" ref="G8" si="0">RANK(F8,F$8:F$10,0)</f>
        <v>1</v>
      </c>
      <c r="H8" s="69"/>
      <c r="I8" s="70"/>
      <c r="J8" s="69"/>
      <c r="K8" s="70"/>
      <c r="L8" s="69">
        <f>VLOOKUP($A8,'Return Data'!$A$7:$R$328,17,0)</f>
        <v>-84.060606060606005</v>
      </c>
      <c r="M8" s="71">
        <f>RANK(L8,L$8:L$10,0)</f>
        <v>3</v>
      </c>
    </row>
    <row r="9" spans="1:14" x14ac:dyDescent="0.25">
      <c r="A9" s="67" t="s">
        <v>51</v>
      </c>
      <c r="B9" s="68">
        <f>VLOOKUP($A9,'Return Data'!$A$7:$R$328,2,0)</f>
        <v>43906</v>
      </c>
      <c r="C9" s="69">
        <f>VLOOKUP($A9,'Return Data'!$A$7:$R$328,3,0)</f>
        <v>8.57</v>
      </c>
      <c r="D9" s="69">
        <f>VLOOKUP($A9,'Return Data'!$A$7:$R$328,9,0)</f>
        <v>-375.05351791066101</v>
      </c>
      <c r="E9" s="70">
        <f t="shared" ref="E9:E10" si="1">RANK(D9,D$8:D$10,0)</f>
        <v>2</v>
      </c>
      <c r="F9" s="69">
        <f>VLOOKUP($A9,'Return Data'!$A$7:$R$328,10,0)</f>
        <v>-237.89571694599601</v>
      </c>
      <c r="G9" s="70">
        <f t="shared" ref="G9:G10" si="2">RANK(F9,F$8:F$10,0)</f>
        <v>2</v>
      </c>
      <c r="H9" s="69">
        <f>VLOOKUP($A9,'Return Data'!$A$7:$R$328,11,0)</f>
        <v>-69.301837158980007</v>
      </c>
      <c r="I9" s="70">
        <f t="shared" ref="I9:K10" si="3">RANK(H9,H$8:H$10,0)</f>
        <v>1</v>
      </c>
      <c r="J9" s="69">
        <f>VLOOKUP($A9,'Return Data'!$A$7:$R$328,12,0)</f>
        <v>-26.5910708724474</v>
      </c>
      <c r="K9" s="70">
        <f t="shared" si="3"/>
        <v>2</v>
      </c>
      <c r="L9" s="69">
        <f>VLOOKUP($A9,'Return Data'!$A$7:$R$328,17,0)</f>
        <v>-21.0463709677419</v>
      </c>
      <c r="M9" s="71">
        <f t="shared" ref="M9:M10" si="4">RANK(L9,L$8:L$10,0)</f>
        <v>2</v>
      </c>
    </row>
    <row r="10" spans="1:14" x14ac:dyDescent="0.25">
      <c r="A10" s="67" t="s">
        <v>52</v>
      </c>
      <c r="B10" s="68">
        <f>VLOOKUP($A10,'Return Data'!$A$7:$R$328,2,0)</f>
        <v>43906</v>
      </c>
      <c r="C10" s="69">
        <f>VLOOKUP($A10,'Return Data'!$A$7:$R$328,3,0)</f>
        <v>89.397499999999994</v>
      </c>
      <c r="D10" s="69">
        <f>VLOOKUP($A10,'Return Data'!$A$7:$R$328,9,0)</f>
        <v>-410.18415218022</v>
      </c>
      <c r="E10" s="70">
        <f t="shared" si="1"/>
        <v>3</v>
      </c>
      <c r="F10" s="69">
        <f>VLOOKUP($A10,'Return Data'!$A$7:$R$328,10,0)</f>
        <v>-259.56897940712599</v>
      </c>
      <c r="G10" s="70">
        <f t="shared" si="2"/>
        <v>3</v>
      </c>
      <c r="H10" s="69">
        <f>VLOOKUP($A10,'Return Data'!$A$7:$R$328,11,0)</f>
        <v>-81.305320196408701</v>
      </c>
      <c r="I10" s="70">
        <f t="shared" si="3"/>
        <v>2</v>
      </c>
      <c r="J10" s="69">
        <f>VLOOKUP($A10,'Return Data'!$A$7:$R$328,12,0)</f>
        <v>-25.273910404111</v>
      </c>
      <c r="K10" s="70">
        <f t="shared" si="3"/>
        <v>1</v>
      </c>
      <c r="L10" s="69">
        <f>VLOOKUP($A10,'Return Data'!$A$7:$R$328,17,0)</f>
        <v>131.56625857204301</v>
      </c>
      <c r="M10" s="71">
        <f t="shared" si="4"/>
        <v>1</v>
      </c>
    </row>
    <row r="11" spans="1:14" x14ac:dyDescent="0.25">
      <c r="A11" s="73"/>
      <c r="B11" s="74"/>
      <c r="C11" s="74"/>
      <c r="D11" s="75"/>
      <c r="E11" s="74"/>
      <c r="F11" s="75"/>
      <c r="G11" s="74"/>
      <c r="H11" s="75"/>
      <c r="I11" s="74"/>
      <c r="J11" s="75"/>
      <c r="K11" s="74"/>
      <c r="L11" s="75"/>
      <c r="M11" s="76"/>
    </row>
    <row r="12" spans="1:14" x14ac:dyDescent="0.25">
      <c r="A12" s="77" t="s">
        <v>27</v>
      </c>
      <c r="B12" s="78"/>
      <c r="C12" s="78"/>
      <c r="D12" s="79">
        <f>AVERAGE(D8:D10)</f>
        <v>-326.18429064103901</v>
      </c>
      <c r="E12" s="78"/>
      <c r="F12" s="79">
        <f>AVERAGE(F8:F10)</f>
        <v>-193.84176747124266</v>
      </c>
      <c r="G12" s="78"/>
      <c r="H12" s="79">
        <f>AVERAGE(H8:H10)</f>
        <v>-75.303578677694361</v>
      </c>
      <c r="I12" s="78"/>
      <c r="J12" s="79">
        <f>AVERAGE(J8:J10)</f>
        <v>-25.932490638279198</v>
      </c>
      <c r="K12" s="78"/>
      <c r="L12" s="79">
        <f>AVERAGE(L8:L10)</f>
        <v>8.8197605145650382</v>
      </c>
      <c r="M12" s="80"/>
    </row>
    <row r="13" spans="1:14" x14ac:dyDescent="0.25">
      <c r="A13" s="77" t="s">
        <v>28</v>
      </c>
      <c r="B13" s="78"/>
      <c r="C13" s="78"/>
      <c r="D13" s="79">
        <f>MIN(D8:D10)</f>
        <v>-410.18415218022</v>
      </c>
      <c r="E13" s="78"/>
      <c r="F13" s="79">
        <f>MIN(F8:F10)</f>
        <v>-259.56897940712599</v>
      </c>
      <c r="G13" s="78"/>
      <c r="H13" s="79">
        <f>MIN(H8:H10)</f>
        <v>-81.305320196408701</v>
      </c>
      <c r="I13" s="78"/>
      <c r="J13" s="79">
        <f>MIN(J8:J10)</f>
        <v>-26.5910708724474</v>
      </c>
      <c r="K13" s="78"/>
      <c r="L13" s="79">
        <f>MIN(L8:L10)</f>
        <v>-84.060606060606005</v>
      </c>
      <c r="M13" s="80"/>
    </row>
    <row r="14" spans="1:14" ht="15.75" thickBot="1" x14ac:dyDescent="0.3">
      <c r="A14" s="81" t="s">
        <v>29</v>
      </c>
      <c r="B14" s="82"/>
      <c r="C14" s="82"/>
      <c r="D14" s="83">
        <f>MAX(D8:D10)</f>
        <v>-193.315201832236</v>
      </c>
      <c r="E14" s="82"/>
      <c r="F14" s="83">
        <f>MAX(F8:F10)</f>
        <v>-84.060606060606005</v>
      </c>
      <c r="G14" s="82"/>
      <c r="H14" s="83">
        <f>MAX(H8:H10)</f>
        <v>-69.301837158980007</v>
      </c>
      <c r="I14" s="82"/>
      <c r="J14" s="83">
        <f>MAX(J8:J10)</f>
        <v>-25.273910404111</v>
      </c>
      <c r="K14" s="82"/>
      <c r="L14" s="83">
        <f>MAX(L8:L10)</f>
        <v>131.56625857204301</v>
      </c>
      <c r="M14" s="84"/>
    </row>
    <row r="16" spans="1:14" x14ac:dyDescent="0.25">
      <c r="A16" s="15" t="s">
        <v>342</v>
      </c>
    </row>
  </sheetData>
  <sheetProtection password="F4C3" sheet="1" objects="1" scenarios="1"/>
  <mergeCells count="14">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43"/>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67.42578125" style="4" bestFit="1" customWidth="1"/>
    <col min="2" max="2" width="11.7109375" style="4" bestFit="1" customWidth="1"/>
    <col min="3" max="3" width="14.28515625" style="4" bestFit="1" customWidth="1"/>
    <col min="4" max="4" width="11" style="4" bestFit="1" customWidth="1"/>
    <col min="5" max="5" width="5.28515625" style="4" bestFit="1" customWidth="1"/>
    <col min="6" max="6" width="11" style="4" bestFit="1" customWidth="1"/>
    <col min="7" max="7" width="5.28515625" style="4" bestFit="1" customWidth="1"/>
    <col min="8" max="8" width="11" style="4" bestFit="1" customWidth="1"/>
    <col min="9" max="9" width="5.28515625" style="4" bestFit="1" customWidth="1"/>
    <col min="10" max="10" width="11" style="4" bestFit="1" customWidth="1"/>
    <col min="11" max="11" width="5.28515625" style="4" bestFit="1" customWidth="1"/>
    <col min="12" max="12" width="11" style="4" bestFit="1" customWidth="1"/>
    <col min="13" max="13" width="5.28515625" style="4" bestFit="1" customWidth="1"/>
    <col min="14" max="14" width="11" style="4" bestFit="1" customWidth="1"/>
    <col min="15" max="15" width="5.28515625" style="4" bestFit="1" customWidth="1"/>
    <col min="16" max="16" width="11" style="4" bestFit="1" customWidth="1"/>
    <col min="17" max="17" width="5.28515625" style="4" bestFit="1" customWidth="1"/>
    <col min="18" max="18" width="11" style="4" bestFit="1" customWidth="1"/>
    <col min="19" max="19" width="5.28515625" style="4" bestFit="1" customWidth="1"/>
    <col min="20" max="16384" width="9.140625" style="4"/>
  </cols>
  <sheetData>
    <row r="1" spans="1:19" ht="15.75" thickBot="1" x14ac:dyDescent="0.3">
      <c r="A1" s="3"/>
    </row>
    <row r="2" spans="1:19" x14ac:dyDescent="0.25">
      <c r="A2" s="114" t="s">
        <v>349</v>
      </c>
    </row>
    <row r="3" spans="1:19" ht="15.75" thickBot="1" x14ac:dyDescent="0.3">
      <c r="A3" s="115"/>
    </row>
    <row r="4" spans="1:19" ht="15.75" thickBot="1" x14ac:dyDescent="0.3"/>
    <row r="5" spans="1:19" x14ac:dyDescent="0.25">
      <c r="A5" s="32" t="s">
        <v>350</v>
      </c>
      <c r="B5" s="112" t="s">
        <v>8</v>
      </c>
      <c r="C5" s="112" t="s">
        <v>9</v>
      </c>
      <c r="D5" s="118" t="s">
        <v>48</v>
      </c>
      <c r="E5" s="118"/>
      <c r="F5" s="118" t="s">
        <v>1</v>
      </c>
      <c r="G5" s="118"/>
      <c r="H5" s="118" t="s">
        <v>2</v>
      </c>
      <c r="I5" s="118"/>
      <c r="J5" s="118" t="s">
        <v>3</v>
      </c>
      <c r="K5" s="118"/>
      <c r="L5" s="118" t="s">
        <v>4</v>
      </c>
      <c r="M5" s="118"/>
      <c r="N5" s="118" t="s">
        <v>385</v>
      </c>
      <c r="O5" s="118"/>
      <c r="P5" s="118" t="s">
        <v>5</v>
      </c>
      <c r="Q5" s="118"/>
      <c r="R5" s="118" t="s">
        <v>46</v>
      </c>
      <c r="S5" s="121"/>
    </row>
    <row r="6" spans="1:19" x14ac:dyDescent="0.25">
      <c r="A6" s="18" t="s">
        <v>7</v>
      </c>
      <c r="B6" s="113"/>
      <c r="C6" s="113"/>
      <c r="D6" s="14" t="s">
        <v>0</v>
      </c>
      <c r="E6" s="14" t="s">
        <v>10</v>
      </c>
      <c r="F6" s="14" t="s">
        <v>0</v>
      </c>
      <c r="G6" s="14" t="s">
        <v>10</v>
      </c>
      <c r="H6" s="14" t="s">
        <v>0</v>
      </c>
      <c r="I6" s="14" t="s">
        <v>10</v>
      </c>
      <c r="J6" s="14" t="s">
        <v>0</v>
      </c>
      <c r="K6" s="14" t="s">
        <v>10</v>
      </c>
      <c r="L6" s="14" t="s">
        <v>0</v>
      </c>
      <c r="M6" s="14" t="s">
        <v>10</v>
      </c>
      <c r="N6" s="61" t="s">
        <v>0</v>
      </c>
      <c r="O6" s="61" t="s">
        <v>10</v>
      </c>
      <c r="P6" s="14" t="s">
        <v>0</v>
      </c>
      <c r="Q6" s="14" t="s">
        <v>10</v>
      </c>
      <c r="R6" s="14" t="s">
        <v>0</v>
      </c>
      <c r="S6" s="19" t="s">
        <v>10</v>
      </c>
    </row>
    <row r="7" spans="1:19" x14ac:dyDescent="0.25">
      <c r="A7" s="44"/>
      <c r="B7" s="41"/>
      <c r="C7" s="42"/>
      <c r="D7" s="47"/>
      <c r="E7" s="43"/>
      <c r="F7" s="47"/>
      <c r="G7" s="43"/>
      <c r="H7" s="47"/>
      <c r="I7" s="43"/>
      <c r="J7" s="47"/>
      <c r="K7" s="43"/>
      <c r="L7" s="47"/>
      <c r="M7" s="43"/>
      <c r="N7" s="47"/>
      <c r="O7" s="43"/>
      <c r="P7" s="47"/>
      <c r="Q7" s="43"/>
      <c r="R7" s="47"/>
      <c r="S7" s="45"/>
    </row>
    <row r="8" spans="1:19" x14ac:dyDescent="0.25">
      <c r="A8" s="87" t="s">
        <v>53</v>
      </c>
      <c r="B8" s="68">
        <f>VLOOKUP($A8,'Return Data'!$A$7:$R$328,2,0)</f>
        <v>43906</v>
      </c>
      <c r="C8" s="69">
        <f>VLOOKUP($A8,'Return Data'!$A$7:$R$328,3,0)</f>
        <v>32.864899999999999</v>
      </c>
      <c r="D8" s="69">
        <f>VLOOKUP($A8,'Return Data'!$A$7:$R$328,10,0)</f>
        <v>-12.1508815121607</v>
      </c>
      <c r="E8" s="70">
        <f>RANK(D8,D$8:D$37,0)</f>
        <v>27</v>
      </c>
      <c r="F8" s="69">
        <f>VLOOKUP($A8,'Return Data'!$A$7:$R$328,11,0)</f>
        <v>8.6144154317424899</v>
      </c>
      <c r="G8" s="70">
        <f>RANK(F8,F$8:F$37,0)</f>
        <v>22</v>
      </c>
      <c r="H8" s="69">
        <f>VLOOKUP($A8,'Return Data'!$A$7:$R$328,12,0)</f>
        <v>-9.4849441846520008</v>
      </c>
      <c r="I8" s="70">
        <f>RANK(H8,H$8:H$37,0)</f>
        <v>28</v>
      </c>
      <c r="J8" s="69">
        <f>VLOOKUP($A8,'Return Data'!$A$7:$R$328,13,0)</f>
        <v>-1.82859266076278</v>
      </c>
      <c r="K8" s="70">
        <f>RANK(J8,J$8:J$37,0)</f>
        <v>28</v>
      </c>
      <c r="L8" s="69">
        <f>VLOOKUP($A8,'Return Data'!$A$7:$R$328,14,0)</f>
        <v>1.3126049116212199</v>
      </c>
      <c r="M8" s="70">
        <f>RANK(L8,L$8:L$37,0)</f>
        <v>24</v>
      </c>
      <c r="N8" s="69">
        <f>VLOOKUP($A8,'Return Data'!$A$7:$R$328,18,0)</f>
        <v>3.8460153017787801</v>
      </c>
      <c r="O8" s="70">
        <f>RANK(N8,N$8:N$37,0)</f>
        <v>24</v>
      </c>
      <c r="P8" s="69">
        <f>VLOOKUP($A8,'Return Data'!$A$7:$R$328,15,0)</f>
        <v>4.09277271756903</v>
      </c>
      <c r="Q8" s="70">
        <f>RANK(P8,P$8:P$37,0)</f>
        <v>23</v>
      </c>
      <c r="R8" s="69">
        <f>VLOOKUP($A8,'Return Data'!$A$7:$R$328,17,0)</f>
        <v>9.5898841387101399</v>
      </c>
      <c r="S8" s="71">
        <f>RANK(R8,R$8:R$37,0)</f>
        <v>21</v>
      </c>
    </row>
    <row r="9" spans="1:19" x14ac:dyDescent="0.25">
      <c r="A9" s="87" t="s">
        <v>54</v>
      </c>
      <c r="B9" s="68">
        <f>VLOOKUP($A9,'Return Data'!$A$7:$R$328,2,0)</f>
        <v>43906</v>
      </c>
      <c r="C9" s="69">
        <f>VLOOKUP($A9,'Return Data'!$A$7:$R$328,3,0)</f>
        <v>1.9641999999999999</v>
      </c>
      <c r="D9" s="69">
        <f>VLOOKUP($A9,'Return Data'!$A$7:$R$328,10,0)</f>
        <v>9.1825419156225507</v>
      </c>
      <c r="E9" s="70">
        <f t="shared" ref="E9:G37" si="0">RANK(D9,D$8:D$37,0)</f>
        <v>2</v>
      </c>
      <c r="F9" s="69">
        <f>VLOOKUP($A9,'Return Data'!$A$7:$R$328,11,0)</f>
        <v>9.2977554299635798</v>
      </c>
      <c r="G9" s="70">
        <f t="shared" si="0"/>
        <v>21</v>
      </c>
      <c r="H9" s="69"/>
      <c r="I9" s="70"/>
      <c r="J9" s="69"/>
      <c r="K9" s="70"/>
      <c r="L9" s="69"/>
      <c r="M9" s="70"/>
      <c r="N9" s="69"/>
      <c r="O9" s="70"/>
      <c r="P9" s="69"/>
      <c r="Q9" s="70"/>
      <c r="R9" s="69">
        <f>VLOOKUP($A9,'Return Data'!$A$7:$R$328,17,0)</f>
        <v>9.3531625491926995</v>
      </c>
      <c r="S9" s="71">
        <f t="shared" ref="S9:S37" si="1">RANK(R9,R$8:R$37,0)</f>
        <v>25</v>
      </c>
    </row>
    <row r="10" spans="1:19" x14ac:dyDescent="0.25">
      <c r="A10" s="87" t="s">
        <v>55</v>
      </c>
      <c r="B10" s="68">
        <f>VLOOKUP($A10,'Return Data'!$A$7:$R$328,2,0)</f>
        <v>43906</v>
      </c>
      <c r="C10" s="69">
        <f>VLOOKUP($A10,'Return Data'!$A$7:$R$328,3,0)</f>
        <v>22.619399999999999</v>
      </c>
      <c r="D10" s="69">
        <f>VLOOKUP($A10,'Return Data'!$A$7:$R$328,10,0)</f>
        <v>-6.8826486082149998</v>
      </c>
      <c r="E10" s="70">
        <f t="shared" si="0"/>
        <v>20</v>
      </c>
      <c r="F10" s="69">
        <f>VLOOKUP($A10,'Return Data'!$A$7:$R$328,11,0)</f>
        <v>16.334210780316699</v>
      </c>
      <c r="G10" s="70">
        <f t="shared" si="0"/>
        <v>5</v>
      </c>
      <c r="H10" s="69">
        <f>VLOOKUP($A10,'Return Data'!$A$7:$R$328,12,0)</f>
        <v>10.3798232799967</v>
      </c>
      <c r="I10" s="70">
        <f t="shared" ref="I10" si="2">RANK(H10,H$8:H$37,0)</f>
        <v>6</v>
      </c>
      <c r="J10" s="69">
        <f>VLOOKUP($A10,'Return Data'!$A$7:$R$328,13,0)</f>
        <v>10.700440845322699</v>
      </c>
      <c r="K10" s="70">
        <f t="shared" ref="K10" si="3">RANK(J10,J$8:J$37,0)</f>
        <v>6</v>
      </c>
      <c r="L10" s="69">
        <f>VLOOKUP($A10,'Return Data'!$A$7:$R$328,14,0)</f>
        <v>12.759118075497099</v>
      </c>
      <c r="M10" s="70">
        <f t="shared" ref="M10" si="4">RANK(L10,L$8:L$37,0)</f>
        <v>5</v>
      </c>
      <c r="N10" s="69">
        <f>VLOOKUP($A10,'Return Data'!$A$7:$R$328,18,0)</f>
        <v>10.9714572387494</v>
      </c>
      <c r="O10" s="70">
        <f t="shared" ref="O10" si="5">RANK(N10,N$8:N$37,0)</f>
        <v>7</v>
      </c>
      <c r="P10" s="69">
        <f>VLOOKUP($A10,'Return Data'!$A$7:$R$328,15,0)</f>
        <v>9.5776794793083209</v>
      </c>
      <c r="Q10" s="70">
        <f t="shared" ref="Q10" si="6">RANK(P10,P$8:P$37,0)</f>
        <v>5</v>
      </c>
      <c r="R10" s="69">
        <f>VLOOKUP($A10,'Return Data'!$A$7:$R$328,17,0)</f>
        <v>13.0533349222877</v>
      </c>
      <c r="S10" s="71">
        <f t="shared" si="1"/>
        <v>4</v>
      </c>
    </row>
    <row r="11" spans="1:19" x14ac:dyDescent="0.25">
      <c r="A11" s="87" t="s">
        <v>56</v>
      </c>
      <c r="B11" s="68">
        <f>VLOOKUP($A11,'Return Data'!$A$7:$R$328,2,0)</f>
        <v>43906</v>
      </c>
      <c r="C11" s="69">
        <f>VLOOKUP($A11,'Return Data'!$A$7:$R$328,3,0)</f>
        <v>17.912500000000001</v>
      </c>
      <c r="D11" s="69">
        <f>VLOOKUP($A11,'Return Data'!$A$7:$R$328,10,0)</f>
        <v>4.7385309812631498</v>
      </c>
      <c r="E11" s="70">
        <f t="shared" si="0"/>
        <v>6</v>
      </c>
      <c r="F11" s="69">
        <f>VLOOKUP($A11,'Return Data'!$A$7:$R$328,11,0)</f>
        <v>14.5154696635877</v>
      </c>
      <c r="G11" s="70">
        <f t="shared" si="0"/>
        <v>10</v>
      </c>
      <c r="H11" s="69">
        <f>VLOOKUP($A11,'Return Data'!$A$7:$R$328,12,0)</f>
        <v>7.7614338737788504</v>
      </c>
      <c r="I11" s="70">
        <f t="shared" ref="I11" si="7">RANK(H11,H$8:H$37,0)</f>
        <v>17</v>
      </c>
      <c r="J11" s="69">
        <f>VLOOKUP($A11,'Return Data'!$A$7:$R$328,13,0)</f>
        <v>8.3798720463930891</v>
      </c>
      <c r="K11" s="70">
        <f t="shared" ref="K11" si="8">RANK(J11,J$8:J$37,0)</f>
        <v>16</v>
      </c>
      <c r="L11" s="69">
        <f>VLOOKUP($A11,'Return Data'!$A$7:$R$328,14,0)</f>
        <v>-1.4639176317693301</v>
      </c>
      <c r="M11" s="70">
        <f t="shared" ref="M11" si="9">RANK(L11,L$8:L$37,0)</f>
        <v>26</v>
      </c>
      <c r="N11" s="69">
        <f>VLOOKUP($A11,'Return Data'!$A$7:$R$328,18,0)</f>
        <v>2.8746031677571899</v>
      </c>
      <c r="O11" s="70">
        <f t="shared" ref="O11" si="10">RANK(N11,N$8:N$37,0)</f>
        <v>25</v>
      </c>
      <c r="P11" s="69">
        <f>VLOOKUP($A11,'Return Data'!$A$7:$R$328,15,0)</f>
        <v>4.0175936282699602</v>
      </c>
      <c r="Q11" s="70">
        <f t="shared" ref="Q11" si="11">RANK(P11,P$8:P$37,0)</f>
        <v>24</v>
      </c>
      <c r="R11" s="69">
        <f>VLOOKUP($A11,'Return Data'!$A$7:$R$328,17,0)</f>
        <v>9.7253910294664294</v>
      </c>
      <c r="S11" s="71">
        <f t="shared" si="1"/>
        <v>20</v>
      </c>
    </row>
    <row r="12" spans="1:19" x14ac:dyDescent="0.25">
      <c r="A12" s="87" t="s">
        <v>57</v>
      </c>
      <c r="B12" s="68">
        <f>VLOOKUP($A12,'Return Data'!$A$7:$R$328,2,0)</f>
        <v>43906</v>
      </c>
      <c r="C12" s="69">
        <f>VLOOKUP($A12,'Return Data'!$A$7:$R$328,3,0)</f>
        <v>35.844999999999999</v>
      </c>
      <c r="D12" s="69">
        <f>VLOOKUP($A12,'Return Data'!$A$7:$R$328,10,0)</f>
        <v>-1.3058813292140501</v>
      </c>
      <c r="E12" s="70">
        <f t="shared" si="0"/>
        <v>17</v>
      </c>
      <c r="F12" s="69">
        <f>VLOOKUP($A12,'Return Data'!$A$7:$R$328,11,0)</f>
        <v>15.3919784673284</v>
      </c>
      <c r="G12" s="70">
        <f t="shared" si="0"/>
        <v>9</v>
      </c>
      <c r="H12" s="69">
        <f>VLOOKUP($A12,'Return Data'!$A$7:$R$328,12,0)</f>
        <v>8.9962295175070697</v>
      </c>
      <c r="I12" s="70">
        <f t="shared" ref="I12" si="12">RANK(H12,H$8:H$37,0)</f>
        <v>8</v>
      </c>
      <c r="J12" s="69">
        <f>VLOOKUP($A12,'Return Data'!$A$7:$R$328,13,0)</f>
        <v>8.5775083995387504</v>
      </c>
      <c r="K12" s="70">
        <f t="shared" ref="K12" si="13">RANK(J12,J$8:J$37,0)</f>
        <v>14</v>
      </c>
      <c r="L12" s="69">
        <f>VLOOKUP($A12,'Return Data'!$A$7:$R$328,14,0)</f>
        <v>10.054937688310099</v>
      </c>
      <c r="M12" s="70">
        <f t="shared" ref="M12" si="14">RANK(L12,L$8:L$37,0)</f>
        <v>16</v>
      </c>
      <c r="N12" s="69">
        <f>VLOOKUP($A12,'Return Data'!$A$7:$R$328,18,0)</f>
        <v>8.9179814294600597</v>
      </c>
      <c r="O12" s="70">
        <f t="shared" ref="O12" si="15">RANK(N12,N$8:N$37,0)</f>
        <v>15</v>
      </c>
      <c r="P12" s="69">
        <f>VLOOKUP($A12,'Return Data'!$A$7:$R$328,15,0)</f>
        <v>8.0495755525339394</v>
      </c>
      <c r="Q12" s="70">
        <f t="shared" ref="Q12" si="16">RANK(P12,P$8:P$37,0)</f>
        <v>12</v>
      </c>
      <c r="R12" s="69">
        <f>VLOOKUP($A12,'Return Data'!$A$7:$R$328,17,0)</f>
        <v>12.042432864926401</v>
      </c>
      <c r="S12" s="71">
        <f t="shared" si="1"/>
        <v>10</v>
      </c>
    </row>
    <row r="13" spans="1:19" x14ac:dyDescent="0.25">
      <c r="A13" s="87" t="s">
        <v>58</v>
      </c>
      <c r="B13" s="68">
        <f>VLOOKUP($A13,'Return Data'!$A$7:$R$328,2,0)</f>
        <v>43906</v>
      </c>
      <c r="C13" s="69">
        <f>VLOOKUP($A13,'Return Data'!$A$7:$R$328,3,0)</f>
        <v>23.3978</v>
      </c>
      <c r="D13" s="69">
        <f>VLOOKUP($A13,'Return Data'!$A$7:$R$328,10,0)</f>
        <v>3.2395482300478902</v>
      </c>
      <c r="E13" s="70">
        <f t="shared" si="0"/>
        <v>8</v>
      </c>
      <c r="F13" s="69">
        <f>VLOOKUP($A13,'Return Data'!$A$7:$R$328,11,0)</f>
        <v>12.375352370946599</v>
      </c>
      <c r="G13" s="70">
        <f t="shared" si="0"/>
        <v>16</v>
      </c>
      <c r="H13" s="69">
        <f>VLOOKUP($A13,'Return Data'!$A$7:$R$328,12,0)</f>
        <v>7.3721353132205598</v>
      </c>
      <c r="I13" s="70">
        <f t="shared" ref="I13" si="17">RANK(H13,H$8:H$37,0)</f>
        <v>20</v>
      </c>
      <c r="J13" s="69">
        <f>VLOOKUP($A13,'Return Data'!$A$7:$R$328,13,0)</f>
        <v>8.5656678475479495</v>
      </c>
      <c r="K13" s="70">
        <f t="shared" ref="K13" si="18">RANK(J13,J$8:J$37,0)</f>
        <v>15</v>
      </c>
      <c r="L13" s="69">
        <f>VLOOKUP($A13,'Return Data'!$A$7:$R$328,14,0)</f>
        <v>10.8254745213336</v>
      </c>
      <c r="M13" s="70">
        <f t="shared" ref="M13" si="19">RANK(L13,L$8:L$37,0)</f>
        <v>13</v>
      </c>
      <c r="N13" s="69">
        <f>VLOOKUP($A13,'Return Data'!$A$7:$R$328,18,0)</f>
        <v>9.2232019704716599</v>
      </c>
      <c r="O13" s="70">
        <f t="shared" ref="O13" si="20">RANK(N13,N$8:N$37,0)</f>
        <v>13</v>
      </c>
      <c r="P13" s="69">
        <f>VLOOKUP($A13,'Return Data'!$A$7:$R$328,15,0)</f>
        <v>7.5557166898799597</v>
      </c>
      <c r="Q13" s="70">
        <f t="shared" ref="Q13" si="21">RANK(P13,P$8:P$37,0)</f>
        <v>16</v>
      </c>
      <c r="R13" s="69">
        <f>VLOOKUP($A13,'Return Data'!$A$7:$R$328,17,0)</f>
        <v>11.9611419608337</v>
      </c>
      <c r="S13" s="71">
        <f t="shared" si="1"/>
        <v>11</v>
      </c>
    </row>
    <row r="14" spans="1:19" x14ac:dyDescent="0.25">
      <c r="A14" s="87" t="s">
        <v>59</v>
      </c>
      <c r="B14" s="68">
        <f>VLOOKUP($A14,'Return Data'!$A$7:$R$328,2,0)</f>
        <v>43906</v>
      </c>
      <c r="C14" s="69">
        <f>VLOOKUP($A14,'Return Data'!$A$7:$R$328,3,0)</f>
        <v>2497.7862</v>
      </c>
      <c r="D14" s="69">
        <f>VLOOKUP($A14,'Return Data'!$A$7:$R$328,10,0)</f>
        <v>5.5982170925881301</v>
      </c>
      <c r="E14" s="70">
        <f t="shared" si="0"/>
        <v>4</v>
      </c>
      <c r="F14" s="69">
        <f>VLOOKUP($A14,'Return Data'!$A$7:$R$328,11,0)</f>
        <v>23.655127752222601</v>
      </c>
      <c r="G14" s="70">
        <f t="shared" si="0"/>
        <v>1</v>
      </c>
      <c r="H14" s="69">
        <f>VLOOKUP($A14,'Return Data'!$A$7:$R$328,12,0)</f>
        <v>11.651599421383599</v>
      </c>
      <c r="I14" s="70">
        <f t="shared" ref="I14" si="22">RANK(H14,H$8:H$37,0)</f>
        <v>2</v>
      </c>
      <c r="J14" s="69">
        <f>VLOOKUP($A14,'Return Data'!$A$7:$R$328,13,0)</f>
        <v>19.818417396520001</v>
      </c>
      <c r="K14" s="70">
        <f t="shared" ref="K14" si="23">RANK(J14,J$8:J$37,0)</f>
        <v>1</v>
      </c>
      <c r="L14" s="69">
        <f>VLOOKUP($A14,'Return Data'!$A$7:$R$328,14,0)</f>
        <v>12.912825263338499</v>
      </c>
      <c r="M14" s="70">
        <f t="shared" ref="M14" si="24">RANK(L14,L$8:L$37,0)</f>
        <v>4</v>
      </c>
      <c r="N14" s="69">
        <f>VLOOKUP($A14,'Return Data'!$A$7:$R$328,18,0)</f>
        <v>11.2428049622463</v>
      </c>
      <c r="O14" s="70">
        <f t="shared" ref="O14" si="25">RANK(N14,N$8:N$37,0)</f>
        <v>5</v>
      </c>
      <c r="P14" s="69">
        <f>VLOOKUP($A14,'Return Data'!$A$7:$R$328,15,0)</f>
        <v>8.9464187288791504</v>
      </c>
      <c r="Q14" s="70">
        <f t="shared" ref="Q14" si="26">RANK(P14,P$8:P$37,0)</f>
        <v>8</v>
      </c>
      <c r="R14" s="69">
        <f>VLOOKUP($A14,'Return Data'!$A$7:$R$328,17,0)</f>
        <v>12.100090987304201</v>
      </c>
      <c r="S14" s="71">
        <f t="shared" si="1"/>
        <v>9</v>
      </c>
    </row>
    <row r="15" spans="1:19" x14ac:dyDescent="0.25">
      <c r="A15" s="87" t="s">
        <v>60</v>
      </c>
      <c r="B15" s="68">
        <f>VLOOKUP($A15,'Return Data'!$A$7:$R$328,2,0)</f>
        <v>43906</v>
      </c>
      <c r="C15" s="69">
        <f>VLOOKUP($A15,'Return Data'!$A$7:$R$328,3,0)</f>
        <v>23.072500000000002</v>
      </c>
      <c r="D15" s="69">
        <f>VLOOKUP($A15,'Return Data'!$A$7:$R$328,10,0)</f>
        <v>5.4857882897278696</v>
      </c>
      <c r="E15" s="70">
        <f t="shared" si="0"/>
        <v>5</v>
      </c>
      <c r="F15" s="69">
        <f>VLOOKUP($A15,'Return Data'!$A$7:$R$328,11,0)</f>
        <v>15.981843596723399</v>
      </c>
      <c r="G15" s="70">
        <f t="shared" si="0"/>
        <v>8</v>
      </c>
      <c r="H15" s="69">
        <f>VLOOKUP($A15,'Return Data'!$A$7:$R$328,12,0)</f>
        <v>8.4836310594235602</v>
      </c>
      <c r="I15" s="70">
        <f t="shared" ref="I15" si="27">RANK(H15,H$8:H$37,0)</f>
        <v>12</v>
      </c>
      <c r="J15" s="69">
        <f>VLOOKUP($A15,'Return Data'!$A$7:$R$328,13,0)</f>
        <v>10.061634353149699</v>
      </c>
      <c r="K15" s="70">
        <f t="shared" ref="K15" si="28">RANK(J15,J$8:J$37,0)</f>
        <v>8</v>
      </c>
      <c r="L15" s="69">
        <f>VLOOKUP($A15,'Return Data'!$A$7:$R$328,14,0)</f>
        <v>12.5055176201032</v>
      </c>
      <c r="M15" s="70">
        <f t="shared" ref="M15" si="29">RANK(L15,L$8:L$37,0)</f>
        <v>6</v>
      </c>
      <c r="N15" s="69">
        <f>VLOOKUP($A15,'Return Data'!$A$7:$R$328,18,0)</f>
        <v>11.868514981338601</v>
      </c>
      <c r="O15" s="70">
        <f t="shared" ref="O15" si="30">RANK(N15,N$8:N$37,0)</f>
        <v>3</v>
      </c>
      <c r="P15" s="69">
        <f>VLOOKUP($A15,'Return Data'!$A$7:$R$328,15,0)</f>
        <v>9.4700184113139194</v>
      </c>
      <c r="Q15" s="70">
        <f t="shared" ref="Q15" si="31">RANK(P15,P$8:P$37,0)</f>
        <v>7</v>
      </c>
      <c r="R15" s="69">
        <f>VLOOKUP($A15,'Return Data'!$A$7:$R$328,17,0)</f>
        <v>11.337942115998899</v>
      </c>
      <c r="S15" s="71">
        <f t="shared" si="1"/>
        <v>13</v>
      </c>
    </row>
    <row r="16" spans="1:19" x14ac:dyDescent="0.25">
      <c r="A16" s="87" t="s">
        <v>61</v>
      </c>
      <c r="B16" s="68">
        <f>VLOOKUP($A16,'Return Data'!$A$7:$R$328,2,0)</f>
        <v>43906</v>
      </c>
      <c r="C16" s="69">
        <f>VLOOKUP($A16,'Return Data'!$A$7:$R$328,3,0)</f>
        <v>70.340699999999998</v>
      </c>
      <c r="D16" s="69">
        <f>VLOOKUP($A16,'Return Data'!$A$7:$R$328,10,0)</f>
        <v>-24.6240782794357</v>
      </c>
      <c r="E16" s="70">
        <f t="shared" si="0"/>
        <v>29</v>
      </c>
      <c r="F16" s="69">
        <f>VLOOKUP($A16,'Return Data'!$A$7:$R$328,11,0)</f>
        <v>-14.363604051924799</v>
      </c>
      <c r="G16" s="70">
        <f t="shared" si="0"/>
        <v>29</v>
      </c>
      <c r="H16" s="69">
        <f>VLOOKUP($A16,'Return Data'!$A$7:$R$328,12,0)</f>
        <v>-5.2449049641340197</v>
      </c>
      <c r="I16" s="70">
        <f t="shared" ref="I16" si="32">RANK(H16,H$8:H$37,0)</f>
        <v>27</v>
      </c>
      <c r="J16" s="69">
        <f>VLOOKUP($A16,'Return Data'!$A$7:$R$328,13,0)</f>
        <v>-1.44670362590178</v>
      </c>
      <c r="K16" s="70">
        <f t="shared" ref="K16" si="33">RANK(J16,J$8:J$37,0)</f>
        <v>27</v>
      </c>
      <c r="L16" s="69">
        <f>VLOOKUP($A16,'Return Data'!$A$7:$R$328,14,0)</f>
        <v>0.81193490256929701</v>
      </c>
      <c r="M16" s="70">
        <f t="shared" ref="M16" si="34">RANK(L16,L$8:L$37,0)</f>
        <v>25</v>
      </c>
      <c r="N16" s="69">
        <f>VLOOKUP($A16,'Return Data'!$A$7:$R$328,18,0)</f>
        <v>5.26782823499149</v>
      </c>
      <c r="O16" s="70">
        <f t="shared" ref="O16" si="35">RANK(N16,N$8:N$37,0)</f>
        <v>22</v>
      </c>
      <c r="P16" s="69">
        <f>VLOOKUP($A16,'Return Data'!$A$7:$R$328,15,0)</f>
        <v>6.8864627065853403</v>
      </c>
      <c r="Q16" s="70">
        <f t="shared" ref="Q16" si="36">RANK(P16,P$8:P$37,0)</f>
        <v>19</v>
      </c>
      <c r="R16" s="69">
        <f>VLOOKUP($A16,'Return Data'!$A$7:$R$328,17,0)</f>
        <v>11.1633848305641</v>
      </c>
      <c r="S16" s="71">
        <f t="shared" si="1"/>
        <v>14</v>
      </c>
    </row>
    <row r="17" spans="1:19" x14ac:dyDescent="0.25">
      <c r="A17" s="87" t="s">
        <v>62</v>
      </c>
      <c r="B17" s="68">
        <f>VLOOKUP($A17,'Return Data'!$A$7:$R$328,2,0)</f>
        <v>43906</v>
      </c>
      <c r="C17" s="69">
        <f>VLOOKUP($A17,'Return Data'!$A$7:$R$328,3,0)</f>
        <v>66.684200000000004</v>
      </c>
      <c r="D17" s="69">
        <f>VLOOKUP($A17,'Return Data'!$A$7:$R$328,10,0)</f>
        <v>-7.9619112084739303</v>
      </c>
      <c r="E17" s="70">
        <f t="shared" si="0"/>
        <v>24</v>
      </c>
      <c r="F17" s="69">
        <f>VLOOKUP($A17,'Return Data'!$A$7:$R$328,11,0)</f>
        <v>8.0774722937989907</v>
      </c>
      <c r="G17" s="70">
        <f t="shared" si="0"/>
        <v>24</v>
      </c>
      <c r="H17" s="69">
        <f>VLOOKUP($A17,'Return Data'!$A$7:$R$328,12,0)</f>
        <v>7.4433527864283198</v>
      </c>
      <c r="I17" s="70">
        <f t="shared" ref="I17" si="37">RANK(H17,H$8:H$37,0)</f>
        <v>19</v>
      </c>
      <c r="J17" s="69">
        <f>VLOOKUP($A17,'Return Data'!$A$7:$R$328,13,0)</f>
        <v>7.9421868232040698</v>
      </c>
      <c r="K17" s="70">
        <f t="shared" ref="K17" si="38">RANK(J17,J$8:J$37,0)</f>
        <v>19</v>
      </c>
      <c r="L17" s="69">
        <f>VLOOKUP($A17,'Return Data'!$A$7:$R$328,14,0)</f>
        <v>6.1789118882171197</v>
      </c>
      <c r="M17" s="70">
        <f t="shared" ref="M17" si="39">RANK(L17,L$8:L$37,0)</f>
        <v>22</v>
      </c>
      <c r="N17" s="69">
        <f>VLOOKUP($A17,'Return Data'!$A$7:$R$328,18,0)</f>
        <v>5.0007716796528499</v>
      </c>
      <c r="O17" s="70">
        <f t="shared" ref="O17" si="40">RANK(N17,N$8:N$37,0)</f>
        <v>23</v>
      </c>
      <c r="P17" s="69">
        <f>VLOOKUP($A17,'Return Data'!$A$7:$R$328,15,0)</f>
        <v>5.0103446003941903</v>
      </c>
      <c r="Q17" s="70">
        <f t="shared" ref="Q17" si="41">RANK(P17,P$8:P$37,0)</f>
        <v>22</v>
      </c>
      <c r="R17" s="69">
        <f>VLOOKUP($A17,'Return Data'!$A$7:$R$328,17,0)</f>
        <v>10.173667680655999</v>
      </c>
      <c r="S17" s="71">
        <f t="shared" si="1"/>
        <v>18</v>
      </c>
    </row>
    <row r="18" spans="1:19" x14ac:dyDescent="0.25">
      <c r="A18" s="87" t="s">
        <v>63</v>
      </c>
      <c r="B18" s="68">
        <f>VLOOKUP($A18,'Return Data'!$A$7:$R$328,2,0)</f>
        <v>43906</v>
      </c>
      <c r="C18" s="69">
        <f>VLOOKUP($A18,'Return Data'!$A$7:$R$328,3,0)</f>
        <v>28.1373</v>
      </c>
      <c r="D18" s="69">
        <f>VLOOKUP($A18,'Return Data'!$A$7:$R$328,10,0)</f>
        <v>-0.51029382863039796</v>
      </c>
      <c r="E18" s="70">
        <f t="shared" si="0"/>
        <v>15</v>
      </c>
      <c r="F18" s="69">
        <f>VLOOKUP($A18,'Return Data'!$A$7:$R$328,11,0)</f>
        <v>13.4376352677779</v>
      </c>
      <c r="G18" s="70">
        <f t="shared" si="0"/>
        <v>12</v>
      </c>
      <c r="H18" s="69">
        <f>VLOOKUP($A18,'Return Data'!$A$7:$R$328,12,0)</f>
        <v>7.6917500906356198</v>
      </c>
      <c r="I18" s="70">
        <f t="shared" ref="I18" si="42">RANK(H18,H$8:H$37,0)</f>
        <v>18</v>
      </c>
      <c r="J18" s="69">
        <f>VLOOKUP($A18,'Return Data'!$A$7:$R$328,13,0)</f>
        <v>9.6963120964007707</v>
      </c>
      <c r="K18" s="70">
        <f t="shared" ref="K18" si="43">RANK(J18,J$8:J$37,0)</f>
        <v>10</v>
      </c>
      <c r="L18" s="69">
        <f>VLOOKUP($A18,'Return Data'!$A$7:$R$328,14,0)</f>
        <v>11.632106185581399</v>
      </c>
      <c r="M18" s="70">
        <f t="shared" ref="M18" si="44">RANK(L18,L$8:L$37,0)</f>
        <v>10</v>
      </c>
      <c r="N18" s="69">
        <f>VLOOKUP($A18,'Return Data'!$A$7:$R$328,18,0)</f>
        <v>10.035551599830701</v>
      </c>
      <c r="O18" s="70">
        <f t="shared" ref="O18" si="45">RANK(N18,N$8:N$37,0)</f>
        <v>10</v>
      </c>
      <c r="P18" s="69">
        <f>VLOOKUP($A18,'Return Data'!$A$7:$R$328,15,0)</f>
        <v>7.8984117918292203</v>
      </c>
      <c r="Q18" s="70">
        <f t="shared" ref="Q18" si="46">RANK(P18,P$8:P$37,0)</f>
        <v>13</v>
      </c>
      <c r="R18" s="69">
        <f>VLOOKUP($A18,'Return Data'!$A$7:$R$328,17,0)</f>
        <v>10.4036970403483</v>
      </c>
      <c r="S18" s="71">
        <f t="shared" si="1"/>
        <v>17</v>
      </c>
    </row>
    <row r="19" spans="1:19" x14ac:dyDescent="0.25">
      <c r="A19" s="87" t="s">
        <v>64</v>
      </c>
      <c r="B19" s="68">
        <f>VLOOKUP($A19,'Return Data'!$A$7:$R$328,2,0)</f>
        <v>43906</v>
      </c>
      <c r="C19" s="69">
        <f>VLOOKUP($A19,'Return Data'!$A$7:$R$328,3,0)</f>
        <v>26.485499999999998</v>
      </c>
      <c r="D19" s="69">
        <f>VLOOKUP($A19,'Return Data'!$A$7:$R$328,10,0)</f>
        <v>-1.9262012371413999</v>
      </c>
      <c r="E19" s="70">
        <f t="shared" si="0"/>
        <v>18</v>
      </c>
      <c r="F19" s="69">
        <f>VLOOKUP($A19,'Return Data'!$A$7:$R$328,11,0)</f>
        <v>16.247606579729801</v>
      </c>
      <c r="G19" s="70">
        <f t="shared" si="0"/>
        <v>7</v>
      </c>
      <c r="H19" s="69">
        <f>VLOOKUP($A19,'Return Data'!$A$7:$R$328,12,0)</f>
        <v>10.782219944437101</v>
      </c>
      <c r="I19" s="70">
        <f t="shared" ref="I19" si="47">RANK(H19,H$8:H$37,0)</f>
        <v>3</v>
      </c>
      <c r="J19" s="69">
        <f>VLOOKUP($A19,'Return Data'!$A$7:$R$328,13,0)</f>
        <v>11.053084499537899</v>
      </c>
      <c r="K19" s="70">
        <f t="shared" ref="K19" si="48">RANK(J19,J$8:J$37,0)</f>
        <v>5</v>
      </c>
      <c r="L19" s="69">
        <f>VLOOKUP($A19,'Return Data'!$A$7:$R$328,14,0)</f>
        <v>12.0183609483626</v>
      </c>
      <c r="M19" s="70">
        <f t="shared" ref="M19" si="49">RANK(L19,L$8:L$37,0)</f>
        <v>8</v>
      </c>
      <c r="N19" s="69">
        <f>VLOOKUP($A19,'Return Data'!$A$7:$R$328,18,0)</f>
        <v>10.090067138819901</v>
      </c>
      <c r="O19" s="70">
        <f t="shared" ref="O19" si="50">RANK(N19,N$8:N$37,0)</f>
        <v>9</v>
      </c>
      <c r="P19" s="69">
        <f>VLOOKUP($A19,'Return Data'!$A$7:$R$328,15,0)</f>
        <v>9.8647247850460893</v>
      </c>
      <c r="Q19" s="70">
        <f t="shared" ref="Q19" si="51">RANK(P19,P$8:P$37,0)</f>
        <v>3</v>
      </c>
      <c r="R19" s="69">
        <f>VLOOKUP($A19,'Return Data'!$A$7:$R$328,17,0)</f>
        <v>15.463544728578899</v>
      </c>
      <c r="S19" s="71">
        <f t="shared" si="1"/>
        <v>1</v>
      </c>
    </row>
    <row r="20" spans="1:19" x14ac:dyDescent="0.25">
      <c r="A20" s="87" t="s">
        <v>65</v>
      </c>
      <c r="B20" s="68">
        <f>VLOOKUP($A20,'Return Data'!$A$7:$R$328,2,0)</f>
        <v>43906</v>
      </c>
      <c r="C20" s="69">
        <f>VLOOKUP($A20,'Return Data'!$A$7:$R$328,3,0)</f>
        <v>16.835899999999999</v>
      </c>
      <c r="D20" s="69">
        <f>VLOOKUP($A20,'Return Data'!$A$7:$R$328,10,0)</f>
        <v>-7.8568723247543</v>
      </c>
      <c r="E20" s="70">
        <f t="shared" si="0"/>
        <v>23</v>
      </c>
      <c r="F20" s="69">
        <f>VLOOKUP($A20,'Return Data'!$A$7:$R$328,11,0)</f>
        <v>10.563020091242</v>
      </c>
      <c r="G20" s="70">
        <f t="shared" si="0"/>
        <v>19</v>
      </c>
      <c r="H20" s="69">
        <f>VLOOKUP($A20,'Return Data'!$A$7:$R$328,12,0)</f>
        <v>8.6521712073150301</v>
      </c>
      <c r="I20" s="70">
        <f t="shared" ref="I20" si="52">RANK(H20,H$8:H$37,0)</f>
        <v>9</v>
      </c>
      <c r="J20" s="69">
        <f>VLOOKUP($A20,'Return Data'!$A$7:$R$328,13,0)</f>
        <v>7.02394466376788</v>
      </c>
      <c r="K20" s="70">
        <f t="shared" ref="K20" si="53">RANK(J20,J$8:J$37,0)</f>
        <v>23</v>
      </c>
      <c r="L20" s="69">
        <f>VLOOKUP($A20,'Return Data'!$A$7:$R$328,14,0)</f>
        <v>6.2923727869284702</v>
      </c>
      <c r="M20" s="70">
        <f t="shared" ref="M20" si="54">RANK(L20,L$8:L$37,0)</f>
        <v>21</v>
      </c>
      <c r="N20" s="69">
        <f>VLOOKUP($A20,'Return Data'!$A$7:$R$328,18,0)</f>
        <v>7.4564714369480898</v>
      </c>
      <c r="O20" s="70">
        <f t="shared" ref="O20" si="55">RANK(N20,N$8:N$37,0)</f>
        <v>19</v>
      </c>
      <c r="P20" s="69">
        <f>VLOOKUP($A20,'Return Data'!$A$7:$R$328,15,0)</f>
        <v>5.5092597668746697</v>
      </c>
      <c r="Q20" s="70">
        <f t="shared" ref="Q20" si="56">RANK(P20,P$8:P$37,0)</f>
        <v>20</v>
      </c>
      <c r="R20" s="69">
        <f>VLOOKUP($A20,'Return Data'!$A$7:$R$328,17,0)</f>
        <v>7.67217262527247</v>
      </c>
      <c r="S20" s="71">
        <f t="shared" si="1"/>
        <v>30</v>
      </c>
    </row>
    <row r="21" spans="1:19" x14ac:dyDescent="0.25">
      <c r="A21" s="87" t="s">
        <v>66</v>
      </c>
      <c r="B21" s="68">
        <f>VLOOKUP($A21,'Return Data'!$A$7:$R$328,2,0)</f>
        <v>43906</v>
      </c>
      <c r="C21" s="69">
        <f>VLOOKUP($A21,'Return Data'!$A$7:$R$328,3,0)</f>
        <v>26.5184</v>
      </c>
      <c r="D21" s="69">
        <f>VLOOKUP($A21,'Return Data'!$A$7:$R$328,10,0)</f>
        <v>1.9256681963246201</v>
      </c>
      <c r="E21" s="70">
        <f t="shared" si="0"/>
        <v>10</v>
      </c>
      <c r="F21" s="69">
        <f>VLOOKUP($A21,'Return Data'!$A$7:$R$328,11,0)</f>
        <v>22.3050930614999</v>
      </c>
      <c r="G21" s="70">
        <f t="shared" si="0"/>
        <v>2</v>
      </c>
      <c r="H21" s="69">
        <f>VLOOKUP($A21,'Return Data'!$A$7:$R$328,12,0)</f>
        <v>10.674124888547601</v>
      </c>
      <c r="I21" s="70">
        <f t="shared" ref="I21" si="57">RANK(H21,H$8:H$37,0)</f>
        <v>4</v>
      </c>
      <c r="J21" s="69">
        <f>VLOOKUP($A21,'Return Data'!$A$7:$R$328,13,0)</f>
        <v>12.2002683343607</v>
      </c>
      <c r="K21" s="70">
        <f t="shared" ref="K21" si="58">RANK(J21,J$8:J$37,0)</f>
        <v>4</v>
      </c>
      <c r="L21" s="69">
        <f>VLOOKUP($A21,'Return Data'!$A$7:$R$328,14,0)</f>
        <v>13.8338722756462</v>
      </c>
      <c r="M21" s="70">
        <f t="shared" ref="M21" si="59">RANK(L21,L$8:L$37,0)</f>
        <v>3</v>
      </c>
      <c r="N21" s="69">
        <f>VLOOKUP($A21,'Return Data'!$A$7:$R$328,18,0)</f>
        <v>11.7830413338665</v>
      </c>
      <c r="O21" s="70">
        <f t="shared" ref="O21" si="60">RANK(N21,N$8:N$37,0)</f>
        <v>4</v>
      </c>
      <c r="P21" s="69">
        <f>VLOOKUP($A21,'Return Data'!$A$7:$R$328,15,0)</f>
        <v>9.5110144758912902</v>
      </c>
      <c r="Q21" s="70">
        <f t="shared" ref="Q21" si="61">RANK(P21,P$8:P$37,0)</f>
        <v>6</v>
      </c>
      <c r="R21" s="69">
        <f>VLOOKUP($A21,'Return Data'!$A$7:$R$328,17,0)</f>
        <v>13.069797835292301</v>
      </c>
      <c r="S21" s="71">
        <f t="shared" si="1"/>
        <v>3</v>
      </c>
    </row>
    <row r="22" spans="1:19" x14ac:dyDescent="0.25">
      <c r="A22" s="87" t="s">
        <v>67</v>
      </c>
      <c r="B22" s="68">
        <f>VLOOKUP($A22,'Return Data'!$A$7:$R$328,2,0)</f>
        <v>43906</v>
      </c>
      <c r="C22" s="69">
        <f>VLOOKUP($A22,'Return Data'!$A$7:$R$328,3,0)</f>
        <v>16.386099999999999</v>
      </c>
      <c r="D22" s="69">
        <f>VLOOKUP($A22,'Return Data'!$A$7:$R$328,10,0)</f>
        <v>4.2981774139213904</v>
      </c>
      <c r="E22" s="70">
        <f t="shared" si="0"/>
        <v>7</v>
      </c>
      <c r="F22" s="69">
        <f>VLOOKUP($A22,'Return Data'!$A$7:$R$328,11,0)</f>
        <v>8.2718060513139609</v>
      </c>
      <c r="G22" s="70">
        <f t="shared" si="0"/>
        <v>23</v>
      </c>
      <c r="H22" s="69">
        <f>VLOOKUP($A22,'Return Data'!$A$7:$R$328,12,0)</f>
        <v>8.1857958473704393</v>
      </c>
      <c r="I22" s="70">
        <f t="shared" ref="I22" si="62">RANK(H22,H$8:H$37,0)</f>
        <v>13</v>
      </c>
      <c r="J22" s="69">
        <f>VLOOKUP($A22,'Return Data'!$A$7:$R$328,13,0)</f>
        <v>8.0689830786182792</v>
      </c>
      <c r="K22" s="70">
        <f t="shared" ref="K22" si="63">RANK(J22,J$8:J$37,0)</f>
        <v>18</v>
      </c>
      <c r="L22" s="69">
        <f>VLOOKUP($A22,'Return Data'!$A$7:$R$328,14,0)</f>
        <v>8.2190881662481594</v>
      </c>
      <c r="M22" s="70">
        <f t="shared" ref="M22" si="64">RANK(L22,L$8:L$37,0)</f>
        <v>19</v>
      </c>
      <c r="N22" s="69">
        <f>VLOOKUP($A22,'Return Data'!$A$7:$R$328,18,0)</f>
        <v>7.7280164850880499</v>
      </c>
      <c r="O22" s="70">
        <f t="shared" ref="O22" si="65">RANK(N22,N$8:N$37,0)</f>
        <v>18</v>
      </c>
      <c r="P22" s="69">
        <f>VLOOKUP($A22,'Return Data'!$A$7:$R$328,15,0)</f>
        <v>8.2242947618881708</v>
      </c>
      <c r="Q22" s="70">
        <f t="shared" ref="Q22" si="66">RANK(P22,P$8:P$37,0)</f>
        <v>11</v>
      </c>
      <c r="R22" s="69">
        <f>VLOOKUP($A22,'Return Data'!$A$7:$R$328,17,0)</f>
        <v>9.4868803418803402</v>
      </c>
      <c r="S22" s="71">
        <f t="shared" si="1"/>
        <v>23</v>
      </c>
    </row>
    <row r="23" spans="1:19" x14ac:dyDescent="0.25">
      <c r="A23" s="87" t="s">
        <v>68</v>
      </c>
      <c r="B23" s="68">
        <f>VLOOKUP($A23,'Return Data'!$A$7:$R$328,2,0)</f>
        <v>43906</v>
      </c>
      <c r="C23" s="69">
        <f>VLOOKUP($A23,'Return Data'!$A$7:$R$328,3,0)</f>
        <v>1122.2716</v>
      </c>
      <c r="D23" s="69">
        <f>VLOOKUP($A23,'Return Data'!$A$7:$R$328,10,0)</f>
        <v>-1.0570024191824401</v>
      </c>
      <c r="E23" s="70">
        <f t="shared" si="0"/>
        <v>16</v>
      </c>
      <c r="F23" s="69">
        <f>VLOOKUP($A23,'Return Data'!$A$7:$R$328,11,0)</f>
        <v>6.2405489313777602</v>
      </c>
      <c r="G23" s="70">
        <f t="shared" si="0"/>
        <v>26</v>
      </c>
      <c r="H23" s="69">
        <f>VLOOKUP($A23,'Return Data'!$A$7:$R$328,12,0)</f>
        <v>7.3078036881179704</v>
      </c>
      <c r="I23" s="70">
        <f t="shared" ref="I23" si="67">RANK(H23,H$8:H$37,0)</f>
        <v>21</v>
      </c>
      <c r="J23" s="69">
        <f>VLOOKUP($A23,'Return Data'!$A$7:$R$328,13,0)</f>
        <v>7.7702128530659804</v>
      </c>
      <c r="K23" s="70">
        <f t="shared" ref="K23" si="68">RANK(J23,J$8:J$37,0)</f>
        <v>21</v>
      </c>
      <c r="L23" s="69">
        <f>VLOOKUP($A23,'Return Data'!$A$7:$R$328,14,0)</f>
        <v>9.8504751308260996</v>
      </c>
      <c r="M23" s="70">
        <f t="shared" ref="M23" si="69">RANK(L23,L$8:L$37,0)</f>
        <v>17</v>
      </c>
      <c r="N23" s="69"/>
      <c r="O23" s="70"/>
      <c r="P23" s="69"/>
      <c r="Q23" s="70"/>
      <c r="R23" s="69">
        <f>VLOOKUP($A23,'Return Data'!$A$7:$R$328,17,0)</f>
        <v>9.5361397435897395</v>
      </c>
      <c r="S23" s="71">
        <f t="shared" si="1"/>
        <v>22</v>
      </c>
    </row>
    <row r="24" spans="1:19" x14ac:dyDescent="0.25">
      <c r="A24" s="87" t="s">
        <v>69</v>
      </c>
      <c r="B24" s="68">
        <f>VLOOKUP($A24,'Return Data'!$A$7:$R$328,2,0)</f>
        <v>43906</v>
      </c>
      <c r="C24" s="69">
        <f>VLOOKUP($A24,'Return Data'!$A$7:$R$328,3,0)</f>
        <v>31.3476</v>
      </c>
      <c r="D24" s="69">
        <f>VLOOKUP($A24,'Return Data'!$A$7:$R$328,10,0)</f>
        <v>-9.0014205594190795</v>
      </c>
      <c r="E24" s="70">
        <f t="shared" si="0"/>
        <v>25</v>
      </c>
      <c r="F24" s="69">
        <f>VLOOKUP($A24,'Return Data'!$A$7:$R$328,11,0)</f>
        <v>3.0412748505941698</v>
      </c>
      <c r="G24" s="70">
        <f t="shared" si="0"/>
        <v>27</v>
      </c>
      <c r="H24" s="69">
        <f>VLOOKUP($A24,'Return Data'!$A$7:$R$328,12,0)</f>
        <v>4.1424720129641699</v>
      </c>
      <c r="I24" s="70">
        <f t="shared" ref="I24" si="70">RANK(H24,H$8:H$37,0)</f>
        <v>25</v>
      </c>
      <c r="J24" s="69">
        <f>VLOOKUP($A24,'Return Data'!$A$7:$R$328,13,0)</f>
        <v>5.0171810471801299</v>
      </c>
      <c r="K24" s="70">
        <f t="shared" ref="K24" si="71">RANK(J24,J$8:J$37,0)</f>
        <v>25</v>
      </c>
      <c r="L24" s="69">
        <f>VLOOKUP($A24,'Return Data'!$A$7:$R$328,14,0)</f>
        <v>5.6545581745320597</v>
      </c>
      <c r="M24" s="70">
        <f t="shared" ref="M24" si="72">RANK(L24,L$8:L$37,0)</f>
        <v>23</v>
      </c>
      <c r="N24" s="69">
        <f>VLOOKUP($A24,'Return Data'!$A$7:$R$328,18,0)</f>
        <v>7.00117947489277</v>
      </c>
      <c r="O24" s="70">
        <f t="shared" ref="O24" si="73">RANK(N24,N$8:N$37,0)</f>
        <v>20</v>
      </c>
      <c r="P24" s="69">
        <f>VLOOKUP($A24,'Return Data'!$A$7:$R$328,15,0)</f>
        <v>7.6798585672400499</v>
      </c>
      <c r="Q24" s="70">
        <f t="shared" ref="Q24" si="74">RANK(P24,P$8:P$37,0)</f>
        <v>15</v>
      </c>
      <c r="R24" s="69">
        <f>VLOOKUP($A24,'Return Data'!$A$7:$R$328,17,0)</f>
        <v>10.7813779294607</v>
      </c>
      <c r="S24" s="71">
        <f t="shared" si="1"/>
        <v>16</v>
      </c>
    </row>
    <row r="25" spans="1:19" x14ac:dyDescent="0.25">
      <c r="A25" s="87" t="s">
        <v>70</v>
      </c>
      <c r="B25" s="68">
        <f>VLOOKUP($A25,'Return Data'!$A$7:$R$328,2,0)</f>
        <v>43906</v>
      </c>
      <c r="C25" s="69">
        <f>VLOOKUP($A25,'Return Data'!$A$7:$R$328,3,0)</f>
        <v>27.757999999999999</v>
      </c>
      <c r="D25" s="69">
        <f>VLOOKUP($A25,'Return Data'!$A$7:$R$328,10,0)</f>
        <v>-10.709620302608201</v>
      </c>
      <c r="E25" s="70">
        <f t="shared" si="0"/>
        <v>26</v>
      </c>
      <c r="F25" s="69">
        <f>VLOOKUP($A25,'Return Data'!$A$7:$R$328,11,0)</f>
        <v>10.229113350176499</v>
      </c>
      <c r="G25" s="70">
        <f t="shared" si="0"/>
        <v>20</v>
      </c>
      <c r="H25" s="69">
        <f>VLOOKUP($A25,'Return Data'!$A$7:$R$328,12,0)</f>
        <v>8.1164557621078295</v>
      </c>
      <c r="I25" s="70">
        <f t="shared" ref="I25" si="75">RANK(H25,H$8:H$37,0)</f>
        <v>14</v>
      </c>
      <c r="J25" s="69">
        <f>VLOOKUP($A25,'Return Data'!$A$7:$R$328,13,0)</f>
        <v>9.2231964373751794</v>
      </c>
      <c r="K25" s="70">
        <f t="shared" ref="K25" si="76">RANK(J25,J$8:J$37,0)</f>
        <v>13</v>
      </c>
      <c r="L25" s="69">
        <f>VLOOKUP($A25,'Return Data'!$A$7:$R$328,14,0)</f>
        <v>10.914487954002301</v>
      </c>
      <c r="M25" s="70">
        <f t="shared" ref="M25" si="77">RANK(L25,L$8:L$37,0)</f>
        <v>12</v>
      </c>
      <c r="N25" s="69">
        <f>VLOOKUP($A25,'Return Data'!$A$7:$R$328,18,0)</f>
        <v>10.7034202108313</v>
      </c>
      <c r="O25" s="70">
        <f t="shared" ref="O25" si="78">RANK(N25,N$8:N$37,0)</f>
        <v>8</v>
      </c>
      <c r="P25" s="69">
        <f>VLOOKUP($A25,'Return Data'!$A$7:$R$328,15,0)</f>
        <v>9.9720430876169406</v>
      </c>
      <c r="Q25" s="70">
        <f t="shared" ref="Q25" si="79">RANK(P25,P$8:P$37,0)</f>
        <v>2</v>
      </c>
      <c r="R25" s="69">
        <f>VLOOKUP($A25,'Return Data'!$A$7:$R$328,17,0)</f>
        <v>13.2565327929604</v>
      </c>
      <c r="S25" s="71">
        <f t="shared" si="1"/>
        <v>2</v>
      </c>
    </row>
    <row r="26" spans="1:19" x14ac:dyDescent="0.25">
      <c r="A26" s="87" t="s">
        <v>71</v>
      </c>
      <c r="B26" s="68">
        <f>VLOOKUP($A26,'Return Data'!$A$7:$R$328,2,0)</f>
        <v>43906</v>
      </c>
      <c r="C26" s="69">
        <f>VLOOKUP($A26,'Return Data'!$A$7:$R$328,3,0)</f>
        <v>22.8428</v>
      </c>
      <c r="D26" s="69">
        <f>VLOOKUP($A26,'Return Data'!$A$7:$R$328,10,0)</f>
        <v>-2.0170806183758998</v>
      </c>
      <c r="E26" s="70">
        <f t="shared" si="0"/>
        <v>19</v>
      </c>
      <c r="F26" s="69">
        <f>VLOOKUP($A26,'Return Data'!$A$7:$R$328,11,0)</f>
        <v>12.724786730676399</v>
      </c>
      <c r="G26" s="70">
        <f t="shared" si="0"/>
        <v>15</v>
      </c>
      <c r="H26" s="69">
        <f>VLOOKUP($A26,'Return Data'!$A$7:$R$328,12,0)</f>
        <v>8.5649496938936007</v>
      </c>
      <c r="I26" s="70">
        <f t="shared" ref="I26" si="80">RANK(H26,H$8:H$37,0)</f>
        <v>11</v>
      </c>
      <c r="J26" s="69">
        <f>VLOOKUP($A26,'Return Data'!$A$7:$R$328,13,0)</f>
        <v>9.5801913360824908</v>
      </c>
      <c r="K26" s="70">
        <f t="shared" ref="K26" si="81">RANK(J26,J$8:J$37,0)</f>
        <v>11</v>
      </c>
      <c r="L26" s="69">
        <f>VLOOKUP($A26,'Return Data'!$A$7:$R$328,14,0)</f>
        <v>10.760633406391699</v>
      </c>
      <c r="M26" s="70">
        <f t="shared" ref="M26" si="82">RANK(L26,L$8:L$37,0)</f>
        <v>14</v>
      </c>
      <c r="N26" s="69">
        <f>VLOOKUP($A26,'Return Data'!$A$7:$R$328,18,0)</f>
        <v>9.8245483368460498</v>
      </c>
      <c r="O26" s="70">
        <f t="shared" ref="O26" si="83">RANK(N26,N$8:N$37,0)</f>
        <v>11</v>
      </c>
      <c r="P26" s="69">
        <f>VLOOKUP($A26,'Return Data'!$A$7:$R$328,15,0)</f>
        <v>8.7569100199269094</v>
      </c>
      <c r="Q26" s="70">
        <f t="shared" ref="Q26" si="84">RANK(P26,P$8:P$37,0)</f>
        <v>9</v>
      </c>
      <c r="R26" s="69">
        <f>VLOOKUP($A26,'Return Data'!$A$7:$R$328,17,0)</f>
        <v>12.3877293609861</v>
      </c>
      <c r="S26" s="71">
        <f t="shared" si="1"/>
        <v>7</v>
      </c>
    </row>
    <row r="27" spans="1:19" x14ac:dyDescent="0.25">
      <c r="A27" s="87" t="s">
        <v>72</v>
      </c>
      <c r="B27" s="68">
        <f>VLOOKUP($A27,'Return Data'!$A$7:$R$328,2,0)</f>
        <v>43906</v>
      </c>
      <c r="C27" s="69">
        <f>VLOOKUP($A27,'Return Data'!$A$7:$R$328,3,0)</f>
        <v>12.9359</v>
      </c>
      <c r="D27" s="69">
        <f>VLOOKUP($A27,'Return Data'!$A$7:$R$328,10,0)</f>
        <v>20.8796131214859</v>
      </c>
      <c r="E27" s="70">
        <f t="shared" si="0"/>
        <v>1</v>
      </c>
      <c r="F27" s="69">
        <f>VLOOKUP($A27,'Return Data'!$A$7:$R$328,11,0)</f>
        <v>17.868434274015598</v>
      </c>
      <c r="G27" s="70">
        <f t="shared" si="0"/>
        <v>4</v>
      </c>
      <c r="H27" s="69">
        <f>VLOOKUP($A27,'Return Data'!$A$7:$R$328,12,0)</f>
        <v>12.7457041720909</v>
      </c>
      <c r="I27" s="70">
        <f t="shared" ref="I27" si="85">RANK(H27,H$8:H$37,0)</f>
        <v>1</v>
      </c>
      <c r="J27" s="69">
        <f>VLOOKUP($A27,'Return Data'!$A$7:$R$328,13,0)</f>
        <v>13.322539610895699</v>
      </c>
      <c r="K27" s="70">
        <f t="shared" ref="K27" si="86">RANK(J27,J$8:J$37,0)</f>
        <v>2</v>
      </c>
      <c r="L27" s="69">
        <f>VLOOKUP($A27,'Return Data'!$A$7:$R$328,14,0)</f>
        <v>14.607043053066</v>
      </c>
      <c r="M27" s="70">
        <f t="shared" ref="M27" si="87">RANK(L27,L$8:L$37,0)</f>
        <v>2</v>
      </c>
      <c r="N27" s="69">
        <f>VLOOKUP($A27,'Return Data'!$A$7:$R$328,18,0)</f>
        <v>11.896328457434301</v>
      </c>
      <c r="O27" s="70">
        <f t="shared" ref="O27" si="88">RANK(N27,N$8:N$37,0)</f>
        <v>2</v>
      </c>
      <c r="P27" s="69"/>
      <c r="Q27" s="70"/>
      <c r="R27" s="69">
        <f>VLOOKUP($A27,'Return Data'!$A$7:$R$328,17,0)</f>
        <v>9.8492968750000003</v>
      </c>
      <c r="S27" s="71">
        <f t="shared" si="1"/>
        <v>19</v>
      </c>
    </row>
    <row r="28" spans="1:19" x14ac:dyDescent="0.25">
      <c r="A28" s="87" t="s">
        <v>73</v>
      </c>
      <c r="B28" s="68">
        <f>VLOOKUP($A28,'Return Data'!$A$7:$R$328,2,0)</f>
        <v>43906</v>
      </c>
      <c r="C28" s="69">
        <f>VLOOKUP($A28,'Return Data'!$A$7:$R$328,3,0)</f>
        <v>28.0154</v>
      </c>
      <c r="D28" s="69">
        <f>VLOOKUP($A28,'Return Data'!$A$7:$R$328,10,0)</f>
        <v>1.04320736247173</v>
      </c>
      <c r="E28" s="70">
        <f t="shared" si="0"/>
        <v>11</v>
      </c>
      <c r="F28" s="69">
        <f>VLOOKUP($A28,'Return Data'!$A$7:$R$328,11,0)</f>
        <v>13.2504104240309</v>
      </c>
      <c r="G28" s="70">
        <f t="shared" si="0"/>
        <v>14</v>
      </c>
      <c r="H28" s="69">
        <f>VLOOKUP($A28,'Return Data'!$A$7:$R$328,12,0)</f>
        <v>7.0170784502678298</v>
      </c>
      <c r="I28" s="70">
        <f t="shared" ref="I28" si="89">RANK(H28,H$8:H$37,0)</f>
        <v>22</v>
      </c>
      <c r="J28" s="69">
        <f>VLOOKUP($A28,'Return Data'!$A$7:$R$328,13,0)</f>
        <v>7.9301293054878101</v>
      </c>
      <c r="K28" s="70">
        <f t="shared" ref="K28" si="90">RANK(J28,J$8:J$37,0)</f>
        <v>20</v>
      </c>
      <c r="L28" s="69">
        <f>VLOOKUP($A28,'Return Data'!$A$7:$R$328,14,0)</f>
        <v>10.560387895254999</v>
      </c>
      <c r="M28" s="70">
        <f t="shared" ref="M28" si="91">RANK(L28,L$8:L$37,0)</f>
        <v>15</v>
      </c>
      <c r="N28" s="69">
        <f>VLOOKUP($A28,'Return Data'!$A$7:$R$328,18,0)</f>
        <v>9.0526909546324692</v>
      </c>
      <c r="O28" s="70">
        <f t="shared" ref="O28" si="92">RANK(N28,N$8:N$37,0)</f>
        <v>14</v>
      </c>
      <c r="P28" s="69">
        <f>VLOOKUP($A28,'Return Data'!$A$7:$R$328,15,0)</f>
        <v>7.8335021869167303</v>
      </c>
      <c r="Q28" s="70">
        <f t="shared" ref="Q28" si="93">RANK(P28,P$8:P$37,0)</f>
        <v>14</v>
      </c>
      <c r="R28" s="69">
        <f>VLOOKUP($A28,'Return Data'!$A$7:$R$328,17,0)</f>
        <v>11.378817686307499</v>
      </c>
      <c r="S28" s="71">
        <f t="shared" si="1"/>
        <v>12</v>
      </c>
    </row>
    <row r="29" spans="1:19" x14ac:dyDescent="0.25">
      <c r="A29" s="87" t="s">
        <v>74</v>
      </c>
      <c r="B29" s="68">
        <f>VLOOKUP($A29,'Return Data'!$A$7:$R$328,2,0)</f>
        <v>43906</v>
      </c>
      <c r="C29" s="69">
        <f>VLOOKUP($A29,'Return Data'!$A$7:$R$328,3,0)</f>
        <v>2088.9942999999998</v>
      </c>
      <c r="D29" s="69">
        <f>VLOOKUP($A29,'Return Data'!$A$7:$R$328,10,0)</f>
        <v>-7.03838445925195</v>
      </c>
      <c r="E29" s="70">
        <f t="shared" si="0"/>
        <v>22</v>
      </c>
      <c r="F29" s="69">
        <f>VLOOKUP($A29,'Return Data'!$A$7:$R$328,11,0)</f>
        <v>13.5793092763563</v>
      </c>
      <c r="G29" s="70">
        <f t="shared" si="0"/>
        <v>11</v>
      </c>
      <c r="H29" s="69">
        <f>VLOOKUP($A29,'Return Data'!$A$7:$R$328,12,0)</f>
        <v>8.6078840823547402</v>
      </c>
      <c r="I29" s="70">
        <f t="shared" ref="I29" si="94">RANK(H29,H$8:H$37,0)</f>
        <v>10</v>
      </c>
      <c r="J29" s="69">
        <f>VLOOKUP($A29,'Return Data'!$A$7:$R$328,13,0)</f>
        <v>10.036771969400901</v>
      </c>
      <c r="K29" s="70">
        <f t="shared" ref="K29" si="95">RANK(J29,J$8:J$37,0)</f>
        <v>9</v>
      </c>
      <c r="L29" s="69">
        <f>VLOOKUP($A29,'Return Data'!$A$7:$R$328,14,0)</f>
        <v>12.3354899457968</v>
      </c>
      <c r="M29" s="70">
        <f t="shared" ref="M29" si="96">RANK(L29,L$8:L$37,0)</f>
        <v>7</v>
      </c>
      <c r="N29" s="69">
        <f>VLOOKUP($A29,'Return Data'!$A$7:$R$328,18,0)</f>
        <v>11.1741304219256</v>
      </c>
      <c r="O29" s="70">
        <f t="shared" ref="O29" si="97">RANK(N29,N$8:N$37,0)</f>
        <v>6</v>
      </c>
      <c r="P29" s="69">
        <f>VLOOKUP($A29,'Return Data'!$A$7:$R$328,15,0)</f>
        <v>10.17058429758</v>
      </c>
      <c r="Q29" s="70">
        <f t="shared" ref="Q29" si="98">RANK(P29,P$8:P$37,0)</f>
        <v>1</v>
      </c>
      <c r="R29" s="69">
        <f>VLOOKUP($A29,'Return Data'!$A$7:$R$328,17,0)</f>
        <v>12.6081824063879</v>
      </c>
      <c r="S29" s="71">
        <f t="shared" si="1"/>
        <v>5</v>
      </c>
    </row>
    <row r="30" spans="1:19" x14ac:dyDescent="0.25">
      <c r="A30" s="87" t="s">
        <v>75</v>
      </c>
      <c r="B30" s="68">
        <f>VLOOKUP($A30,'Return Data'!$A$7:$R$328,2,0)</f>
        <v>43906</v>
      </c>
      <c r="C30" s="69">
        <f>VLOOKUP($A30,'Return Data'!$A$7:$R$328,3,0)</f>
        <v>32.076799999999999</v>
      </c>
      <c r="D30" s="69">
        <f>VLOOKUP($A30,'Return Data'!$A$7:$R$328,10,0)</f>
        <v>0.20926286664883201</v>
      </c>
      <c r="E30" s="70">
        <f t="shared" si="0"/>
        <v>13</v>
      </c>
      <c r="F30" s="69">
        <f>VLOOKUP($A30,'Return Data'!$A$7:$R$328,11,0)</f>
        <v>11.2230104298353</v>
      </c>
      <c r="G30" s="70">
        <f t="shared" si="0"/>
        <v>18</v>
      </c>
      <c r="H30" s="69">
        <f>VLOOKUP($A30,'Return Data'!$A$7:$R$328,12,0)</f>
        <v>6.4753331210279796</v>
      </c>
      <c r="I30" s="70">
        <f t="shared" ref="I30" si="99">RANK(H30,H$8:H$37,0)</f>
        <v>23</v>
      </c>
      <c r="J30" s="69">
        <f>VLOOKUP($A30,'Return Data'!$A$7:$R$328,13,0)</f>
        <v>7.0675882686253404</v>
      </c>
      <c r="K30" s="70">
        <f t="shared" ref="K30" si="100">RANK(J30,J$8:J$37,0)</f>
        <v>22</v>
      </c>
      <c r="L30" s="69">
        <f>VLOOKUP($A30,'Return Data'!$A$7:$R$328,14,0)</f>
        <v>-1.54300105151455</v>
      </c>
      <c r="M30" s="70">
        <f t="shared" ref="M30" si="101">RANK(L30,L$8:L$37,0)</f>
        <v>27</v>
      </c>
      <c r="N30" s="69">
        <f>VLOOKUP($A30,'Return Data'!$A$7:$R$328,18,0)</f>
        <v>2.8110284878252001</v>
      </c>
      <c r="O30" s="70">
        <f t="shared" ref="O30" si="102">RANK(N30,N$8:N$37,0)</f>
        <v>26</v>
      </c>
      <c r="P30" s="69">
        <f>VLOOKUP($A30,'Return Data'!$A$7:$R$328,15,0)</f>
        <v>3.6008971044968701</v>
      </c>
      <c r="Q30" s="70">
        <f t="shared" ref="Q30" si="103">RANK(P30,P$8:P$37,0)</f>
        <v>25</v>
      </c>
      <c r="R30" s="69">
        <f>VLOOKUP($A30,'Return Data'!$A$7:$R$328,17,0)</f>
        <v>8.5804199520002093</v>
      </c>
      <c r="S30" s="71">
        <f t="shared" si="1"/>
        <v>29</v>
      </c>
    </row>
    <row r="31" spans="1:19" x14ac:dyDescent="0.25">
      <c r="A31" s="87" t="s">
        <v>76</v>
      </c>
      <c r="B31" s="68">
        <f>VLOOKUP($A31,'Return Data'!$A$7:$R$328,2,0)</f>
        <v>43906</v>
      </c>
      <c r="C31" s="69">
        <f>VLOOKUP($A31,'Return Data'!$A$7:$R$328,3,0)</f>
        <v>63.056600000000003</v>
      </c>
      <c r="D31" s="69">
        <f>VLOOKUP($A31,'Return Data'!$A$7:$R$328,10,0)</f>
        <v>6.2773472910399404</v>
      </c>
      <c r="E31" s="70">
        <f t="shared" si="0"/>
        <v>3</v>
      </c>
      <c r="F31" s="69">
        <f>VLOOKUP($A31,'Return Data'!$A$7:$R$328,11,0)</f>
        <v>6.8881450850091896</v>
      </c>
      <c r="G31" s="70">
        <f t="shared" si="0"/>
        <v>25</v>
      </c>
      <c r="H31" s="69">
        <f>VLOOKUP($A31,'Return Data'!$A$7:$R$328,12,0)</f>
        <v>6.2275838864973503</v>
      </c>
      <c r="I31" s="70">
        <f t="shared" ref="I31" si="104">RANK(H31,H$8:H$37,0)</f>
        <v>24</v>
      </c>
      <c r="J31" s="69">
        <f>VLOOKUP($A31,'Return Data'!$A$7:$R$328,13,0)</f>
        <v>6.1769183217324404</v>
      </c>
      <c r="K31" s="70">
        <f t="shared" ref="K31" si="105">RANK(J31,J$8:J$37,0)</f>
        <v>24</v>
      </c>
      <c r="L31" s="69">
        <f>VLOOKUP($A31,'Return Data'!$A$7:$R$328,14,0)</f>
        <v>6.3059134148026699</v>
      </c>
      <c r="M31" s="70">
        <f t="shared" ref="M31" si="106">RANK(L31,L$8:L$37,0)</f>
        <v>20</v>
      </c>
      <c r="N31" s="69">
        <f>VLOOKUP($A31,'Return Data'!$A$7:$R$328,18,0)</f>
        <v>6.6168683879405004</v>
      </c>
      <c r="O31" s="70">
        <f t="shared" ref="O31" si="107">RANK(N31,N$8:N$37,0)</f>
        <v>21</v>
      </c>
      <c r="P31" s="69">
        <f>VLOOKUP($A31,'Return Data'!$A$7:$R$328,15,0)</f>
        <v>5.1062036339307202</v>
      </c>
      <c r="Q31" s="70">
        <f t="shared" ref="Q31" si="108">RANK(P31,P$8:P$37,0)</f>
        <v>21</v>
      </c>
      <c r="R31" s="69">
        <f>VLOOKUP($A31,'Return Data'!$A$7:$R$328,17,0)</f>
        <v>9.1723456634152605</v>
      </c>
      <c r="S31" s="71">
        <f t="shared" si="1"/>
        <v>26</v>
      </c>
    </row>
    <row r="32" spans="1:19" x14ac:dyDescent="0.25">
      <c r="A32" s="87" t="s">
        <v>77</v>
      </c>
      <c r="B32" s="68">
        <f>VLOOKUP($A32,'Return Data'!$A$7:$R$328,2,0)</f>
        <v>43906</v>
      </c>
      <c r="C32" s="69">
        <f>VLOOKUP($A32,'Return Data'!$A$7:$R$328,3,0)</f>
        <v>15.293900000000001</v>
      </c>
      <c r="D32" s="69">
        <f>VLOOKUP($A32,'Return Data'!$A$7:$R$328,10,0)</f>
        <v>0.25410931362864903</v>
      </c>
      <c r="E32" s="70">
        <f t="shared" si="0"/>
        <v>12</v>
      </c>
      <c r="F32" s="69">
        <f>VLOOKUP($A32,'Return Data'!$A$7:$R$328,11,0)</f>
        <v>20.817317943039299</v>
      </c>
      <c r="G32" s="70">
        <f t="shared" si="0"/>
        <v>3</v>
      </c>
      <c r="H32" s="69">
        <f>VLOOKUP($A32,'Return Data'!$A$7:$R$328,12,0)</f>
        <v>10.069682012385</v>
      </c>
      <c r="I32" s="70">
        <f t="shared" ref="I32" si="109">RANK(H32,H$8:H$37,0)</f>
        <v>7</v>
      </c>
      <c r="J32" s="69">
        <f>VLOOKUP($A32,'Return Data'!$A$7:$R$328,13,0)</f>
        <v>10.278964239279301</v>
      </c>
      <c r="K32" s="70">
        <f t="shared" ref="K32" si="110">RANK(J32,J$8:J$37,0)</f>
        <v>7</v>
      </c>
      <c r="L32" s="69">
        <f>VLOOKUP($A32,'Return Data'!$A$7:$R$328,14,0)</f>
        <v>11.7446030675973</v>
      </c>
      <c r="M32" s="70">
        <f t="shared" ref="M32" si="111">RANK(L32,L$8:L$37,0)</f>
        <v>9</v>
      </c>
      <c r="N32" s="69">
        <f>VLOOKUP($A32,'Return Data'!$A$7:$R$328,18,0)</f>
        <v>9.4491948999012401</v>
      </c>
      <c r="O32" s="70">
        <f t="shared" ref="O32" si="112">RANK(N32,N$8:N$37,0)</f>
        <v>12</v>
      </c>
      <c r="P32" s="69">
        <f>VLOOKUP($A32,'Return Data'!$A$7:$R$328,15,0)</f>
        <v>8.6325568203125709</v>
      </c>
      <c r="Q32" s="70">
        <f t="shared" ref="Q32" si="113">RANK(P32,P$8:P$37,0)</f>
        <v>10</v>
      </c>
      <c r="R32" s="69">
        <f>VLOOKUP($A32,'Return Data'!$A$7:$R$328,17,0)</f>
        <v>10.9601446398185</v>
      </c>
      <c r="S32" s="71">
        <f t="shared" si="1"/>
        <v>15</v>
      </c>
    </row>
    <row r="33" spans="1:19" x14ac:dyDescent="0.25">
      <c r="A33" s="87" t="s">
        <v>78</v>
      </c>
      <c r="B33" s="68">
        <f>VLOOKUP($A33,'Return Data'!$A$7:$R$328,2,0)</f>
        <v>43906</v>
      </c>
      <c r="C33" s="69">
        <f>VLOOKUP($A33,'Return Data'!$A$7:$R$328,3,0)</f>
        <v>27.110800000000001</v>
      </c>
      <c r="D33" s="69">
        <f>VLOOKUP($A33,'Return Data'!$A$7:$R$328,10,0)</f>
        <v>2.0665410114374798</v>
      </c>
      <c r="E33" s="70">
        <f t="shared" si="0"/>
        <v>9</v>
      </c>
      <c r="F33" s="69">
        <f>VLOOKUP($A33,'Return Data'!$A$7:$R$328,11,0)</f>
        <v>16.302980833399001</v>
      </c>
      <c r="G33" s="70">
        <f t="shared" si="0"/>
        <v>6</v>
      </c>
      <c r="H33" s="69">
        <f>VLOOKUP($A33,'Return Data'!$A$7:$R$328,12,0)</f>
        <v>10.6024570198632</v>
      </c>
      <c r="I33" s="70">
        <f t="shared" ref="I33" si="114">RANK(H33,H$8:H$37,0)</f>
        <v>5</v>
      </c>
      <c r="J33" s="69">
        <f>VLOOKUP($A33,'Return Data'!$A$7:$R$328,13,0)</f>
        <v>12.365526436301099</v>
      </c>
      <c r="K33" s="70">
        <f t="shared" ref="K33" si="115">RANK(J33,J$8:J$37,0)</f>
        <v>3</v>
      </c>
      <c r="L33" s="69">
        <f>VLOOKUP($A33,'Return Data'!$A$7:$R$328,14,0)</f>
        <v>14.9100512786931</v>
      </c>
      <c r="M33" s="70">
        <f t="shared" ref="M33" si="116">RANK(L33,L$8:L$37,0)</f>
        <v>1</v>
      </c>
      <c r="N33" s="69">
        <f>VLOOKUP($A33,'Return Data'!$A$7:$R$328,18,0)</f>
        <v>12.020274280722701</v>
      </c>
      <c r="O33" s="70">
        <f t="shared" ref="O33" si="117">RANK(N33,N$8:N$37,0)</f>
        <v>1</v>
      </c>
      <c r="P33" s="69">
        <f>VLOOKUP($A33,'Return Data'!$A$7:$R$328,15,0)</f>
        <v>9.8628790049572306</v>
      </c>
      <c r="Q33" s="70">
        <f t="shared" ref="Q33" si="118">RANK(P33,P$8:P$37,0)</f>
        <v>4</v>
      </c>
      <c r="R33" s="69">
        <f>VLOOKUP($A33,'Return Data'!$A$7:$R$328,17,0)</f>
        <v>12.308392368266</v>
      </c>
      <c r="S33" s="71">
        <f t="shared" si="1"/>
        <v>8</v>
      </c>
    </row>
    <row r="34" spans="1:19" x14ac:dyDescent="0.25">
      <c r="A34" s="87" t="s">
        <v>79</v>
      </c>
      <c r="B34" s="68">
        <f>VLOOKUP($A34,'Return Data'!$A$7:$R$328,2,0)</f>
        <v>43906</v>
      </c>
      <c r="C34" s="69">
        <f>VLOOKUP($A34,'Return Data'!$A$7:$R$328,3,0)</f>
        <v>32.213000000000001</v>
      </c>
      <c r="D34" s="69">
        <f>VLOOKUP($A34,'Return Data'!$A$7:$R$328,10,0)</f>
        <v>0.106007622734344</v>
      </c>
      <c r="E34" s="70">
        <f t="shared" si="0"/>
        <v>14</v>
      </c>
      <c r="F34" s="69">
        <f>VLOOKUP($A34,'Return Data'!$A$7:$R$328,11,0)</f>
        <v>11.4651647390218</v>
      </c>
      <c r="G34" s="70">
        <f t="shared" si="0"/>
        <v>17</v>
      </c>
      <c r="H34" s="69">
        <f>VLOOKUP($A34,'Return Data'!$A$7:$R$328,12,0)</f>
        <v>7.8735268751109597</v>
      </c>
      <c r="I34" s="70">
        <f t="shared" ref="I34" si="119">RANK(H34,H$8:H$37,0)</f>
        <v>16</v>
      </c>
      <c r="J34" s="69">
        <f>VLOOKUP($A34,'Return Data'!$A$7:$R$328,13,0)</f>
        <v>8.1779412235405893</v>
      </c>
      <c r="K34" s="70">
        <f t="shared" ref="K34" si="120">RANK(J34,J$8:J$37,0)</f>
        <v>17</v>
      </c>
      <c r="L34" s="69">
        <f>VLOOKUP($A34,'Return Data'!$A$7:$R$328,14,0)</f>
        <v>8.8231260805776994</v>
      </c>
      <c r="M34" s="70">
        <f t="shared" ref="M34" si="121">RANK(L34,L$8:L$37,0)</f>
        <v>18</v>
      </c>
      <c r="N34" s="69">
        <f>VLOOKUP($A34,'Return Data'!$A$7:$R$328,18,0)</f>
        <v>8.2914479450294394</v>
      </c>
      <c r="O34" s="70">
        <f t="shared" ref="O34" si="122">RANK(N34,N$8:N$37,0)</f>
        <v>17</v>
      </c>
      <c r="P34" s="69">
        <f>VLOOKUP($A34,'Return Data'!$A$7:$R$328,15,0)</f>
        <v>7.5394823080271696</v>
      </c>
      <c r="Q34" s="70">
        <f t="shared" ref="Q34" si="123">RANK(P34,P$8:P$37,0)</f>
        <v>17</v>
      </c>
      <c r="R34" s="69">
        <f>VLOOKUP($A34,'Return Data'!$A$7:$R$328,17,0)</f>
        <v>12.6017864274574</v>
      </c>
      <c r="S34" s="71">
        <f t="shared" si="1"/>
        <v>6</v>
      </c>
    </row>
    <row r="35" spans="1:19" x14ac:dyDescent="0.25">
      <c r="A35" s="87" t="s">
        <v>80</v>
      </c>
      <c r="B35" s="68">
        <f>VLOOKUP($A35,'Return Data'!$A$7:$R$328,2,0)</f>
        <v>43906</v>
      </c>
      <c r="C35" s="69">
        <f>VLOOKUP($A35,'Return Data'!$A$7:$R$328,3,0)</f>
        <v>18.2105</v>
      </c>
      <c r="D35" s="69">
        <f>VLOOKUP($A35,'Return Data'!$A$7:$R$328,10,0)</f>
        <v>-6.9608553032420897</v>
      </c>
      <c r="E35" s="70">
        <f t="shared" si="0"/>
        <v>21</v>
      </c>
      <c r="F35" s="69">
        <f>VLOOKUP($A35,'Return Data'!$A$7:$R$328,11,0)</f>
        <v>13.362073427100601</v>
      </c>
      <c r="G35" s="70">
        <f t="shared" si="0"/>
        <v>13</v>
      </c>
      <c r="H35" s="69">
        <f>VLOOKUP($A35,'Return Data'!$A$7:$R$328,12,0)</f>
        <v>7.9873946073340401</v>
      </c>
      <c r="I35" s="70">
        <f t="shared" ref="I35" si="124">RANK(H35,H$8:H$37,0)</f>
        <v>15</v>
      </c>
      <c r="J35" s="69">
        <f>VLOOKUP($A35,'Return Data'!$A$7:$R$328,13,0)</f>
        <v>9.4675702474997099</v>
      </c>
      <c r="K35" s="70">
        <f t="shared" ref="K35" si="125">RANK(J35,J$8:J$37,0)</f>
        <v>12</v>
      </c>
      <c r="L35" s="69">
        <f>VLOOKUP($A35,'Return Data'!$A$7:$R$328,14,0)</f>
        <v>11.281296694381201</v>
      </c>
      <c r="M35" s="70">
        <f t="shared" ref="M35" si="126">RANK(L35,L$8:L$37,0)</f>
        <v>11</v>
      </c>
      <c r="N35" s="69">
        <f>VLOOKUP($A35,'Return Data'!$A$7:$R$328,18,0)</f>
        <v>8.8544691575230097</v>
      </c>
      <c r="O35" s="70">
        <f t="shared" ref="O35" si="127">RANK(N35,N$8:N$37,0)</f>
        <v>16</v>
      </c>
      <c r="P35" s="69">
        <f>VLOOKUP($A35,'Return Data'!$A$7:$R$328,15,0)</f>
        <v>7.1567961788411498</v>
      </c>
      <c r="Q35" s="70">
        <f t="shared" ref="Q35" si="128">RANK(P35,P$8:P$37,0)</f>
        <v>18</v>
      </c>
      <c r="R35" s="69">
        <f>VLOOKUP($A35,'Return Data'!$A$7:$R$328,17,0)</f>
        <v>9.4566688371540497</v>
      </c>
      <c r="S35" s="71">
        <f t="shared" si="1"/>
        <v>24</v>
      </c>
    </row>
    <row r="36" spans="1:19" x14ac:dyDescent="0.25">
      <c r="A36" s="87" t="s">
        <v>365</v>
      </c>
      <c r="B36" s="68">
        <f>VLOOKUP($A36,'Return Data'!$A$7:$R$328,2,0)</f>
        <v>43906</v>
      </c>
      <c r="C36" s="69">
        <f>VLOOKUP($A36,'Return Data'!$A$7:$R$328,3,0)</f>
        <v>0.37609999999999999</v>
      </c>
      <c r="D36" s="69"/>
      <c r="E36" s="70"/>
      <c r="F36" s="69"/>
      <c r="G36" s="70"/>
      <c r="H36" s="69"/>
      <c r="I36" s="70"/>
      <c r="J36" s="69"/>
      <c r="K36" s="70"/>
      <c r="L36" s="69"/>
      <c r="M36" s="70"/>
      <c r="N36" s="69"/>
      <c r="O36" s="70"/>
      <c r="P36" s="69"/>
      <c r="Q36" s="70"/>
      <c r="R36" s="69">
        <f>VLOOKUP($A36,'Return Data'!$A$7:$R$328,17,0)</f>
        <v>8.7230422147447104</v>
      </c>
      <c r="S36" s="71">
        <f t="shared" si="1"/>
        <v>28</v>
      </c>
    </row>
    <row r="37" spans="1:19" x14ac:dyDescent="0.25">
      <c r="A37" s="87" t="s">
        <v>81</v>
      </c>
      <c r="B37" s="68">
        <f>VLOOKUP($A37,'Return Data'!$A$7:$R$328,2,0)</f>
        <v>43906</v>
      </c>
      <c r="C37" s="69">
        <f>VLOOKUP($A37,'Return Data'!$A$7:$R$328,3,0)</f>
        <v>20.463999999999999</v>
      </c>
      <c r="D37" s="69">
        <f>VLOOKUP($A37,'Return Data'!$A$7:$R$328,10,0)</f>
        <v>-22.0416082998806</v>
      </c>
      <c r="E37" s="70">
        <f t="shared" si="0"/>
        <v>28</v>
      </c>
      <c r="F37" s="69">
        <f>VLOOKUP($A37,'Return Data'!$A$7:$R$328,11,0)</f>
        <v>-4.5307676698453001</v>
      </c>
      <c r="G37" s="70">
        <f t="shared" si="0"/>
        <v>28</v>
      </c>
      <c r="H37" s="69">
        <f>VLOOKUP($A37,'Return Data'!$A$7:$R$328,12,0)</f>
        <v>-2.5533218512247098</v>
      </c>
      <c r="I37" s="70">
        <f t="shared" ref="I37" si="129">RANK(H37,H$8:H$37,0)</f>
        <v>26</v>
      </c>
      <c r="J37" s="69">
        <f>VLOOKUP($A37,'Return Data'!$A$7:$R$328,13,0)</f>
        <v>1.97821227861644</v>
      </c>
      <c r="K37" s="70">
        <f t="shared" ref="K37" si="130">RANK(J37,J$8:J$37,0)</f>
        <v>26</v>
      </c>
      <c r="L37" s="69">
        <f>VLOOKUP($A37,'Return Data'!$A$7:$R$328,14,0)</f>
        <v>-3.9223310586926399</v>
      </c>
      <c r="M37" s="70">
        <f t="shared" ref="M37" si="131">RANK(L37,L$8:L$37,0)</f>
        <v>28</v>
      </c>
      <c r="N37" s="69">
        <f>VLOOKUP($A37,'Return Data'!$A$7:$R$328,18,0)</f>
        <v>8.1383520790845404E-2</v>
      </c>
      <c r="O37" s="70">
        <f t="shared" ref="O37" si="132">RANK(N37,N$8:N$37,0)</f>
        <v>27</v>
      </c>
      <c r="P37" s="69">
        <f>VLOOKUP($A37,'Return Data'!$A$7:$R$328,15,0)</f>
        <v>1.7982849369526399</v>
      </c>
      <c r="Q37" s="70">
        <f t="shared" ref="Q37" si="133">RANK(P37,P$8:P$37,0)</f>
        <v>26</v>
      </c>
      <c r="R37" s="69">
        <f>VLOOKUP($A37,'Return Data'!$A$7:$R$328,17,0)</f>
        <v>8.7871337121791804</v>
      </c>
      <c r="S37" s="71">
        <f t="shared" si="1"/>
        <v>27</v>
      </c>
    </row>
    <row r="38" spans="1:19" x14ac:dyDescent="0.25">
      <c r="A38" s="88"/>
      <c r="B38" s="89"/>
      <c r="C38" s="89"/>
      <c r="D38" s="90"/>
      <c r="E38" s="89"/>
      <c r="F38" s="90"/>
      <c r="G38" s="89"/>
      <c r="H38" s="90"/>
      <c r="I38" s="89"/>
      <c r="J38" s="90"/>
      <c r="K38" s="89"/>
      <c r="L38" s="90"/>
      <c r="M38" s="89"/>
      <c r="N38" s="90"/>
      <c r="O38" s="89"/>
      <c r="P38" s="90"/>
      <c r="Q38" s="89"/>
      <c r="R38" s="90"/>
      <c r="S38" s="91"/>
    </row>
    <row r="39" spans="1:19" x14ac:dyDescent="0.25">
      <c r="A39" s="92" t="s">
        <v>27</v>
      </c>
      <c r="B39" s="93"/>
      <c r="C39" s="93"/>
      <c r="D39" s="94">
        <f>AVERAGE(D8:D37)</f>
        <v>-1.9565579165876985</v>
      </c>
      <c r="E39" s="93"/>
      <c r="F39" s="94">
        <f>AVERAGE(F8:F37)</f>
        <v>11.488516738312303</v>
      </c>
      <c r="G39" s="93"/>
      <c r="H39" s="94">
        <f>AVERAGE(H8:H37)</f>
        <v>7.0189079147874738</v>
      </c>
      <c r="I39" s="93"/>
      <c r="J39" s="94">
        <f>AVERAGE(J8:J37)</f>
        <v>8.4716417025992978</v>
      </c>
      <c r="K39" s="93"/>
      <c r="L39" s="94">
        <f>AVERAGE(L8:L37)</f>
        <v>8.5777121995607981</v>
      </c>
      <c r="M39" s="93"/>
      <c r="N39" s="94">
        <f>AVERAGE(N8:N37)</f>
        <v>8.2993811665664818</v>
      </c>
      <c r="O39" s="93"/>
      <c r="P39" s="94">
        <f>AVERAGE(P8:P37)</f>
        <v>7.4124725478100864</v>
      </c>
      <c r="Q39" s="93"/>
      <c r="R39" s="94">
        <f>AVERAGE(R8:R37)</f>
        <v>10.899484542034676</v>
      </c>
      <c r="S39" s="95"/>
    </row>
    <row r="40" spans="1:19" x14ac:dyDescent="0.25">
      <c r="A40" s="92" t="s">
        <v>28</v>
      </c>
      <c r="B40" s="93"/>
      <c r="C40" s="93"/>
      <c r="D40" s="94">
        <f>MIN(D8:D37)</f>
        <v>-24.6240782794357</v>
      </c>
      <c r="E40" s="93"/>
      <c r="F40" s="94">
        <f>MIN(F8:F37)</f>
        <v>-14.363604051924799</v>
      </c>
      <c r="G40" s="93"/>
      <c r="H40" s="94">
        <f>MIN(H8:H37)</f>
        <v>-9.4849441846520008</v>
      </c>
      <c r="I40" s="93"/>
      <c r="J40" s="94">
        <f>MIN(J8:J37)</f>
        <v>-1.82859266076278</v>
      </c>
      <c r="K40" s="93"/>
      <c r="L40" s="94">
        <f>MIN(L8:L37)</f>
        <v>-3.9223310586926399</v>
      </c>
      <c r="M40" s="93"/>
      <c r="N40" s="94">
        <f>MIN(N8:N37)</f>
        <v>8.1383520790845404E-2</v>
      </c>
      <c r="O40" s="93"/>
      <c r="P40" s="94">
        <f>MIN(P8:P37)</f>
        <v>1.7982849369526399</v>
      </c>
      <c r="Q40" s="93"/>
      <c r="R40" s="94">
        <f>MIN(R8:R37)</f>
        <v>7.67217262527247</v>
      </c>
      <c r="S40" s="95"/>
    </row>
    <row r="41" spans="1:19" ht="15.75" thickBot="1" x14ac:dyDescent="0.3">
      <c r="A41" s="96" t="s">
        <v>29</v>
      </c>
      <c r="B41" s="97"/>
      <c r="C41" s="97"/>
      <c r="D41" s="98">
        <f>MAX(D8:D37)</f>
        <v>20.8796131214859</v>
      </c>
      <c r="E41" s="97"/>
      <c r="F41" s="98">
        <f>MAX(F8:F37)</f>
        <v>23.655127752222601</v>
      </c>
      <c r="G41" s="97"/>
      <c r="H41" s="98">
        <f>MAX(H8:H37)</f>
        <v>12.7457041720909</v>
      </c>
      <c r="I41" s="97"/>
      <c r="J41" s="98">
        <f>MAX(J8:J37)</f>
        <v>19.818417396520001</v>
      </c>
      <c r="K41" s="97"/>
      <c r="L41" s="98">
        <f>MAX(L8:L37)</f>
        <v>14.9100512786931</v>
      </c>
      <c r="M41" s="97"/>
      <c r="N41" s="98">
        <f>MAX(N8:N37)</f>
        <v>12.020274280722701</v>
      </c>
      <c r="O41" s="97"/>
      <c r="P41" s="98">
        <f>MAX(P8:P37)</f>
        <v>10.17058429758</v>
      </c>
      <c r="Q41" s="97"/>
      <c r="R41" s="98">
        <f>MAX(R8:R37)</f>
        <v>15.463544728578899</v>
      </c>
      <c r="S41" s="99"/>
    </row>
    <row r="43" spans="1:19" x14ac:dyDescent="0.25">
      <c r="A43" s="15" t="s">
        <v>342</v>
      </c>
    </row>
  </sheetData>
  <sheetProtection password="F4C3"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47"/>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40625" defaultRowHeight="15" x14ac:dyDescent="0.25"/>
  <cols>
    <col min="1" max="1" width="60.5703125" style="4" bestFit="1" customWidth="1"/>
    <col min="2" max="2" width="11.7109375" style="4" bestFit="1" customWidth="1"/>
    <col min="3" max="3" width="14.28515625" style="4" bestFit="1" customWidth="1"/>
    <col min="4" max="4" width="11" style="4" bestFit="1" customWidth="1"/>
    <col min="5" max="5" width="5.28515625" style="4" bestFit="1" customWidth="1"/>
    <col min="6" max="6" width="11" style="4" bestFit="1" customWidth="1"/>
    <col min="7" max="7" width="5.28515625" style="4" bestFit="1" customWidth="1"/>
    <col min="8" max="8" width="11" style="4" bestFit="1" customWidth="1"/>
    <col min="9" max="9" width="5.28515625" style="4" bestFit="1" customWidth="1"/>
    <col min="10" max="10" width="11" style="4" bestFit="1" customWidth="1"/>
    <col min="11" max="11" width="5.28515625" style="4" bestFit="1" customWidth="1"/>
    <col min="12" max="12" width="11" style="4" bestFit="1" customWidth="1"/>
    <col min="13" max="13" width="5.28515625" style="4" bestFit="1" customWidth="1"/>
    <col min="14" max="14" width="11" style="4" bestFit="1" customWidth="1"/>
    <col min="15" max="15" width="5.28515625" style="4" bestFit="1" customWidth="1"/>
    <col min="16" max="16" width="11" style="4" bestFit="1" customWidth="1"/>
    <col min="17" max="17" width="5.28515625" style="4" bestFit="1" customWidth="1"/>
    <col min="18" max="18" width="11" style="4" bestFit="1" customWidth="1"/>
    <col min="19" max="19" width="5.28515625" style="4" bestFit="1" customWidth="1"/>
    <col min="20" max="16384" width="9.140625" style="4"/>
  </cols>
  <sheetData>
    <row r="1" spans="1:19" ht="15.75" thickBot="1" x14ac:dyDescent="0.3">
      <c r="A1" s="3"/>
    </row>
    <row r="2" spans="1:19" x14ac:dyDescent="0.25">
      <c r="A2" s="114" t="s">
        <v>349</v>
      </c>
    </row>
    <row r="3" spans="1:19" ht="15.75" thickBot="1" x14ac:dyDescent="0.3">
      <c r="A3" s="115"/>
    </row>
    <row r="4" spans="1:19" ht="15.75" thickBot="1" x14ac:dyDescent="0.3"/>
    <row r="5" spans="1:19" x14ac:dyDescent="0.25">
      <c r="A5" s="32" t="s">
        <v>351</v>
      </c>
      <c r="B5" s="112" t="s">
        <v>8</v>
      </c>
      <c r="C5" s="112" t="s">
        <v>9</v>
      </c>
      <c r="D5" s="118" t="s">
        <v>48</v>
      </c>
      <c r="E5" s="118"/>
      <c r="F5" s="118" t="s">
        <v>1</v>
      </c>
      <c r="G5" s="118"/>
      <c r="H5" s="118" t="s">
        <v>2</v>
      </c>
      <c r="I5" s="118"/>
      <c r="J5" s="118" t="s">
        <v>3</v>
      </c>
      <c r="K5" s="118"/>
      <c r="L5" s="118" t="s">
        <v>4</v>
      </c>
      <c r="M5" s="118"/>
      <c r="N5" s="118" t="s">
        <v>385</v>
      </c>
      <c r="O5" s="118"/>
      <c r="P5" s="118" t="s">
        <v>5</v>
      </c>
      <c r="Q5" s="118"/>
      <c r="R5" s="118" t="s">
        <v>46</v>
      </c>
      <c r="S5" s="121"/>
    </row>
    <row r="6" spans="1:19" x14ac:dyDescent="0.25">
      <c r="A6" s="18" t="s">
        <v>7</v>
      </c>
      <c r="B6" s="113"/>
      <c r="C6" s="113"/>
      <c r="D6" s="14" t="s">
        <v>0</v>
      </c>
      <c r="E6" s="14" t="s">
        <v>10</v>
      </c>
      <c r="F6" s="14" t="s">
        <v>0</v>
      </c>
      <c r="G6" s="14" t="s">
        <v>10</v>
      </c>
      <c r="H6" s="14" t="s">
        <v>0</v>
      </c>
      <c r="I6" s="14" t="s">
        <v>10</v>
      </c>
      <c r="J6" s="14" t="s">
        <v>0</v>
      </c>
      <c r="K6" s="14" t="s">
        <v>10</v>
      </c>
      <c r="L6" s="14" t="s">
        <v>0</v>
      </c>
      <c r="M6" s="14" t="s">
        <v>10</v>
      </c>
      <c r="N6" s="61" t="s">
        <v>0</v>
      </c>
      <c r="O6" s="61" t="s">
        <v>10</v>
      </c>
      <c r="P6" s="14" t="s">
        <v>0</v>
      </c>
      <c r="Q6" s="14" t="s">
        <v>10</v>
      </c>
      <c r="R6" s="14" t="s">
        <v>0</v>
      </c>
      <c r="S6" s="19" t="s">
        <v>10</v>
      </c>
    </row>
    <row r="7" spans="1:19" x14ac:dyDescent="0.25">
      <c r="A7" s="44"/>
      <c r="B7" s="5"/>
      <c r="C7" s="5"/>
      <c r="D7" s="5"/>
      <c r="E7" s="5"/>
      <c r="F7" s="5"/>
      <c r="G7" s="5"/>
      <c r="H7" s="5"/>
      <c r="I7" s="5"/>
      <c r="J7" s="5"/>
      <c r="K7" s="5"/>
      <c r="L7" s="5"/>
      <c r="M7" s="5"/>
      <c r="N7" s="5"/>
      <c r="O7" s="5"/>
      <c r="P7" s="5"/>
      <c r="Q7" s="5"/>
      <c r="R7" s="5"/>
      <c r="S7" s="46"/>
    </row>
    <row r="8" spans="1:19" x14ac:dyDescent="0.25">
      <c r="A8" s="87" t="s">
        <v>82</v>
      </c>
      <c r="B8" s="68">
        <f>VLOOKUP($A8,'Return Data'!$A$7:$R$328,2,0)</f>
        <v>43906</v>
      </c>
      <c r="C8" s="69">
        <f>VLOOKUP($A8,'Return Data'!$A$7:$R$328,3,0)</f>
        <v>21.852699999999999</v>
      </c>
      <c r="D8" s="69">
        <f>VLOOKUP($A8,'Return Data'!$A$7:$R$328,10,0)</f>
        <v>-12.679966343880601</v>
      </c>
      <c r="E8" s="70">
        <f>RANK(D8,D$8:D$41,0)</f>
        <v>31</v>
      </c>
      <c r="F8" s="69">
        <f>VLOOKUP($A8,'Return Data'!$A$7:$R$328,11,0)</f>
        <v>8.0471041592084998</v>
      </c>
      <c r="G8" s="70">
        <f>RANK(F8,F$8:F$41,0)</f>
        <v>24</v>
      </c>
      <c r="H8" s="69">
        <f>VLOOKUP($A8,'Return Data'!$A$7:$R$328,12,0)</f>
        <v>-10.033749614728199</v>
      </c>
      <c r="I8" s="70">
        <f>RANK(H8,H$8:H$41,0)</f>
        <v>31</v>
      </c>
      <c r="J8" s="69">
        <f>VLOOKUP($A8,'Return Data'!$A$7:$R$328,13,0)</f>
        <v>-2.39701423006714</v>
      </c>
      <c r="K8" s="70">
        <f>RANK(J8,J$8:J$41,0)</f>
        <v>31</v>
      </c>
      <c r="L8" s="69">
        <f>VLOOKUP($A8,'Return Data'!$A$7:$R$328,14,0)</f>
        <v>0.73032295587131701</v>
      </c>
      <c r="M8" s="70">
        <f>RANK(L8,L$8:L$41,0)</f>
        <v>27</v>
      </c>
      <c r="N8" s="69">
        <f>VLOOKUP($A8,'Return Data'!$A$7:$R$328,18,0)</f>
        <v>3.2467646977151499</v>
      </c>
      <c r="O8" s="70">
        <f>RANK(N8,N$8:N$41,0)</f>
        <v>27</v>
      </c>
      <c r="P8" s="69">
        <f>VLOOKUP($A8,'Return Data'!$A$7:$R$328,15,0)</f>
        <v>3.4780203112593799</v>
      </c>
      <c r="Q8" s="70">
        <f>RANK(P8,P$8:P$41,0)</f>
        <v>26</v>
      </c>
      <c r="R8" s="69">
        <f>VLOOKUP($A8,'Return Data'!$A$7:$R$328,17,0)</f>
        <v>10.829125156445601</v>
      </c>
      <c r="S8" s="71">
        <f>RANK(R8,R$8:R$41,0)</f>
        <v>20</v>
      </c>
    </row>
    <row r="9" spans="1:19" x14ac:dyDescent="0.25">
      <c r="A9" s="87" t="s">
        <v>83</v>
      </c>
      <c r="B9" s="68">
        <f>VLOOKUP($A9,'Return Data'!$A$7:$R$328,2,0)</f>
        <v>43906</v>
      </c>
      <c r="C9" s="69">
        <f>VLOOKUP($A9,'Return Data'!$A$7:$R$328,3,0)</f>
        <v>31.591000000000001</v>
      </c>
      <c r="D9" s="69">
        <f>VLOOKUP($A9,'Return Data'!$A$7:$R$328,10,0)</f>
        <v>-12.679373228944799</v>
      </c>
      <c r="E9" s="70">
        <f t="shared" ref="E9:G41" si="0">RANK(D9,D$8:D$41,0)</f>
        <v>30</v>
      </c>
      <c r="F9" s="69">
        <f>VLOOKUP($A9,'Return Data'!$A$7:$R$328,11,0)</f>
        <v>8.0493055113245795</v>
      </c>
      <c r="G9" s="70">
        <f t="shared" si="0"/>
        <v>23</v>
      </c>
      <c r="H9" s="69">
        <f>VLOOKUP($A9,'Return Data'!$A$7:$R$328,12,0)</f>
        <v>-10.0327192609163</v>
      </c>
      <c r="I9" s="70">
        <f t="shared" ref="I9" si="1">RANK(H9,H$8:H$41,0)</f>
        <v>30</v>
      </c>
      <c r="J9" s="69">
        <f>VLOOKUP($A9,'Return Data'!$A$7:$R$328,13,0)</f>
        <v>-2.39673719913971</v>
      </c>
      <c r="K9" s="70">
        <f t="shared" ref="K9" si="2">RANK(J9,J$8:J$41,0)</f>
        <v>30</v>
      </c>
      <c r="L9" s="69">
        <f>VLOOKUP($A9,'Return Data'!$A$7:$R$328,14,0)</f>
        <v>0.73099558109663998</v>
      </c>
      <c r="M9" s="70">
        <f t="shared" ref="M9" si="3">RANK(L9,L$8:L$41,0)</f>
        <v>26</v>
      </c>
      <c r="N9" s="69">
        <f>VLOOKUP($A9,'Return Data'!$A$7:$R$328,18,0)</f>
        <v>3.2471868874499501</v>
      </c>
      <c r="O9" s="70">
        <f t="shared" ref="O9" si="4">RANK(N9,N$8:N$41,0)</f>
        <v>26</v>
      </c>
      <c r="P9" s="69">
        <f>VLOOKUP($A9,'Return Data'!$A$7:$R$328,15,0)</f>
        <v>3.4784607046612699</v>
      </c>
      <c r="Q9" s="70">
        <f t="shared" ref="Q9" si="5">RANK(P9,P$8:P$41,0)</f>
        <v>25</v>
      </c>
      <c r="R9" s="69">
        <f>VLOOKUP($A9,'Return Data'!$A$7:$R$328,17,0)</f>
        <v>13.9506372809347</v>
      </c>
      <c r="S9" s="71">
        <f t="shared" ref="S9" si="6">RANK(R9,R$8:R$41,0)</f>
        <v>9</v>
      </c>
    </row>
    <row r="10" spans="1:19" x14ac:dyDescent="0.25">
      <c r="A10" s="87" t="s">
        <v>84</v>
      </c>
      <c r="B10" s="68">
        <f>VLOOKUP($A10,'Return Data'!$A$7:$R$328,2,0)</f>
        <v>43906</v>
      </c>
      <c r="C10" s="69">
        <f>VLOOKUP($A10,'Return Data'!$A$7:$R$328,3,0)</f>
        <v>1.3083</v>
      </c>
      <c r="D10" s="69">
        <f>VLOOKUP($A10,'Return Data'!$A$7:$R$328,10,0)</f>
        <v>9.1603262084972208</v>
      </c>
      <c r="E10" s="70">
        <f t="shared" si="0"/>
        <v>2</v>
      </c>
      <c r="F10" s="69">
        <f>VLOOKUP($A10,'Return Data'!$A$7:$R$328,11,0)</f>
        <v>9.2848420055739993</v>
      </c>
      <c r="G10" s="70">
        <f t="shared" si="0"/>
        <v>22</v>
      </c>
      <c r="H10" s="69"/>
      <c r="I10" s="70"/>
      <c r="J10" s="69"/>
      <c r="K10" s="70"/>
      <c r="L10" s="69"/>
      <c r="M10" s="70"/>
      <c r="N10" s="69"/>
      <c r="O10" s="70"/>
      <c r="P10" s="69"/>
      <c r="Q10" s="70"/>
      <c r="R10" s="69">
        <f>VLOOKUP($A10,'Return Data'!$A$7:$R$328,17,0)</f>
        <v>9.3529558780581201</v>
      </c>
      <c r="S10" s="71">
        <f t="shared" ref="S10" si="7">RANK(R10,R$8:R$41,0)</f>
        <v>25</v>
      </c>
    </row>
    <row r="11" spans="1:19" x14ac:dyDescent="0.25">
      <c r="A11" s="87" t="s">
        <v>85</v>
      </c>
      <c r="B11" s="68">
        <f>VLOOKUP($A11,'Return Data'!$A$7:$R$328,2,0)</f>
        <v>43906</v>
      </c>
      <c r="C11" s="69">
        <f>VLOOKUP($A11,'Return Data'!$A$7:$R$328,3,0)</f>
        <v>1.8913</v>
      </c>
      <c r="D11" s="69">
        <f>VLOOKUP($A11,'Return Data'!$A$7:$R$328,10,0)</f>
        <v>9.1598670968428806</v>
      </c>
      <c r="E11" s="70">
        <f t="shared" si="0"/>
        <v>3</v>
      </c>
      <c r="F11" s="69">
        <f>VLOOKUP($A11,'Return Data'!$A$7:$R$328,11,0)</f>
        <v>9.2870072853843197</v>
      </c>
      <c r="G11" s="70">
        <f t="shared" si="0"/>
        <v>21</v>
      </c>
      <c r="H11" s="69"/>
      <c r="I11" s="70"/>
      <c r="J11" s="69"/>
      <c r="K11" s="70"/>
      <c r="L11" s="69"/>
      <c r="M11" s="70"/>
      <c r="N11" s="69"/>
      <c r="O11" s="70"/>
      <c r="P11" s="69"/>
      <c r="Q11" s="70"/>
      <c r="R11" s="69">
        <f>VLOOKUP($A11,'Return Data'!$A$7:$R$328,17,0)</f>
        <v>9.3411038678497498</v>
      </c>
      <c r="S11" s="71">
        <f t="shared" ref="S11" si="8">RANK(R11,R$8:R$41,0)</f>
        <v>26</v>
      </c>
    </row>
    <row r="12" spans="1:19" x14ac:dyDescent="0.25">
      <c r="A12" s="87" t="s">
        <v>86</v>
      </c>
      <c r="B12" s="68">
        <f>VLOOKUP($A12,'Return Data'!$A$7:$R$328,2,0)</f>
        <v>43906</v>
      </c>
      <c r="C12" s="69">
        <f>VLOOKUP($A12,'Return Data'!$A$7:$R$328,3,0)</f>
        <v>20.999700000000001</v>
      </c>
      <c r="D12" s="69">
        <f>VLOOKUP($A12,'Return Data'!$A$7:$R$328,10,0)</f>
        <v>-7.2994238470032897</v>
      </c>
      <c r="E12" s="70">
        <f t="shared" si="0"/>
        <v>22</v>
      </c>
      <c r="F12" s="69">
        <f>VLOOKUP($A12,'Return Data'!$A$7:$R$328,11,0)</f>
        <v>15.9225017898444</v>
      </c>
      <c r="G12" s="70">
        <f t="shared" si="0"/>
        <v>5</v>
      </c>
      <c r="H12" s="69">
        <f>VLOOKUP($A12,'Return Data'!$A$7:$R$328,12,0)</f>
        <v>9.7951886290097896</v>
      </c>
      <c r="I12" s="70">
        <f t="shared" ref="I12" si="9">RANK(H12,H$8:H$41,0)</f>
        <v>7</v>
      </c>
      <c r="J12" s="69">
        <f>VLOOKUP($A12,'Return Data'!$A$7:$R$328,13,0)</f>
        <v>10.017556344004101</v>
      </c>
      <c r="K12" s="70">
        <f t="shared" ref="K12" si="10">RANK(J12,J$8:J$41,0)</f>
        <v>7</v>
      </c>
      <c r="L12" s="69">
        <f>VLOOKUP($A12,'Return Data'!$A$7:$R$328,14,0)</f>
        <v>12.004942466559299</v>
      </c>
      <c r="M12" s="70">
        <f t="shared" ref="M12" si="11">RANK(L12,L$8:L$41,0)</f>
        <v>5</v>
      </c>
      <c r="N12" s="69">
        <f>VLOOKUP($A12,'Return Data'!$A$7:$R$328,18,0)</f>
        <v>10.0571077965374</v>
      </c>
      <c r="O12" s="70">
        <f t="shared" ref="O12" si="12">RANK(N12,N$8:N$41,0)</f>
        <v>7</v>
      </c>
      <c r="P12" s="69">
        <f>VLOOKUP($A12,'Return Data'!$A$7:$R$328,15,0)</f>
        <v>8.5638756483901908</v>
      </c>
      <c r="Q12" s="70">
        <f t="shared" ref="Q12" si="13">RANK(P12,P$8:P$41,0)</f>
        <v>7</v>
      </c>
      <c r="R12" s="69">
        <f>VLOOKUP($A12,'Return Data'!$A$7:$R$328,17,0)</f>
        <v>12.368732285890299</v>
      </c>
      <c r="S12" s="71">
        <f t="shared" ref="S12" si="14">RANK(R12,R$8:R$41,0)</f>
        <v>12</v>
      </c>
    </row>
    <row r="13" spans="1:19" x14ac:dyDescent="0.25">
      <c r="A13" s="87" t="s">
        <v>87</v>
      </c>
      <c r="B13" s="68">
        <f>VLOOKUP($A13,'Return Data'!$A$7:$R$328,2,0)</f>
        <v>43906</v>
      </c>
      <c r="C13" s="69">
        <f>VLOOKUP($A13,'Return Data'!$A$7:$R$328,3,0)</f>
        <v>17.0137</v>
      </c>
      <c r="D13" s="69">
        <f>VLOOKUP($A13,'Return Data'!$A$7:$R$328,10,0)</f>
        <v>4.3969844464610599</v>
      </c>
      <c r="E13" s="70">
        <f t="shared" si="0"/>
        <v>7</v>
      </c>
      <c r="F13" s="69">
        <f>VLOOKUP($A13,'Return Data'!$A$7:$R$328,11,0)</f>
        <v>14.1662235946403</v>
      </c>
      <c r="G13" s="70">
        <f t="shared" si="0"/>
        <v>10</v>
      </c>
      <c r="H13" s="69">
        <f>VLOOKUP($A13,'Return Data'!$A$7:$R$328,12,0)</f>
        <v>7.3386502245158001</v>
      </c>
      <c r="I13" s="70">
        <f t="shared" ref="I13" si="15">RANK(H13,H$8:H$41,0)</f>
        <v>16</v>
      </c>
      <c r="J13" s="69">
        <f>VLOOKUP($A13,'Return Data'!$A$7:$R$328,13,0)</f>
        <v>7.9388035076180197</v>
      </c>
      <c r="K13" s="70">
        <f t="shared" ref="K13" si="16">RANK(J13,J$8:J$41,0)</f>
        <v>14</v>
      </c>
      <c r="L13" s="69">
        <f>VLOOKUP($A13,'Return Data'!$A$7:$R$328,14,0)</f>
        <v>-1.8765859542063601</v>
      </c>
      <c r="M13" s="70">
        <f t="shared" ref="M13" si="17">RANK(L13,L$8:L$41,0)</f>
        <v>29</v>
      </c>
      <c r="N13" s="69">
        <f>VLOOKUP($A13,'Return Data'!$A$7:$R$328,18,0)</f>
        <v>2.3884876605904402</v>
      </c>
      <c r="O13" s="70">
        <f t="shared" ref="O13" si="18">RANK(N13,N$8:N$41,0)</f>
        <v>28</v>
      </c>
      <c r="P13" s="69">
        <f>VLOOKUP($A13,'Return Data'!$A$7:$R$328,15,0)</f>
        <v>3.4779672199285501</v>
      </c>
      <c r="Q13" s="70">
        <f t="shared" ref="Q13" si="19">RANK(P13,P$8:P$41,0)</f>
        <v>27</v>
      </c>
      <c r="R13" s="69">
        <f>VLOOKUP($A13,'Return Data'!$A$7:$R$328,17,0)</f>
        <v>9.0909108664772695</v>
      </c>
      <c r="S13" s="71">
        <f t="shared" ref="S13" si="20">RANK(R13,R$8:R$41,0)</f>
        <v>28</v>
      </c>
    </row>
    <row r="14" spans="1:19" x14ac:dyDescent="0.25">
      <c r="A14" s="87" t="s">
        <v>88</v>
      </c>
      <c r="B14" s="68">
        <f>VLOOKUP($A14,'Return Data'!$A$7:$R$328,2,0)</f>
        <v>43906</v>
      </c>
      <c r="C14" s="69">
        <f>VLOOKUP($A14,'Return Data'!$A$7:$R$328,3,0)</f>
        <v>34.022399999999998</v>
      </c>
      <c r="D14" s="69">
        <f>VLOOKUP($A14,'Return Data'!$A$7:$R$328,10,0)</f>
        <v>-1.8520271575113301</v>
      </c>
      <c r="E14" s="70">
        <f t="shared" si="0"/>
        <v>18</v>
      </c>
      <c r="F14" s="69">
        <f>VLOOKUP($A14,'Return Data'!$A$7:$R$328,11,0)</f>
        <v>14.8582317396385</v>
      </c>
      <c r="G14" s="70">
        <f t="shared" si="0"/>
        <v>9</v>
      </c>
      <c r="H14" s="69">
        <f>VLOOKUP($A14,'Return Data'!$A$7:$R$328,12,0)</f>
        <v>8.2609944926478995</v>
      </c>
      <c r="I14" s="70">
        <f t="shared" ref="I14" si="21">RANK(H14,H$8:H$41,0)</f>
        <v>8</v>
      </c>
      <c r="J14" s="69">
        <f>VLOOKUP($A14,'Return Data'!$A$7:$R$328,13,0)</f>
        <v>7.6588819247445903</v>
      </c>
      <c r="K14" s="70">
        <f t="shared" ref="K14" si="22">RANK(J14,J$8:J$41,0)</f>
        <v>16</v>
      </c>
      <c r="L14" s="69">
        <f>VLOOKUP($A14,'Return Data'!$A$7:$R$328,14,0)</f>
        <v>9.0225846726275094</v>
      </c>
      <c r="M14" s="70">
        <f t="shared" ref="M14" si="23">RANK(L14,L$8:L$41,0)</f>
        <v>17</v>
      </c>
      <c r="N14" s="69">
        <f>VLOOKUP($A14,'Return Data'!$A$7:$R$328,18,0)</f>
        <v>7.80471341000524</v>
      </c>
      <c r="O14" s="70">
        <f t="shared" ref="O14" si="24">RANK(N14,N$8:N$41,0)</f>
        <v>16</v>
      </c>
      <c r="P14" s="69">
        <f>VLOOKUP($A14,'Return Data'!$A$7:$R$328,15,0)</f>
        <v>6.9189218843957896</v>
      </c>
      <c r="Q14" s="70">
        <f t="shared" ref="Q14" si="25">RANK(P14,P$8:P$41,0)</f>
        <v>15</v>
      </c>
      <c r="R14" s="69">
        <f>VLOOKUP($A14,'Return Data'!$A$7:$R$328,17,0)</f>
        <v>15.510659826640699</v>
      </c>
      <c r="S14" s="71">
        <f t="shared" ref="S14" si="26">RANK(R14,R$8:R$41,0)</f>
        <v>6</v>
      </c>
    </row>
    <row r="15" spans="1:19" x14ac:dyDescent="0.25">
      <c r="A15" s="87" t="s">
        <v>89</v>
      </c>
      <c r="B15" s="68">
        <f>VLOOKUP($A15,'Return Data'!$A$7:$R$328,2,0)</f>
        <v>43906</v>
      </c>
      <c r="C15" s="69">
        <f>VLOOKUP($A15,'Return Data'!$A$7:$R$328,3,0)</f>
        <v>22.418299999999999</v>
      </c>
      <c r="D15" s="69">
        <f>VLOOKUP($A15,'Return Data'!$A$7:$R$328,10,0)</f>
        <v>2.4367296678449901</v>
      </c>
      <c r="E15" s="70">
        <f t="shared" si="0"/>
        <v>9</v>
      </c>
      <c r="F15" s="69">
        <f>VLOOKUP($A15,'Return Data'!$A$7:$R$328,11,0)</f>
        <v>11.5142902222979</v>
      </c>
      <c r="G15" s="70">
        <f t="shared" si="0"/>
        <v>16</v>
      </c>
      <c r="H15" s="69">
        <f>VLOOKUP($A15,'Return Data'!$A$7:$R$328,12,0)</f>
        <v>6.4953455478438196</v>
      </c>
      <c r="I15" s="70">
        <f t="shared" ref="I15" si="27">RANK(H15,H$8:H$41,0)</f>
        <v>23</v>
      </c>
      <c r="J15" s="69">
        <f>VLOOKUP($A15,'Return Data'!$A$7:$R$328,13,0)</f>
        <v>7.6856073898199702</v>
      </c>
      <c r="K15" s="70">
        <f t="shared" ref="K15" si="28">RANK(J15,J$8:J$41,0)</f>
        <v>15</v>
      </c>
      <c r="L15" s="69">
        <f>VLOOKUP($A15,'Return Data'!$A$7:$R$328,14,0)</f>
        <v>9.9260364871228592</v>
      </c>
      <c r="M15" s="70">
        <f t="shared" ref="M15" si="29">RANK(L15,L$8:L$41,0)</f>
        <v>14</v>
      </c>
      <c r="N15" s="69">
        <f>VLOOKUP($A15,'Return Data'!$A$7:$R$328,18,0)</f>
        <v>8.2761495488584007</v>
      </c>
      <c r="O15" s="70">
        <f t="shared" ref="O15" si="30">RANK(N15,N$8:N$41,0)</f>
        <v>14</v>
      </c>
      <c r="P15" s="69">
        <f>VLOOKUP($A15,'Return Data'!$A$7:$R$328,15,0)</f>
        <v>6.6599778570600696</v>
      </c>
      <c r="Q15" s="70">
        <f t="shared" ref="Q15" si="31">RANK(P15,P$8:P$41,0)</f>
        <v>17</v>
      </c>
      <c r="R15" s="69">
        <f>VLOOKUP($A15,'Return Data'!$A$7:$R$328,17,0)</f>
        <v>11.492595081135899</v>
      </c>
      <c r="S15" s="71">
        <f t="shared" ref="S15" si="32">RANK(R15,R$8:R$41,0)</f>
        <v>17</v>
      </c>
    </row>
    <row r="16" spans="1:19" x14ac:dyDescent="0.25">
      <c r="A16" s="87" t="s">
        <v>90</v>
      </c>
      <c r="B16" s="68">
        <f>VLOOKUP($A16,'Return Data'!$A$7:$R$328,2,0)</f>
        <v>43906</v>
      </c>
      <c r="C16" s="69">
        <f>VLOOKUP($A16,'Return Data'!$A$7:$R$328,3,0)</f>
        <v>2425.3364999999999</v>
      </c>
      <c r="D16" s="69">
        <f>VLOOKUP($A16,'Return Data'!$A$7:$R$328,10,0)</f>
        <v>4.9069728465364904</v>
      </c>
      <c r="E16" s="70">
        <f t="shared" si="0"/>
        <v>5</v>
      </c>
      <c r="F16" s="69">
        <f>VLOOKUP($A16,'Return Data'!$A$7:$R$328,11,0)</f>
        <v>22.927002907270499</v>
      </c>
      <c r="G16" s="70">
        <f t="shared" si="0"/>
        <v>1</v>
      </c>
      <c r="H16" s="69">
        <f>VLOOKUP($A16,'Return Data'!$A$7:$R$328,12,0)</f>
        <v>10.958001925188199</v>
      </c>
      <c r="I16" s="70">
        <f t="shared" ref="I16" si="33">RANK(H16,H$8:H$41,0)</f>
        <v>2</v>
      </c>
      <c r="J16" s="69">
        <f>VLOOKUP($A16,'Return Data'!$A$7:$R$328,13,0)</f>
        <v>19.0841001331139</v>
      </c>
      <c r="K16" s="70">
        <f t="shared" ref="K16" si="34">RANK(J16,J$8:J$41,0)</f>
        <v>1</v>
      </c>
      <c r="L16" s="69">
        <f>VLOOKUP($A16,'Return Data'!$A$7:$R$328,14,0)</f>
        <v>12.2006433457301</v>
      </c>
      <c r="M16" s="70">
        <f t="shared" ref="M16" si="35">RANK(L16,L$8:L$41,0)</f>
        <v>4</v>
      </c>
      <c r="N16" s="69">
        <f>VLOOKUP($A16,'Return Data'!$A$7:$R$328,18,0)</f>
        <v>10.581205962939601</v>
      </c>
      <c r="O16" s="70">
        <f t="shared" ref="O16" si="36">RANK(N16,N$8:N$41,0)</f>
        <v>4</v>
      </c>
      <c r="P16" s="69">
        <f>VLOOKUP($A16,'Return Data'!$A$7:$R$328,15,0)</f>
        <v>8.3434464947205491</v>
      </c>
      <c r="Q16" s="70">
        <f t="shared" ref="Q16" si="37">RANK(P16,P$8:P$41,0)</f>
        <v>9</v>
      </c>
      <c r="R16" s="69">
        <f>VLOOKUP($A16,'Return Data'!$A$7:$R$328,17,0)</f>
        <v>11.0808907880724</v>
      </c>
      <c r="S16" s="71">
        <f t="shared" ref="S16" si="38">RANK(R16,R$8:R$41,0)</f>
        <v>18</v>
      </c>
    </row>
    <row r="17" spans="1:19" x14ac:dyDescent="0.25">
      <c r="A17" s="87" t="s">
        <v>91</v>
      </c>
      <c r="B17" s="68">
        <f>VLOOKUP($A17,'Return Data'!$A$7:$R$328,2,0)</f>
        <v>43906</v>
      </c>
      <c r="C17" s="69">
        <f>VLOOKUP($A17,'Return Data'!$A$7:$R$328,3,0)</f>
        <v>21.747299999999999</v>
      </c>
      <c r="D17" s="69">
        <f>VLOOKUP($A17,'Return Data'!$A$7:$R$328,10,0)</f>
        <v>4.7510123136717697</v>
      </c>
      <c r="E17" s="70">
        <f t="shared" si="0"/>
        <v>6</v>
      </c>
      <c r="F17" s="69">
        <f>VLOOKUP($A17,'Return Data'!$A$7:$R$328,11,0)</f>
        <v>15.211079565554099</v>
      </c>
      <c r="G17" s="70">
        <f t="shared" si="0"/>
        <v>8</v>
      </c>
      <c r="H17" s="69">
        <f>VLOOKUP($A17,'Return Data'!$A$7:$R$328,12,0)</f>
        <v>7.6770929054235904</v>
      </c>
      <c r="I17" s="70">
        <f t="shared" ref="I17" si="39">RANK(H17,H$8:H$41,0)</f>
        <v>11</v>
      </c>
      <c r="J17" s="69">
        <f>VLOOKUP($A17,'Return Data'!$A$7:$R$328,13,0)</f>
        <v>9.1854291198233309</v>
      </c>
      <c r="K17" s="70">
        <f t="shared" ref="K17" si="40">RANK(J17,J$8:J$41,0)</f>
        <v>9</v>
      </c>
      <c r="L17" s="69">
        <f>VLOOKUP($A17,'Return Data'!$A$7:$R$328,14,0)</f>
        <v>11.5682794585476</v>
      </c>
      <c r="M17" s="70">
        <f t="shared" ref="M17" si="41">RANK(L17,L$8:L$41,0)</f>
        <v>7</v>
      </c>
      <c r="N17" s="69">
        <f>VLOOKUP($A17,'Return Data'!$A$7:$R$328,18,0)</f>
        <v>11.0645289960136</v>
      </c>
      <c r="O17" s="70">
        <f t="shared" ref="O17" si="42">RANK(N17,N$8:N$41,0)</f>
        <v>2</v>
      </c>
      <c r="P17" s="69">
        <f>VLOOKUP($A17,'Return Data'!$A$7:$R$328,15,0)</f>
        <v>8.62150248150507</v>
      </c>
      <c r="Q17" s="70">
        <f t="shared" ref="Q17" si="43">RANK(P17,P$8:P$41,0)</f>
        <v>5</v>
      </c>
      <c r="R17" s="69">
        <f>VLOOKUP($A17,'Return Data'!$A$7:$R$328,17,0)</f>
        <v>10.0181413551402</v>
      </c>
      <c r="S17" s="71">
        <f t="shared" ref="S17" si="44">RANK(R17,R$8:R$41,0)</f>
        <v>22</v>
      </c>
    </row>
    <row r="18" spans="1:19" x14ac:dyDescent="0.25">
      <c r="A18" s="87" t="s">
        <v>92</v>
      </c>
      <c r="B18" s="68">
        <f>VLOOKUP($A18,'Return Data'!$A$7:$R$328,2,0)</f>
        <v>43906</v>
      </c>
      <c r="C18" s="69">
        <f>VLOOKUP($A18,'Return Data'!$A$7:$R$328,3,0)</f>
        <v>66.328599999999994</v>
      </c>
      <c r="D18" s="69">
        <f>VLOOKUP($A18,'Return Data'!$A$7:$R$328,10,0)</f>
        <v>-25.419900338710601</v>
      </c>
      <c r="E18" s="70">
        <f t="shared" si="0"/>
        <v>33</v>
      </c>
      <c r="F18" s="69">
        <f>VLOOKUP($A18,'Return Data'!$A$7:$R$328,11,0)</f>
        <v>-15.1888735466729</v>
      </c>
      <c r="G18" s="70">
        <f t="shared" si="0"/>
        <v>33</v>
      </c>
      <c r="H18" s="69">
        <f>VLOOKUP($A18,'Return Data'!$A$7:$R$328,12,0)</f>
        <v>-6.0935492509846796</v>
      </c>
      <c r="I18" s="70">
        <f t="shared" ref="I18" si="45">RANK(H18,H$8:H$41,0)</f>
        <v>29</v>
      </c>
      <c r="J18" s="69">
        <f>VLOOKUP($A18,'Return Data'!$A$7:$R$328,13,0)</f>
        <v>-2.3004037706906</v>
      </c>
      <c r="K18" s="70">
        <f t="shared" ref="K18" si="46">RANK(J18,J$8:J$41,0)</f>
        <v>29</v>
      </c>
      <c r="L18" s="69">
        <f>VLOOKUP($A18,'Return Data'!$A$7:$R$328,14,0)</f>
        <v>-6.4433684851565406E-2</v>
      </c>
      <c r="M18" s="70">
        <f t="shared" ref="M18" si="47">RANK(L18,L$8:L$41,0)</f>
        <v>28</v>
      </c>
      <c r="N18" s="69">
        <f>VLOOKUP($A18,'Return Data'!$A$7:$R$328,18,0)</f>
        <v>4.2789921392897501</v>
      </c>
      <c r="O18" s="70">
        <f t="shared" ref="O18" si="48">RANK(N18,N$8:N$41,0)</f>
        <v>25</v>
      </c>
      <c r="P18" s="69">
        <f>VLOOKUP($A18,'Return Data'!$A$7:$R$328,15,0)</f>
        <v>5.8119162075834598</v>
      </c>
      <c r="Q18" s="70">
        <f t="shared" ref="Q18" si="49">RANK(P18,P$8:P$41,0)</f>
        <v>19</v>
      </c>
      <c r="R18" s="69">
        <f>VLOOKUP($A18,'Return Data'!$A$7:$R$328,17,0)</f>
        <v>24.441201854493599</v>
      </c>
      <c r="S18" s="71">
        <f t="shared" ref="S18" si="50">RANK(R18,R$8:R$41,0)</f>
        <v>1</v>
      </c>
    </row>
    <row r="19" spans="1:19" x14ac:dyDescent="0.25">
      <c r="A19" s="87" t="s">
        <v>93</v>
      </c>
      <c r="B19" s="68">
        <f>VLOOKUP($A19,'Return Data'!$A$7:$R$328,2,0)</f>
        <v>43906</v>
      </c>
      <c r="C19" s="69">
        <f>VLOOKUP($A19,'Return Data'!$A$7:$R$328,3,0)</f>
        <v>63.216799999999999</v>
      </c>
      <c r="D19" s="69">
        <f>VLOOKUP($A19,'Return Data'!$A$7:$R$328,10,0)</f>
        <v>-8.9552281887396195</v>
      </c>
      <c r="E19" s="70">
        <f t="shared" si="0"/>
        <v>25</v>
      </c>
      <c r="F19" s="69">
        <f>VLOOKUP($A19,'Return Data'!$A$7:$R$328,11,0)</f>
        <v>7.0687208544971796</v>
      </c>
      <c r="G19" s="70">
        <f t="shared" si="0"/>
        <v>26</v>
      </c>
      <c r="H19" s="69">
        <f>VLOOKUP($A19,'Return Data'!$A$7:$R$328,12,0)</f>
        <v>6.5666532772924304</v>
      </c>
      <c r="I19" s="70">
        <f t="shared" ref="I19" si="51">RANK(H19,H$8:H$41,0)</f>
        <v>20</v>
      </c>
      <c r="J19" s="69">
        <f>VLOOKUP($A19,'Return Data'!$A$7:$R$328,13,0)</f>
        <v>7.1368624672840202</v>
      </c>
      <c r="K19" s="70">
        <f t="shared" ref="K19" si="52">RANK(J19,J$8:J$41,0)</f>
        <v>20</v>
      </c>
      <c r="L19" s="69">
        <f>VLOOKUP($A19,'Return Data'!$A$7:$R$328,14,0)</f>
        <v>5.4370083071263897</v>
      </c>
      <c r="M19" s="70">
        <f t="shared" ref="M19" si="53">RANK(L19,L$8:L$41,0)</f>
        <v>22</v>
      </c>
      <c r="N19" s="69">
        <f>VLOOKUP($A19,'Return Data'!$A$7:$R$328,18,0)</f>
        <v>4.2845071368351704</v>
      </c>
      <c r="O19" s="70">
        <f t="shared" ref="O19" si="54">RANK(N19,N$8:N$41,0)</f>
        <v>22</v>
      </c>
      <c r="P19" s="69">
        <f>VLOOKUP($A19,'Return Data'!$A$7:$R$328,15,0)</f>
        <v>4.2679105248680997</v>
      </c>
      <c r="Q19" s="70">
        <f t="shared" ref="Q19" si="55">RANK(P19,P$8:P$41,0)</f>
        <v>21</v>
      </c>
      <c r="R19" s="69">
        <f>VLOOKUP($A19,'Return Data'!$A$7:$R$328,17,0)</f>
        <v>23.2401675041876</v>
      </c>
      <c r="S19" s="71">
        <f t="shared" ref="S19" si="56">RANK(R19,R$8:R$41,0)</f>
        <v>3</v>
      </c>
    </row>
    <row r="20" spans="1:19" x14ac:dyDescent="0.25">
      <c r="A20" s="87" t="s">
        <v>94</v>
      </c>
      <c r="B20" s="68">
        <f>VLOOKUP($A20,'Return Data'!$A$7:$R$328,2,0)</f>
        <v>43906</v>
      </c>
      <c r="C20" s="69">
        <f>VLOOKUP($A20,'Return Data'!$A$7:$R$328,3,0)</f>
        <v>63.216799999999999</v>
      </c>
      <c r="D20" s="69">
        <f>VLOOKUP($A20,'Return Data'!$A$7:$R$328,10,0)</f>
        <v>-8.9552281887396195</v>
      </c>
      <c r="E20" s="70">
        <f t="shared" si="0"/>
        <v>25</v>
      </c>
      <c r="F20" s="69">
        <f>VLOOKUP($A20,'Return Data'!$A$7:$R$328,11,0)</f>
        <v>7.0687208544971796</v>
      </c>
      <c r="G20" s="70">
        <f t="shared" si="0"/>
        <v>26</v>
      </c>
      <c r="H20" s="69">
        <f>VLOOKUP($A20,'Return Data'!$A$7:$R$328,12,0)</f>
        <v>6.5666532772924304</v>
      </c>
      <c r="I20" s="70">
        <f t="shared" ref="I20" si="57">RANK(H20,H$8:H$41,0)</f>
        <v>20</v>
      </c>
      <c r="J20" s="69">
        <f>VLOOKUP($A20,'Return Data'!$A$7:$R$328,13,0)</f>
        <v>7.1368624672840202</v>
      </c>
      <c r="K20" s="70">
        <f t="shared" ref="K20" si="58">RANK(J20,J$8:J$41,0)</f>
        <v>20</v>
      </c>
      <c r="L20" s="69">
        <f>VLOOKUP($A20,'Return Data'!$A$7:$R$328,14,0)</f>
        <v>5.4370083071263897</v>
      </c>
      <c r="M20" s="70">
        <f t="shared" ref="M20" si="59">RANK(L20,L$8:L$41,0)</f>
        <v>22</v>
      </c>
      <c r="N20" s="69">
        <f>VLOOKUP($A20,'Return Data'!$A$7:$R$328,18,0)</f>
        <v>4.2845071368351704</v>
      </c>
      <c r="O20" s="70">
        <f t="shared" ref="O20" si="60">RANK(N20,N$8:N$41,0)</f>
        <v>22</v>
      </c>
      <c r="P20" s="69">
        <f>VLOOKUP($A20,'Return Data'!$A$7:$R$328,15,0)</f>
        <v>4.2679105248680997</v>
      </c>
      <c r="Q20" s="70">
        <f t="shared" ref="Q20" si="61">RANK(P20,P$8:P$41,0)</f>
        <v>21</v>
      </c>
      <c r="R20" s="69">
        <f>VLOOKUP($A20,'Return Data'!$A$7:$R$328,17,0)</f>
        <v>23.2401675041876</v>
      </c>
      <c r="S20" s="71">
        <f t="shared" ref="S20" si="62">RANK(R20,R$8:R$41,0)</f>
        <v>3</v>
      </c>
    </row>
    <row r="21" spans="1:19" x14ac:dyDescent="0.25">
      <c r="A21" s="87" t="s">
        <v>95</v>
      </c>
      <c r="B21" s="68">
        <f>VLOOKUP($A21,'Return Data'!$A$7:$R$328,2,0)</f>
        <v>43906</v>
      </c>
      <c r="C21" s="69">
        <f>VLOOKUP($A21,'Return Data'!$A$7:$R$328,3,0)</f>
        <v>63.216799999999999</v>
      </c>
      <c r="D21" s="69">
        <f>VLOOKUP($A21,'Return Data'!$A$7:$R$328,10,0)</f>
        <v>-8.9552281887396195</v>
      </c>
      <c r="E21" s="70">
        <f t="shared" si="0"/>
        <v>25</v>
      </c>
      <c r="F21" s="69">
        <f>VLOOKUP($A21,'Return Data'!$A$7:$R$328,11,0)</f>
        <v>7.0687208544971796</v>
      </c>
      <c r="G21" s="70">
        <f t="shared" si="0"/>
        <v>26</v>
      </c>
      <c r="H21" s="69">
        <f>VLOOKUP($A21,'Return Data'!$A$7:$R$328,12,0)</f>
        <v>6.5666532772924304</v>
      </c>
      <c r="I21" s="70">
        <f t="shared" ref="I21" si="63">RANK(H21,H$8:H$41,0)</f>
        <v>20</v>
      </c>
      <c r="J21" s="69">
        <f>VLOOKUP($A21,'Return Data'!$A$7:$R$328,13,0)</f>
        <v>7.1368624672840202</v>
      </c>
      <c r="K21" s="70">
        <f t="shared" ref="K21" si="64">RANK(J21,J$8:J$41,0)</f>
        <v>20</v>
      </c>
      <c r="L21" s="69">
        <f>VLOOKUP($A21,'Return Data'!$A$7:$R$328,14,0)</f>
        <v>5.4370083071263897</v>
      </c>
      <c r="M21" s="70">
        <f t="shared" ref="M21" si="65">RANK(L21,L$8:L$41,0)</f>
        <v>22</v>
      </c>
      <c r="N21" s="69">
        <f>VLOOKUP($A21,'Return Data'!$A$7:$R$328,18,0)</f>
        <v>4.2845071368351704</v>
      </c>
      <c r="O21" s="70">
        <f t="shared" ref="O21" si="66">RANK(N21,N$8:N$41,0)</f>
        <v>22</v>
      </c>
      <c r="P21" s="69">
        <f>VLOOKUP($A21,'Return Data'!$A$7:$R$328,15,0)</f>
        <v>4.2679105248680997</v>
      </c>
      <c r="Q21" s="70">
        <f t="shared" ref="Q21" si="67">RANK(P21,P$8:P$41,0)</f>
        <v>21</v>
      </c>
      <c r="R21" s="69">
        <f>VLOOKUP($A21,'Return Data'!$A$7:$R$328,17,0)</f>
        <v>23.2401675041876</v>
      </c>
      <c r="S21" s="71">
        <f t="shared" ref="S21" si="68">RANK(R21,R$8:R$41,0)</f>
        <v>3</v>
      </c>
    </row>
    <row r="22" spans="1:19" x14ac:dyDescent="0.25">
      <c r="A22" s="87" t="s">
        <v>96</v>
      </c>
      <c r="B22" s="68">
        <f>VLOOKUP($A22,'Return Data'!$A$7:$R$328,2,0)</f>
        <v>43906</v>
      </c>
      <c r="C22" s="69">
        <f>VLOOKUP($A22,'Return Data'!$A$7:$R$328,3,0)</f>
        <v>26.632400000000001</v>
      </c>
      <c r="D22" s="69">
        <f>VLOOKUP($A22,'Return Data'!$A$7:$R$328,10,0)</f>
        <v>-1.3071642376124399</v>
      </c>
      <c r="E22" s="70">
        <f t="shared" si="0"/>
        <v>16</v>
      </c>
      <c r="F22" s="69">
        <f>VLOOKUP($A22,'Return Data'!$A$7:$R$328,11,0)</f>
        <v>12.6281801236777</v>
      </c>
      <c r="G22" s="70">
        <f t="shared" si="0"/>
        <v>12</v>
      </c>
      <c r="H22" s="69">
        <f>VLOOKUP($A22,'Return Data'!$A$7:$R$328,12,0)</f>
        <v>6.8853099332662904</v>
      </c>
      <c r="I22" s="70">
        <f t="shared" ref="I22" si="69">RANK(H22,H$8:H$41,0)</f>
        <v>17</v>
      </c>
      <c r="J22" s="69">
        <f>VLOOKUP($A22,'Return Data'!$A$7:$R$328,13,0)</f>
        <v>8.8671500584642509</v>
      </c>
      <c r="K22" s="70">
        <f t="shared" ref="K22" si="70">RANK(J22,J$8:J$41,0)</f>
        <v>11</v>
      </c>
      <c r="L22" s="69">
        <f>VLOOKUP($A22,'Return Data'!$A$7:$R$328,14,0)</f>
        <v>10.777659068457501</v>
      </c>
      <c r="M22" s="70">
        <f t="shared" ref="M22" si="71">RANK(L22,L$8:L$41,0)</f>
        <v>11</v>
      </c>
      <c r="N22" s="69">
        <f>VLOOKUP($A22,'Return Data'!$A$7:$R$328,18,0)</f>
        <v>9.1319605223781508</v>
      </c>
      <c r="O22" s="70">
        <f t="shared" ref="O22" si="72">RANK(N22,N$8:N$41,0)</f>
        <v>11</v>
      </c>
      <c r="P22" s="69">
        <f>VLOOKUP($A22,'Return Data'!$A$7:$R$328,15,0)</f>
        <v>6.9768644292368904</v>
      </c>
      <c r="Q22" s="70">
        <f t="shared" ref="Q22" si="73">RANK(P22,P$8:P$41,0)</f>
        <v>14</v>
      </c>
      <c r="R22" s="69">
        <f>VLOOKUP($A22,'Return Data'!$A$7:$R$328,17,0)</f>
        <v>13.354214694236701</v>
      </c>
      <c r="S22" s="71">
        <f t="shared" ref="S22" si="74">RANK(R22,R$8:R$41,0)</f>
        <v>10</v>
      </c>
    </row>
    <row r="23" spans="1:19" x14ac:dyDescent="0.25">
      <c r="A23" s="87" t="s">
        <v>97</v>
      </c>
      <c r="B23" s="68">
        <f>VLOOKUP($A23,'Return Data'!$A$7:$R$328,2,0)</f>
        <v>43906</v>
      </c>
      <c r="C23" s="69">
        <f>VLOOKUP($A23,'Return Data'!$A$7:$R$328,3,0)</f>
        <v>25.483499999999999</v>
      </c>
      <c r="D23" s="69">
        <f>VLOOKUP($A23,'Return Data'!$A$7:$R$328,10,0)</f>
        <v>-2.5863061992534599</v>
      </c>
      <c r="E23" s="70">
        <f t="shared" si="0"/>
        <v>19</v>
      </c>
      <c r="F23" s="69">
        <f>VLOOKUP($A23,'Return Data'!$A$7:$R$328,11,0)</f>
        <v>15.5536553841638</v>
      </c>
      <c r="G23" s="70">
        <f t="shared" si="0"/>
        <v>7</v>
      </c>
      <c r="H23" s="69">
        <f>VLOOKUP($A23,'Return Data'!$A$7:$R$328,12,0)</f>
        <v>10.0795439723481</v>
      </c>
      <c r="I23" s="70">
        <f t="shared" ref="I23" si="75">RANK(H23,H$8:H$41,0)</f>
        <v>3</v>
      </c>
      <c r="J23" s="69">
        <f>VLOOKUP($A23,'Return Data'!$A$7:$R$328,13,0)</f>
        <v>10.331564605353901</v>
      </c>
      <c r="K23" s="70">
        <f t="shared" ref="K23" si="76">RANK(J23,J$8:J$41,0)</f>
        <v>5</v>
      </c>
      <c r="L23" s="69">
        <f>VLOOKUP($A23,'Return Data'!$A$7:$R$328,14,0)</f>
        <v>11.2685298602605</v>
      </c>
      <c r="M23" s="70">
        <f t="shared" ref="M23" si="77">RANK(L23,L$8:L$41,0)</f>
        <v>9</v>
      </c>
      <c r="N23" s="69">
        <f>VLOOKUP($A23,'Return Data'!$A$7:$R$328,18,0)</f>
        <v>9.2570617195587896</v>
      </c>
      <c r="O23" s="70">
        <f t="shared" ref="O23" si="78">RANK(N23,N$8:N$41,0)</f>
        <v>10</v>
      </c>
      <c r="P23" s="69">
        <f>VLOOKUP($A23,'Return Data'!$A$7:$R$328,15,0)</f>
        <v>8.9664003559002197</v>
      </c>
      <c r="Q23" s="70">
        <f t="shared" ref="Q23" si="79">RANK(P23,P$8:P$41,0)</f>
        <v>2</v>
      </c>
      <c r="R23" s="69">
        <f>VLOOKUP($A23,'Return Data'!$A$7:$R$328,17,0)</f>
        <v>15.241309331175801</v>
      </c>
      <c r="S23" s="71">
        <f t="shared" ref="S23" si="80">RANK(R23,R$8:R$41,0)</f>
        <v>7</v>
      </c>
    </row>
    <row r="24" spans="1:19" x14ac:dyDescent="0.25">
      <c r="A24" s="87" t="s">
        <v>98</v>
      </c>
      <c r="B24" s="68">
        <f>VLOOKUP($A24,'Return Data'!$A$7:$R$328,2,0)</f>
        <v>43906</v>
      </c>
      <c r="C24" s="69">
        <f>VLOOKUP($A24,'Return Data'!$A$7:$R$328,3,0)</f>
        <v>15.8719</v>
      </c>
      <c r="D24" s="69">
        <f>VLOOKUP($A24,'Return Data'!$A$7:$R$328,10,0)</f>
        <v>-8.6304762861635194</v>
      </c>
      <c r="E24" s="70">
        <f t="shared" si="0"/>
        <v>24</v>
      </c>
      <c r="F24" s="69">
        <f>VLOOKUP($A24,'Return Data'!$A$7:$R$328,11,0)</f>
        <v>9.7669262442796896</v>
      </c>
      <c r="G24" s="70">
        <f t="shared" si="0"/>
        <v>19</v>
      </c>
      <c r="H24" s="69">
        <f>VLOOKUP($A24,'Return Data'!$A$7:$R$328,12,0)</f>
        <v>7.8395839502367997</v>
      </c>
      <c r="I24" s="70">
        <f t="shared" ref="I24" si="81">RANK(H24,H$8:H$41,0)</f>
        <v>10</v>
      </c>
      <c r="J24" s="69">
        <f>VLOOKUP($A24,'Return Data'!$A$7:$R$328,13,0)</f>
        <v>6.1982993122172099</v>
      </c>
      <c r="K24" s="70">
        <f t="shared" ref="K24" si="82">RANK(J24,J$8:J$41,0)</f>
        <v>25</v>
      </c>
      <c r="L24" s="69">
        <f>VLOOKUP($A24,'Return Data'!$A$7:$R$328,14,0)</f>
        <v>5.4432176167490898</v>
      </c>
      <c r="M24" s="70">
        <f t="shared" ref="M24" si="83">RANK(L24,L$8:L$41,0)</f>
        <v>21</v>
      </c>
      <c r="N24" s="69">
        <f>VLOOKUP($A24,'Return Data'!$A$7:$R$328,18,0)</f>
        <v>6.2647739059179601</v>
      </c>
      <c r="O24" s="70">
        <f t="shared" ref="O24" si="84">RANK(N24,N$8:N$41,0)</f>
        <v>21</v>
      </c>
      <c r="P24" s="69">
        <f>VLOOKUP($A24,'Return Data'!$A$7:$R$328,15,0)</f>
        <v>4.1489431273826503</v>
      </c>
      <c r="Q24" s="70">
        <f t="shared" ref="Q24" si="85">RANK(P24,P$8:P$41,0)</f>
        <v>24</v>
      </c>
      <c r="R24" s="69">
        <f>VLOOKUP($A24,'Return Data'!$A$7:$R$328,17,0)</f>
        <v>7.2750967413441998</v>
      </c>
      <c r="S24" s="71">
        <f t="shared" ref="S24" si="86">RANK(R24,R$8:R$41,0)</f>
        <v>34</v>
      </c>
    </row>
    <row r="25" spans="1:19" x14ac:dyDescent="0.25">
      <c r="A25" s="87" t="s">
        <v>99</v>
      </c>
      <c r="B25" s="68">
        <f>VLOOKUP($A25,'Return Data'!$A$7:$R$328,2,0)</f>
        <v>43906</v>
      </c>
      <c r="C25" s="69">
        <f>VLOOKUP($A25,'Return Data'!$A$7:$R$328,3,0)</f>
        <v>24.969799999999999</v>
      </c>
      <c r="D25" s="69">
        <f>VLOOKUP($A25,'Return Data'!$A$7:$R$328,10,0)</f>
        <v>1.1186052613303401</v>
      </c>
      <c r="E25" s="70">
        <f t="shared" si="0"/>
        <v>11</v>
      </c>
      <c r="F25" s="69">
        <f>VLOOKUP($A25,'Return Data'!$A$7:$R$328,11,0)</f>
        <v>21.468704788536598</v>
      </c>
      <c r="G25" s="70">
        <f t="shared" si="0"/>
        <v>2</v>
      </c>
      <c r="H25" s="69">
        <f>VLOOKUP($A25,'Return Data'!$A$7:$R$328,12,0)</f>
        <v>9.8616786898053395</v>
      </c>
      <c r="I25" s="70">
        <f t="shared" ref="I25" si="87">RANK(H25,H$8:H$41,0)</f>
        <v>6</v>
      </c>
      <c r="J25" s="69">
        <f>VLOOKUP($A25,'Return Data'!$A$7:$R$328,13,0)</f>
        <v>11.372872061305401</v>
      </c>
      <c r="K25" s="70">
        <f t="shared" ref="K25" si="88">RANK(J25,J$8:J$41,0)</f>
        <v>4</v>
      </c>
      <c r="L25" s="69">
        <f>VLOOKUP($A25,'Return Data'!$A$7:$R$328,14,0)</f>
        <v>13.0027871818828</v>
      </c>
      <c r="M25" s="70">
        <f t="shared" ref="M25" si="89">RANK(L25,L$8:L$41,0)</f>
        <v>3</v>
      </c>
      <c r="N25" s="69">
        <f>VLOOKUP($A25,'Return Data'!$A$7:$R$328,18,0)</f>
        <v>10.8879275114279</v>
      </c>
      <c r="O25" s="70">
        <f t="shared" ref="O25" si="90">RANK(N25,N$8:N$41,0)</f>
        <v>3</v>
      </c>
      <c r="P25" s="69">
        <f>VLOOKUP($A25,'Return Data'!$A$7:$R$328,15,0)</f>
        <v>8.5710729061039608</v>
      </c>
      <c r="Q25" s="70">
        <f t="shared" ref="Q25" si="91">RANK(P25,P$8:P$41,0)</f>
        <v>6</v>
      </c>
      <c r="R25" s="69">
        <f>VLOOKUP($A25,'Return Data'!$A$7:$R$328,17,0)</f>
        <v>13.252430269221399</v>
      </c>
      <c r="S25" s="71">
        <f t="shared" ref="S25" si="92">RANK(R25,R$8:R$41,0)</f>
        <v>11</v>
      </c>
    </row>
    <row r="26" spans="1:19" x14ac:dyDescent="0.25">
      <c r="A26" s="87" t="s">
        <v>100</v>
      </c>
      <c r="B26" s="68">
        <f>VLOOKUP($A26,'Return Data'!$A$7:$R$328,2,0)</f>
        <v>43906</v>
      </c>
      <c r="C26" s="69">
        <f>VLOOKUP($A26,'Return Data'!$A$7:$R$328,3,0)</f>
        <v>15.786899999999999</v>
      </c>
      <c r="D26" s="69">
        <f>VLOOKUP($A26,'Return Data'!$A$7:$R$328,10,0)</f>
        <v>3.6433850491570201</v>
      </c>
      <c r="E26" s="70">
        <f t="shared" si="0"/>
        <v>8</v>
      </c>
      <c r="F26" s="69">
        <f>VLOOKUP($A26,'Return Data'!$A$7:$R$328,11,0)</f>
        <v>7.6087889390670904</v>
      </c>
      <c r="G26" s="70">
        <f t="shared" si="0"/>
        <v>25</v>
      </c>
      <c r="H26" s="69">
        <f>VLOOKUP($A26,'Return Data'!$A$7:$R$328,12,0)</f>
        <v>7.51088465979704</v>
      </c>
      <c r="I26" s="70">
        <f t="shared" ref="I26" si="93">RANK(H26,H$8:H$41,0)</f>
        <v>14</v>
      </c>
      <c r="J26" s="69">
        <f>VLOOKUP($A26,'Return Data'!$A$7:$R$328,13,0)</f>
        <v>7.3816620912472599</v>
      </c>
      <c r="K26" s="70">
        <f t="shared" ref="K26" si="94">RANK(J26,J$8:J$41,0)</f>
        <v>17</v>
      </c>
      <c r="L26" s="69">
        <f>VLOOKUP($A26,'Return Data'!$A$7:$R$328,14,0)</f>
        <v>7.5187747986004601</v>
      </c>
      <c r="M26" s="70">
        <f t="shared" ref="M26" si="95">RANK(L26,L$8:L$41,0)</f>
        <v>19</v>
      </c>
      <c r="N26" s="69">
        <f>VLOOKUP($A26,'Return Data'!$A$7:$R$328,18,0)</f>
        <v>6.9828532202067297</v>
      </c>
      <c r="O26" s="70">
        <f t="shared" ref="O26" si="96">RANK(N26,N$8:N$41,0)</f>
        <v>18</v>
      </c>
      <c r="P26" s="69">
        <f>VLOOKUP($A26,'Return Data'!$A$7:$R$328,15,0)</f>
        <v>7.4607835785523999</v>
      </c>
      <c r="Q26" s="70">
        <f t="shared" ref="Q26" si="97">RANK(P26,P$8:P$41,0)</f>
        <v>11</v>
      </c>
      <c r="R26" s="69">
        <f>VLOOKUP($A26,'Return Data'!$A$7:$R$328,17,0)</f>
        <v>8.5967378917378898</v>
      </c>
      <c r="S26" s="71">
        <f t="shared" ref="S26" si="98">RANK(R26,R$8:R$41,0)</f>
        <v>31</v>
      </c>
    </row>
    <row r="27" spans="1:19" x14ac:dyDescent="0.25">
      <c r="A27" s="87" t="s">
        <v>101</v>
      </c>
      <c r="B27" s="68">
        <f>VLOOKUP($A27,'Return Data'!$A$7:$R$328,2,0)</f>
        <v>43906</v>
      </c>
      <c r="C27" s="69">
        <f>VLOOKUP($A27,'Return Data'!$A$7:$R$328,3,0)</f>
        <v>1114.8855000000001</v>
      </c>
      <c r="D27" s="69">
        <f>VLOOKUP($A27,'Return Data'!$A$7:$R$328,10,0)</f>
        <v>-1.5997008223820599</v>
      </c>
      <c r="E27" s="70">
        <f t="shared" si="0"/>
        <v>17</v>
      </c>
      <c r="F27" s="69">
        <f>VLOOKUP($A27,'Return Data'!$A$7:$R$328,11,0)</f>
        <v>5.70522013095853</v>
      </c>
      <c r="G27" s="70">
        <f t="shared" si="0"/>
        <v>30</v>
      </c>
      <c r="H27" s="69">
        <f>VLOOKUP($A27,'Return Data'!$A$7:$R$328,12,0)</f>
        <v>6.7644068527789596</v>
      </c>
      <c r="I27" s="70">
        <f t="shared" ref="I27" si="99">RANK(H27,H$8:H$41,0)</f>
        <v>19</v>
      </c>
      <c r="J27" s="69">
        <f>VLOOKUP($A27,'Return Data'!$A$7:$R$328,13,0)</f>
        <v>7.2278065632336403</v>
      </c>
      <c r="K27" s="70">
        <f t="shared" ref="K27" si="100">RANK(J27,J$8:J$41,0)</f>
        <v>18</v>
      </c>
      <c r="L27" s="69">
        <f>VLOOKUP($A27,'Return Data'!$A$7:$R$328,14,0)</f>
        <v>9.2891513443012794</v>
      </c>
      <c r="M27" s="70">
        <f t="shared" ref="M27" si="101">RANK(L27,L$8:L$41,0)</f>
        <v>16</v>
      </c>
      <c r="N27" s="69"/>
      <c r="O27" s="70"/>
      <c r="P27" s="69"/>
      <c r="Q27" s="70"/>
      <c r="R27" s="69">
        <f>VLOOKUP($A27,'Return Data'!$A$7:$R$328,17,0)</f>
        <v>8.9600870726495891</v>
      </c>
      <c r="S27" s="71">
        <f t="shared" ref="S27" si="102">RANK(R27,R$8:R$41,0)</f>
        <v>29</v>
      </c>
    </row>
    <row r="28" spans="1:19" x14ac:dyDescent="0.25">
      <c r="A28" s="87" t="s">
        <v>102</v>
      </c>
      <c r="B28" s="68">
        <f>VLOOKUP($A28,'Return Data'!$A$7:$R$328,2,0)</f>
        <v>43906</v>
      </c>
      <c r="C28" s="69">
        <f>VLOOKUP($A28,'Return Data'!$A$7:$R$328,3,0)</f>
        <v>30.182500000000001</v>
      </c>
      <c r="D28" s="69">
        <f>VLOOKUP($A28,'Return Data'!$A$7:$R$328,10,0)</f>
        <v>-9.7222655031894796</v>
      </c>
      <c r="E28" s="70">
        <f t="shared" si="0"/>
        <v>28</v>
      </c>
      <c r="F28" s="69">
        <f>VLOOKUP($A28,'Return Data'!$A$7:$R$328,11,0)</f>
        <v>2.4548152846190598</v>
      </c>
      <c r="G28" s="70">
        <f t="shared" si="0"/>
        <v>31</v>
      </c>
      <c r="H28" s="69">
        <f>VLOOKUP($A28,'Return Data'!$A$7:$R$328,12,0)</f>
        <v>3.5914459046510099</v>
      </c>
      <c r="I28" s="70">
        <f t="shared" ref="I28" si="103">RANK(H28,H$8:H$41,0)</f>
        <v>27</v>
      </c>
      <c r="J28" s="69">
        <f>VLOOKUP($A28,'Return Data'!$A$7:$R$328,13,0)</f>
        <v>4.4722025478875498</v>
      </c>
      <c r="K28" s="70">
        <f t="shared" ref="K28" si="104">RANK(J28,J$8:J$41,0)</f>
        <v>27</v>
      </c>
      <c r="L28" s="69">
        <f>VLOOKUP($A28,'Return Data'!$A$7:$R$328,14,0)</f>
        <v>5.1074803281812597</v>
      </c>
      <c r="M28" s="70">
        <f t="shared" ref="M28" si="105">RANK(L28,L$8:L$41,0)</f>
        <v>25</v>
      </c>
      <c r="N28" s="69">
        <f>VLOOKUP($A28,'Return Data'!$A$7:$R$328,18,0)</f>
        <v>6.4229113165318399</v>
      </c>
      <c r="O28" s="70">
        <f t="shared" ref="O28" si="106">RANK(N28,N$8:N$41,0)</f>
        <v>19</v>
      </c>
      <c r="P28" s="69">
        <f>VLOOKUP($A28,'Return Data'!$A$7:$R$328,15,0)</f>
        <v>7.0588458824040803</v>
      </c>
      <c r="Q28" s="70">
        <f t="shared" ref="Q28" si="107">RANK(P28,P$8:P$41,0)</f>
        <v>12</v>
      </c>
      <c r="R28" s="69">
        <f>VLOOKUP($A28,'Return Data'!$A$7:$R$328,17,0)</f>
        <v>12.058622524144701</v>
      </c>
      <c r="S28" s="71">
        <f t="shared" ref="S28" si="108">RANK(R28,R$8:R$41,0)</f>
        <v>14</v>
      </c>
    </row>
    <row r="29" spans="1:19" x14ac:dyDescent="0.25">
      <c r="A29" s="87" t="s">
        <v>103</v>
      </c>
      <c r="B29" s="68">
        <f>VLOOKUP($A29,'Return Data'!$A$7:$R$328,2,0)</f>
        <v>43906</v>
      </c>
      <c r="C29" s="69">
        <f>VLOOKUP($A29,'Return Data'!$A$7:$R$328,3,0)</f>
        <v>26.557700000000001</v>
      </c>
      <c r="D29" s="69">
        <f>VLOOKUP($A29,'Return Data'!$A$7:$R$328,10,0)</f>
        <v>-11.349963948128501</v>
      </c>
      <c r="E29" s="70">
        <f t="shared" si="0"/>
        <v>29</v>
      </c>
      <c r="F29" s="69">
        <f>VLOOKUP($A29,'Return Data'!$A$7:$R$328,11,0)</f>
        <v>9.5654737527431504</v>
      </c>
      <c r="G29" s="70">
        <f t="shared" si="0"/>
        <v>20</v>
      </c>
      <c r="H29" s="69">
        <f>VLOOKUP($A29,'Return Data'!$A$7:$R$328,12,0)</f>
        <v>7.4375903306315498</v>
      </c>
      <c r="I29" s="70">
        <f t="shared" ref="I29" si="109">RANK(H29,H$8:H$41,0)</f>
        <v>15</v>
      </c>
      <c r="J29" s="69">
        <f>VLOOKUP($A29,'Return Data'!$A$7:$R$328,13,0)</f>
        <v>8.5204146950580704</v>
      </c>
      <c r="K29" s="70">
        <f t="shared" ref="K29" si="110">RANK(J29,J$8:J$41,0)</f>
        <v>13</v>
      </c>
      <c r="L29" s="69">
        <f>VLOOKUP($A29,'Return Data'!$A$7:$R$328,14,0)</f>
        <v>10.1846598824884</v>
      </c>
      <c r="M29" s="70">
        <f t="shared" ref="M29" si="111">RANK(L29,L$8:L$41,0)</f>
        <v>12</v>
      </c>
      <c r="N29" s="69">
        <f>VLOOKUP($A29,'Return Data'!$A$7:$R$328,18,0)</f>
        <v>9.9498379714816902</v>
      </c>
      <c r="O29" s="70">
        <f t="shared" ref="O29" si="112">RANK(N29,N$8:N$41,0)</f>
        <v>8</v>
      </c>
      <c r="P29" s="69">
        <f>VLOOKUP($A29,'Return Data'!$A$7:$R$328,15,0)</f>
        <v>9.1996609040013393</v>
      </c>
      <c r="Q29" s="70">
        <f t="shared" ref="Q29" si="113">RANK(P29,P$8:P$41,0)</f>
        <v>1</v>
      </c>
      <c r="R29" s="69">
        <f>VLOOKUP($A29,'Return Data'!$A$7:$R$328,17,0)</f>
        <v>14.0167856234225</v>
      </c>
      <c r="S29" s="71">
        <f t="shared" ref="S29" si="114">RANK(R29,R$8:R$41,0)</f>
        <v>8</v>
      </c>
    </row>
    <row r="30" spans="1:19" x14ac:dyDescent="0.25">
      <c r="A30" s="87" t="s">
        <v>104</v>
      </c>
      <c r="B30" s="68">
        <f>VLOOKUP($A30,'Return Data'!$A$7:$R$328,2,0)</f>
        <v>43906</v>
      </c>
      <c r="C30" s="69">
        <f>VLOOKUP($A30,'Return Data'!$A$7:$R$328,3,0)</f>
        <v>21.795100000000001</v>
      </c>
      <c r="D30" s="69">
        <f>VLOOKUP($A30,'Return Data'!$A$7:$R$328,10,0)</f>
        <v>-2.6787950420915401</v>
      </c>
      <c r="E30" s="70">
        <f t="shared" si="0"/>
        <v>20</v>
      </c>
      <c r="F30" s="69">
        <f>VLOOKUP($A30,'Return Data'!$A$7:$R$328,11,0)</f>
        <v>12.046463621635199</v>
      </c>
      <c r="G30" s="70">
        <f t="shared" si="0"/>
        <v>15</v>
      </c>
      <c r="H30" s="69">
        <f>VLOOKUP($A30,'Return Data'!$A$7:$R$328,12,0)</f>
        <v>7.8849924169085099</v>
      </c>
      <c r="I30" s="70">
        <f t="shared" ref="I30" si="115">RANK(H30,H$8:H$41,0)</f>
        <v>9</v>
      </c>
      <c r="J30" s="69">
        <f>VLOOKUP($A30,'Return Data'!$A$7:$R$328,13,0)</f>
        <v>8.8427072521373091</v>
      </c>
      <c r="K30" s="70">
        <f t="shared" ref="K30" si="116">RANK(J30,J$8:J$41,0)</f>
        <v>12</v>
      </c>
      <c r="L30" s="69">
        <f>VLOOKUP($A30,'Return Data'!$A$7:$R$328,14,0)</f>
        <v>9.9970284312455995</v>
      </c>
      <c r="M30" s="70">
        <f t="shared" ref="M30" si="117">RANK(L30,L$8:L$41,0)</f>
        <v>13</v>
      </c>
      <c r="N30" s="69">
        <f>VLOOKUP($A30,'Return Data'!$A$7:$R$328,18,0)</f>
        <v>8.9154411649123304</v>
      </c>
      <c r="O30" s="70">
        <f t="shared" ref="O30" si="118">RANK(N30,N$8:N$41,0)</f>
        <v>12</v>
      </c>
      <c r="P30" s="69">
        <f>VLOOKUP($A30,'Return Data'!$A$7:$R$328,15,0)</f>
        <v>7.7551209137729504</v>
      </c>
      <c r="Q30" s="70">
        <f t="shared" ref="Q30" si="119">RANK(P30,P$8:P$41,0)</f>
        <v>10</v>
      </c>
      <c r="R30" s="69">
        <f>VLOOKUP($A30,'Return Data'!$A$7:$R$328,17,0)</f>
        <v>8.7026713159490594</v>
      </c>
      <c r="S30" s="71">
        <f t="shared" ref="S30" si="120">RANK(R30,R$8:R$41,0)</f>
        <v>30</v>
      </c>
    </row>
    <row r="31" spans="1:19" x14ac:dyDescent="0.25">
      <c r="A31" s="87" t="s">
        <v>105</v>
      </c>
      <c r="B31" s="68">
        <f>VLOOKUP($A31,'Return Data'!$A$7:$R$328,2,0)</f>
        <v>43906</v>
      </c>
      <c r="C31" s="69">
        <f>VLOOKUP($A31,'Return Data'!$A$7:$R$328,3,0)</f>
        <v>12.4247</v>
      </c>
      <c r="D31" s="69">
        <f>VLOOKUP($A31,'Return Data'!$A$7:$R$328,10,0)</f>
        <v>20.056396030150399</v>
      </c>
      <c r="E31" s="70">
        <f t="shared" si="0"/>
        <v>1</v>
      </c>
      <c r="F31" s="69">
        <f>VLOOKUP($A31,'Return Data'!$A$7:$R$328,11,0)</f>
        <v>16.902115188519701</v>
      </c>
      <c r="G31" s="70">
        <f t="shared" si="0"/>
        <v>4</v>
      </c>
      <c r="H31" s="69">
        <f>VLOOKUP($A31,'Return Data'!$A$7:$R$328,12,0)</f>
        <v>11.6512527285361</v>
      </c>
      <c r="I31" s="70">
        <f t="shared" ref="I31" si="121">RANK(H31,H$8:H$41,0)</f>
        <v>1</v>
      </c>
      <c r="J31" s="69">
        <f>VLOOKUP($A31,'Return Data'!$A$7:$R$328,13,0)</f>
        <v>12.108690877491201</v>
      </c>
      <c r="K31" s="70">
        <f t="shared" ref="K31" si="122">RANK(J31,J$8:J$41,0)</f>
        <v>2</v>
      </c>
      <c r="L31" s="69">
        <f>VLOOKUP($A31,'Return Data'!$A$7:$R$328,14,0)</f>
        <v>13.304597253164699</v>
      </c>
      <c r="M31" s="70">
        <f t="shared" ref="M31" si="123">RANK(L31,L$8:L$41,0)</f>
        <v>2</v>
      </c>
      <c r="N31" s="69">
        <f>VLOOKUP($A31,'Return Data'!$A$7:$R$328,18,0)</f>
        <v>10.298798602213299</v>
      </c>
      <c r="O31" s="70">
        <f t="shared" ref="O31" si="124">RANK(N31,N$8:N$41,0)</f>
        <v>5</v>
      </c>
      <c r="P31" s="69"/>
      <c r="Q31" s="70"/>
      <c r="R31" s="69">
        <f>VLOOKUP($A31,'Return Data'!$A$7:$R$328,17,0)</f>
        <v>8.1343336397058792</v>
      </c>
      <c r="S31" s="71">
        <f t="shared" ref="S31" si="125">RANK(R31,R$8:R$41,0)</f>
        <v>33</v>
      </c>
    </row>
    <row r="32" spans="1:19" x14ac:dyDescent="0.25">
      <c r="A32" s="87" t="s">
        <v>106</v>
      </c>
      <c r="B32" s="68">
        <f>VLOOKUP($A32,'Return Data'!$A$7:$R$328,2,0)</f>
        <v>43906</v>
      </c>
      <c r="C32" s="69">
        <f>VLOOKUP($A32,'Return Data'!$A$7:$R$328,3,0)</f>
        <v>26.6906</v>
      </c>
      <c r="D32" s="69">
        <f>VLOOKUP($A32,'Return Data'!$A$7:$R$328,10,0)</f>
        <v>0.34418692819874402</v>
      </c>
      <c r="E32" s="70">
        <f t="shared" si="0"/>
        <v>12</v>
      </c>
      <c r="F32" s="69">
        <f>VLOOKUP($A32,'Return Data'!$A$7:$R$328,11,0)</f>
        <v>12.5294493699685</v>
      </c>
      <c r="G32" s="70">
        <f t="shared" si="0"/>
        <v>14</v>
      </c>
      <c r="H32" s="69">
        <f>VLOOKUP($A32,'Return Data'!$A$7:$R$328,12,0)</f>
        <v>6.29509352165012</v>
      </c>
      <c r="I32" s="70">
        <f t="shared" ref="I32" si="126">RANK(H32,H$8:H$41,0)</f>
        <v>24</v>
      </c>
      <c r="J32" s="69">
        <f>VLOOKUP($A32,'Return Data'!$A$7:$R$328,13,0)</f>
        <v>7.1916869052239996</v>
      </c>
      <c r="K32" s="70">
        <f t="shared" ref="K32" si="127">RANK(J32,J$8:J$41,0)</f>
        <v>19</v>
      </c>
      <c r="L32" s="69">
        <f>VLOOKUP($A32,'Return Data'!$A$7:$R$328,14,0)</f>
        <v>9.7869450987666493</v>
      </c>
      <c r="M32" s="70">
        <f t="shared" ref="M32" si="128">RANK(L32,L$8:L$41,0)</f>
        <v>15</v>
      </c>
      <c r="N32" s="69">
        <f>VLOOKUP($A32,'Return Data'!$A$7:$R$328,18,0)</f>
        <v>8.2287786729847596</v>
      </c>
      <c r="O32" s="70">
        <f t="shared" ref="O32" si="129">RANK(N32,N$8:N$41,0)</f>
        <v>15</v>
      </c>
      <c r="P32" s="69">
        <f>VLOOKUP($A32,'Return Data'!$A$7:$R$328,15,0)</f>
        <v>6.9958915028337003</v>
      </c>
      <c r="Q32" s="70">
        <f t="shared" ref="Q32" si="130">RANK(P32,P$8:P$41,0)</f>
        <v>13</v>
      </c>
      <c r="R32" s="69">
        <f>VLOOKUP($A32,'Return Data'!$A$7:$R$328,17,0)</f>
        <v>10.8786946428571</v>
      </c>
      <c r="S32" s="71">
        <f t="shared" ref="S32" si="131">RANK(R32,R$8:R$41,0)</f>
        <v>19</v>
      </c>
    </row>
    <row r="33" spans="1:19" x14ac:dyDescent="0.25">
      <c r="A33" s="87" t="s">
        <v>107</v>
      </c>
      <c r="B33" s="68">
        <f>VLOOKUP($A33,'Return Data'!$A$7:$R$328,2,0)</f>
        <v>43906</v>
      </c>
      <c r="C33" s="69">
        <f>VLOOKUP($A33,'Return Data'!$A$7:$R$328,3,0)</f>
        <v>1959.4914000000001</v>
      </c>
      <c r="D33" s="69">
        <f>VLOOKUP($A33,'Return Data'!$A$7:$R$328,10,0)</f>
        <v>-7.9966306389998199</v>
      </c>
      <c r="E33" s="70">
        <f t="shared" si="0"/>
        <v>23</v>
      </c>
      <c r="F33" s="69">
        <f>VLOOKUP($A33,'Return Data'!$A$7:$R$328,11,0)</f>
        <v>12.590027006664</v>
      </c>
      <c r="G33" s="70">
        <f t="shared" si="0"/>
        <v>13</v>
      </c>
      <c r="H33" s="69">
        <f>VLOOKUP($A33,'Return Data'!$A$7:$R$328,12,0)</f>
        <v>7.5544985657142298</v>
      </c>
      <c r="I33" s="70">
        <f t="shared" ref="I33" si="132">RANK(H33,H$8:H$41,0)</f>
        <v>13</v>
      </c>
      <c r="J33" s="69">
        <f>VLOOKUP($A33,'Return Data'!$A$7:$R$328,13,0)</f>
        <v>9.2766030064207303</v>
      </c>
      <c r="K33" s="70">
        <f t="shared" ref="K33" si="133">RANK(J33,J$8:J$41,0)</f>
        <v>8</v>
      </c>
      <c r="L33" s="69">
        <f>VLOOKUP($A33,'Return Data'!$A$7:$R$328,14,0)</f>
        <v>11.5232186130782</v>
      </c>
      <c r="M33" s="70">
        <f t="shared" ref="M33" si="134">RANK(L33,L$8:L$41,0)</f>
        <v>8</v>
      </c>
      <c r="N33" s="69">
        <f>VLOOKUP($A33,'Return Data'!$A$7:$R$328,18,0)</f>
        <v>10.237981450234701</v>
      </c>
      <c r="O33" s="70">
        <f t="shared" ref="O33" si="135">RANK(N33,N$8:N$41,0)</f>
        <v>6</v>
      </c>
      <c r="P33" s="69">
        <f>VLOOKUP($A33,'Return Data'!$A$7:$R$328,15,0)</f>
        <v>8.9619193834805095</v>
      </c>
      <c r="Q33" s="70">
        <f t="shared" ref="Q33" si="136">RANK(P33,P$8:P$41,0)</f>
        <v>3</v>
      </c>
      <c r="R33" s="69">
        <f>VLOOKUP($A33,'Return Data'!$A$7:$R$328,17,0)</f>
        <v>11.7285452444742</v>
      </c>
      <c r="S33" s="71">
        <f t="shared" ref="S33" si="137">RANK(R33,R$8:R$41,0)</f>
        <v>16</v>
      </c>
    </row>
    <row r="34" spans="1:19" x14ac:dyDescent="0.25">
      <c r="A34" s="87" t="s">
        <v>108</v>
      </c>
      <c r="B34" s="68">
        <f>VLOOKUP($A34,'Return Data'!$A$7:$R$328,2,0)</f>
        <v>43906</v>
      </c>
      <c r="C34" s="69">
        <f>VLOOKUP($A34,'Return Data'!$A$7:$R$328,3,0)</f>
        <v>30.4847</v>
      </c>
      <c r="D34" s="69">
        <f>VLOOKUP($A34,'Return Data'!$A$7:$R$328,10,0)</f>
        <v>-0.13902741961404899</v>
      </c>
      <c r="E34" s="70">
        <f t="shared" si="0"/>
        <v>14</v>
      </c>
      <c r="F34" s="69">
        <f>VLOOKUP($A34,'Return Data'!$A$7:$R$328,11,0)</f>
        <v>10.9442217428738</v>
      </c>
      <c r="G34" s="70">
        <f t="shared" si="0"/>
        <v>17</v>
      </c>
      <c r="H34" s="69">
        <f>VLOOKUP($A34,'Return Data'!$A$7:$R$328,12,0)</f>
        <v>6.2218528172585801</v>
      </c>
      <c r="I34" s="70">
        <f t="shared" ref="I34" si="138">RANK(H34,H$8:H$41,0)</f>
        <v>25</v>
      </c>
      <c r="J34" s="69">
        <f>VLOOKUP($A34,'Return Data'!$A$7:$R$328,13,0)</f>
        <v>6.7298240670588001</v>
      </c>
      <c r="K34" s="70">
        <f t="shared" ref="K34" si="139">RANK(J34,J$8:J$41,0)</f>
        <v>24</v>
      </c>
      <c r="L34" s="69">
        <f>VLOOKUP($A34,'Return Data'!$A$7:$R$328,14,0)</f>
        <v>-1.9137291346179801</v>
      </c>
      <c r="M34" s="70">
        <f t="shared" ref="M34" si="140">RANK(L34,L$8:L$41,0)</f>
        <v>30</v>
      </c>
      <c r="N34" s="69">
        <f>VLOOKUP($A34,'Return Data'!$A$7:$R$328,18,0)</f>
        <v>2.1946772496447302</v>
      </c>
      <c r="O34" s="70">
        <f t="shared" ref="O34" si="141">RANK(N34,N$8:N$41,0)</f>
        <v>29</v>
      </c>
      <c r="P34" s="69">
        <f>VLOOKUP($A34,'Return Data'!$A$7:$R$328,15,0)</f>
        <v>2.88200283893313</v>
      </c>
      <c r="Q34" s="70">
        <f t="shared" ref="Q34" si="142">RANK(P34,P$8:P$41,0)</f>
        <v>28</v>
      </c>
      <c r="R34" s="69">
        <f>VLOOKUP($A34,'Return Data'!$A$7:$R$328,17,0)</f>
        <v>12.1089389276804</v>
      </c>
      <c r="S34" s="71">
        <f t="shared" ref="S34" si="143">RANK(R34,R$8:R$41,0)</f>
        <v>13</v>
      </c>
    </row>
    <row r="35" spans="1:19" x14ac:dyDescent="0.25">
      <c r="A35" s="87" t="s">
        <v>109</v>
      </c>
      <c r="B35" s="68">
        <f>VLOOKUP($A35,'Return Data'!$A$7:$R$328,2,0)</f>
        <v>43906</v>
      </c>
      <c r="C35" s="69">
        <f>VLOOKUP($A35,'Return Data'!$A$7:$R$328,3,0)</f>
        <v>62.193199999999997</v>
      </c>
      <c r="D35" s="69">
        <f>VLOOKUP($A35,'Return Data'!$A$7:$R$328,10,0)</f>
        <v>6.1755391764359402</v>
      </c>
      <c r="E35" s="70">
        <f t="shared" si="0"/>
        <v>4</v>
      </c>
      <c r="F35" s="69">
        <f>VLOOKUP($A35,'Return Data'!$A$7:$R$328,11,0)</f>
        <v>6.7932620052232604</v>
      </c>
      <c r="G35" s="70">
        <f t="shared" si="0"/>
        <v>29</v>
      </c>
      <c r="H35" s="69">
        <f>VLOOKUP($A35,'Return Data'!$A$7:$R$328,12,0)</f>
        <v>6.1111091790863403</v>
      </c>
      <c r="I35" s="70">
        <f t="shared" ref="I35" si="144">RANK(H35,H$8:H$41,0)</f>
        <v>26</v>
      </c>
      <c r="J35" s="69">
        <f>VLOOKUP($A35,'Return Data'!$A$7:$R$328,13,0)</f>
        <v>6.0638543659400197</v>
      </c>
      <c r="K35" s="70">
        <f t="shared" ref="K35" si="145">RANK(J35,J$8:J$41,0)</f>
        <v>26</v>
      </c>
      <c r="L35" s="69">
        <f>VLOOKUP($A35,'Return Data'!$A$7:$R$328,14,0)</f>
        <v>6.1953215419607899</v>
      </c>
      <c r="M35" s="70">
        <f t="shared" ref="M35" si="146">RANK(L35,L$8:L$41,0)</f>
        <v>20</v>
      </c>
      <c r="N35" s="69">
        <f>VLOOKUP($A35,'Return Data'!$A$7:$R$328,18,0)</f>
        <v>6.39177157831827</v>
      </c>
      <c r="O35" s="70">
        <f t="shared" ref="O35" si="147">RANK(N35,N$8:N$41,0)</f>
        <v>20</v>
      </c>
      <c r="P35" s="69">
        <f>VLOOKUP($A35,'Return Data'!$A$7:$R$328,15,0)</f>
        <v>4.9056717383672099</v>
      </c>
      <c r="Q35" s="70">
        <f t="shared" ref="Q35" si="148">RANK(P35,P$8:P$41,0)</f>
        <v>20</v>
      </c>
      <c r="R35" s="69">
        <f>VLOOKUP($A35,'Return Data'!$A$7:$R$328,17,0)</f>
        <v>23.9057824068265</v>
      </c>
      <c r="S35" s="71">
        <f t="shared" ref="S35" si="149">RANK(R35,R$8:R$41,0)</f>
        <v>2</v>
      </c>
    </row>
    <row r="36" spans="1:19" x14ac:dyDescent="0.25">
      <c r="A36" s="87" t="s">
        <v>110</v>
      </c>
      <c r="B36" s="68">
        <f>VLOOKUP($A36,'Return Data'!$A$7:$R$328,2,0)</f>
        <v>43906</v>
      </c>
      <c r="C36" s="69">
        <f>VLOOKUP($A36,'Return Data'!$A$7:$R$328,3,0)</f>
        <v>15.246499999999999</v>
      </c>
      <c r="D36" s="69">
        <f>VLOOKUP($A36,'Return Data'!$A$7:$R$328,10,0)</f>
        <v>0.139022403767182</v>
      </c>
      <c r="E36" s="70">
        <f t="shared" si="0"/>
        <v>13</v>
      </c>
      <c r="F36" s="69">
        <f>VLOOKUP($A36,'Return Data'!$A$7:$R$328,11,0)</f>
        <v>20.690402392773599</v>
      </c>
      <c r="G36" s="70">
        <f t="shared" si="0"/>
        <v>3</v>
      </c>
      <c r="H36" s="69">
        <f>VLOOKUP($A36,'Return Data'!$A$7:$R$328,12,0)</f>
        <v>9.9473963321546996</v>
      </c>
      <c r="I36" s="70">
        <f t="shared" ref="I36" si="150">RANK(H36,H$8:H$41,0)</f>
        <v>5</v>
      </c>
      <c r="J36" s="69">
        <f>VLOOKUP($A36,'Return Data'!$A$7:$R$328,13,0)</f>
        <v>10.1523225816027</v>
      </c>
      <c r="K36" s="70">
        <f t="shared" ref="K36" si="151">RANK(J36,J$8:J$41,0)</f>
        <v>6</v>
      </c>
      <c r="L36" s="69">
        <f>VLOOKUP($A36,'Return Data'!$A$7:$R$328,14,0)</f>
        <v>11.6127040413371</v>
      </c>
      <c r="M36" s="70">
        <f t="shared" ref="M36" si="152">RANK(L36,L$8:L$41,0)</f>
        <v>6</v>
      </c>
      <c r="N36" s="69">
        <f>VLOOKUP($A36,'Return Data'!$A$7:$R$328,18,0)</f>
        <v>9.3172182421807399</v>
      </c>
      <c r="O36" s="70">
        <f t="shared" ref="O36" si="153">RANK(N36,N$8:N$41,0)</f>
        <v>9</v>
      </c>
      <c r="P36" s="69">
        <f>VLOOKUP($A36,'Return Data'!$A$7:$R$328,15,0)</f>
        <v>8.5008663079320694</v>
      </c>
      <c r="Q36" s="70">
        <f t="shared" ref="Q36" si="154">RANK(P36,P$8:P$41,0)</f>
        <v>8</v>
      </c>
      <c r="R36" s="69">
        <f>VLOOKUP($A36,'Return Data'!$A$7:$R$328,17,0)</f>
        <v>10.803093733719599</v>
      </c>
      <c r="S36" s="71">
        <f t="shared" ref="S36" si="155">RANK(R36,R$8:R$41,0)</f>
        <v>21</v>
      </c>
    </row>
    <row r="37" spans="1:19" x14ac:dyDescent="0.25">
      <c r="A37" s="87" t="s">
        <v>111</v>
      </c>
      <c r="B37" s="68">
        <f>VLOOKUP($A37,'Return Data'!$A$7:$R$328,2,0)</f>
        <v>43906</v>
      </c>
      <c r="C37" s="69">
        <f>VLOOKUP($A37,'Return Data'!$A$7:$R$328,3,0)</f>
        <v>25.821400000000001</v>
      </c>
      <c r="D37" s="69">
        <f>VLOOKUP($A37,'Return Data'!$A$7:$R$328,10,0)</f>
        <v>1.4746790373176699</v>
      </c>
      <c r="E37" s="70">
        <f t="shared" si="0"/>
        <v>10</v>
      </c>
      <c r="F37" s="69">
        <f>VLOOKUP($A37,'Return Data'!$A$7:$R$328,11,0)</f>
        <v>15.685882754165499</v>
      </c>
      <c r="G37" s="70">
        <f t="shared" si="0"/>
        <v>6</v>
      </c>
      <c r="H37" s="69">
        <f>VLOOKUP($A37,'Return Data'!$A$7:$R$328,12,0)</f>
        <v>9.9787568869792693</v>
      </c>
      <c r="I37" s="70">
        <f t="shared" ref="I37" si="156">RANK(H37,H$8:H$41,0)</f>
        <v>4</v>
      </c>
      <c r="J37" s="69">
        <f>VLOOKUP($A37,'Return Data'!$A$7:$R$328,13,0)</f>
        <v>11.7165654521969</v>
      </c>
      <c r="K37" s="70">
        <f t="shared" ref="K37" si="157">RANK(J37,J$8:J$41,0)</f>
        <v>3</v>
      </c>
      <c r="L37" s="69">
        <f>VLOOKUP($A37,'Return Data'!$A$7:$R$328,14,0)</f>
        <v>14.228115273147999</v>
      </c>
      <c r="M37" s="70">
        <f t="shared" ref="M37" si="158">RANK(L37,L$8:L$41,0)</f>
        <v>1</v>
      </c>
      <c r="N37" s="69">
        <f>VLOOKUP($A37,'Return Data'!$A$7:$R$328,18,0)</f>
        <v>11.1149823301414</v>
      </c>
      <c r="O37" s="70">
        <f t="shared" ref="O37" si="159">RANK(N37,N$8:N$41,0)</f>
        <v>1</v>
      </c>
      <c r="P37" s="69">
        <f>VLOOKUP($A37,'Return Data'!$A$7:$R$328,15,0)</f>
        <v>8.9118739351132792</v>
      </c>
      <c r="Q37" s="70">
        <f t="shared" ref="Q37" si="160">RANK(P37,P$8:P$41,0)</f>
        <v>4</v>
      </c>
      <c r="R37" s="69">
        <f>VLOOKUP($A37,'Return Data'!$A$7:$R$328,17,0)</f>
        <v>9.7762163534789206</v>
      </c>
      <c r="S37" s="71">
        <f t="shared" ref="S37" si="161">RANK(R37,R$8:R$41,0)</f>
        <v>24</v>
      </c>
    </row>
    <row r="38" spans="1:19" x14ac:dyDescent="0.25">
      <c r="A38" s="87" t="s">
        <v>112</v>
      </c>
      <c r="B38" s="68">
        <f>VLOOKUP($A38,'Return Data'!$A$7:$R$328,2,0)</f>
        <v>43906</v>
      </c>
      <c r="C38" s="69">
        <f>VLOOKUP($A38,'Return Data'!$A$7:$R$328,3,0)</f>
        <v>29.944700000000001</v>
      </c>
      <c r="D38" s="69">
        <f>VLOOKUP($A38,'Return Data'!$A$7:$R$328,10,0)</f>
        <v>-1.0018015745101001</v>
      </c>
      <c r="E38" s="70">
        <f t="shared" si="0"/>
        <v>15</v>
      </c>
      <c r="F38" s="69">
        <f>VLOOKUP($A38,'Return Data'!$A$7:$R$328,11,0)</f>
        <v>10.3928649361082</v>
      </c>
      <c r="G38" s="70">
        <f t="shared" si="0"/>
        <v>18</v>
      </c>
      <c r="H38" s="69">
        <f>VLOOKUP($A38,'Return Data'!$A$7:$R$328,12,0)</f>
        <v>6.7933221676195901</v>
      </c>
      <c r="I38" s="70">
        <f t="shared" ref="I38" si="162">RANK(H38,H$8:H$41,0)</f>
        <v>18</v>
      </c>
      <c r="J38" s="69">
        <f>VLOOKUP($A38,'Return Data'!$A$7:$R$328,13,0)</f>
        <v>7.0654531929841804</v>
      </c>
      <c r="K38" s="70">
        <f t="shared" ref="K38" si="163">RANK(J38,J$8:J$41,0)</f>
        <v>23</v>
      </c>
      <c r="L38" s="69">
        <f>VLOOKUP($A38,'Return Data'!$A$7:$R$328,14,0)</f>
        <v>7.7120262677288904</v>
      </c>
      <c r="M38" s="70">
        <f t="shared" ref="M38" si="164">RANK(L38,L$8:L$41,0)</f>
        <v>18</v>
      </c>
      <c r="N38" s="69">
        <f>VLOOKUP($A38,'Return Data'!$A$7:$R$328,18,0)</f>
        <v>7.0806736306379001</v>
      </c>
      <c r="O38" s="70">
        <f t="shared" ref="O38" si="165">RANK(N38,N$8:N$41,0)</f>
        <v>17</v>
      </c>
      <c r="P38" s="69">
        <f>VLOOKUP($A38,'Return Data'!$A$7:$R$328,15,0)</f>
        <v>6.2849416765699599</v>
      </c>
      <c r="Q38" s="70">
        <f t="shared" ref="Q38" si="166">RANK(P38,P$8:P$41,0)</f>
        <v>18</v>
      </c>
      <c r="R38" s="69">
        <f>VLOOKUP($A38,'Return Data'!$A$7:$R$328,17,0)</f>
        <v>12.054670475244199</v>
      </c>
      <c r="S38" s="71">
        <f t="shared" ref="S38" si="167">RANK(R38,R$8:R$41,0)</f>
        <v>15</v>
      </c>
    </row>
    <row r="39" spans="1:19" x14ac:dyDescent="0.25">
      <c r="A39" s="87" t="s">
        <v>113</v>
      </c>
      <c r="B39" s="68">
        <f>VLOOKUP($A39,'Return Data'!$A$7:$R$328,2,0)</f>
        <v>43906</v>
      </c>
      <c r="C39" s="69">
        <f>VLOOKUP($A39,'Return Data'!$A$7:$R$328,3,0)</f>
        <v>17.4711</v>
      </c>
      <c r="D39" s="69">
        <f>VLOOKUP($A39,'Return Data'!$A$7:$R$328,10,0)</f>
        <v>-6.9806544852260197</v>
      </c>
      <c r="E39" s="70">
        <f t="shared" si="0"/>
        <v>21</v>
      </c>
      <c r="F39" s="69">
        <f>VLOOKUP($A39,'Return Data'!$A$7:$R$328,11,0)</f>
        <v>13.1400558606489</v>
      </c>
      <c r="G39" s="70">
        <f t="shared" si="0"/>
        <v>11</v>
      </c>
      <c r="H39" s="69">
        <f>VLOOKUP($A39,'Return Data'!$A$7:$R$328,12,0)</f>
        <v>7.6431794733368701</v>
      </c>
      <c r="I39" s="70">
        <f t="shared" ref="I39" si="168">RANK(H39,H$8:H$41,0)</f>
        <v>12</v>
      </c>
      <c r="J39" s="69">
        <f>VLOOKUP($A39,'Return Data'!$A$7:$R$328,13,0)</f>
        <v>9.1709038950389701</v>
      </c>
      <c r="K39" s="70">
        <f t="shared" ref="K39" si="169">RANK(J39,J$8:J$41,0)</f>
        <v>10</v>
      </c>
      <c r="L39" s="69">
        <f>VLOOKUP($A39,'Return Data'!$A$7:$R$328,14,0)</f>
        <v>10.969027138033701</v>
      </c>
      <c r="M39" s="70">
        <f t="shared" ref="M39" si="170">RANK(L39,L$8:L$41,0)</f>
        <v>10</v>
      </c>
      <c r="N39" s="69">
        <f>VLOOKUP($A39,'Return Data'!$A$7:$R$328,18,0)</f>
        <v>8.5187630302130799</v>
      </c>
      <c r="O39" s="70">
        <f t="shared" ref="O39" si="171">RANK(N39,N$8:N$41,0)</f>
        <v>13</v>
      </c>
      <c r="P39" s="69">
        <f>VLOOKUP($A39,'Return Data'!$A$7:$R$328,15,0)</f>
        <v>6.7355223860355498</v>
      </c>
      <c r="Q39" s="70">
        <f t="shared" ref="Q39" si="172">RANK(P39,P$8:P$41,0)</f>
        <v>16</v>
      </c>
      <c r="R39" s="69">
        <f>VLOOKUP($A39,'Return Data'!$A$7:$R$328,17,0)</f>
        <v>9.2313862559241695</v>
      </c>
      <c r="S39" s="71">
        <f t="shared" ref="S39" si="173">RANK(R39,R$8:R$41,0)</f>
        <v>27</v>
      </c>
    </row>
    <row r="40" spans="1:19" x14ac:dyDescent="0.25">
      <c r="A40" s="87" t="s">
        <v>369</v>
      </c>
      <c r="B40" s="68">
        <f>VLOOKUP($A40,'Return Data'!$A$7:$R$328,2,0)</f>
        <v>43906</v>
      </c>
      <c r="C40" s="69">
        <f>VLOOKUP($A40,'Return Data'!$A$7:$R$328,3,0)</f>
        <v>0.35930000000000001</v>
      </c>
      <c r="D40" s="69"/>
      <c r="E40" s="70"/>
      <c r="F40" s="69"/>
      <c r="G40" s="70"/>
      <c r="H40" s="69"/>
      <c r="I40" s="70"/>
      <c r="J40" s="69"/>
      <c r="K40" s="70"/>
      <c r="L40" s="69"/>
      <c r="M40" s="70"/>
      <c r="N40" s="69"/>
      <c r="O40" s="70"/>
      <c r="P40" s="69"/>
      <c r="Q40" s="70"/>
      <c r="R40" s="69">
        <f>VLOOKUP($A40,'Return Data'!$A$7:$R$328,17,0)</f>
        <v>8.3983593437374608</v>
      </c>
      <c r="S40" s="71">
        <f t="shared" ref="S40" si="174">RANK(R40,R$8:R$41,0)</f>
        <v>32</v>
      </c>
    </row>
    <row r="41" spans="1:19" x14ac:dyDescent="0.25">
      <c r="A41" s="87" t="s">
        <v>114</v>
      </c>
      <c r="B41" s="68">
        <f>VLOOKUP($A41,'Return Data'!$A$7:$R$328,2,0)</f>
        <v>43906</v>
      </c>
      <c r="C41" s="69">
        <f>VLOOKUP($A41,'Return Data'!$A$7:$R$328,3,0)</f>
        <v>19.544899999999998</v>
      </c>
      <c r="D41" s="69">
        <f>VLOOKUP($A41,'Return Data'!$A$7:$R$328,10,0)</f>
        <v>-22.6291587625003</v>
      </c>
      <c r="E41" s="70">
        <f t="shared" si="0"/>
        <v>32</v>
      </c>
      <c r="F41" s="69">
        <f>VLOOKUP($A41,'Return Data'!$A$7:$R$328,11,0)</f>
        <v>-5.1176957907605898</v>
      </c>
      <c r="G41" s="70">
        <f t="shared" si="0"/>
        <v>32</v>
      </c>
      <c r="H41" s="69">
        <f>VLOOKUP($A41,'Return Data'!$A$7:$R$328,12,0)</f>
        <v>-3.1401819204375698</v>
      </c>
      <c r="I41" s="70">
        <f t="shared" ref="I41" si="175">RANK(H41,H$8:H$41,0)</f>
        <v>28</v>
      </c>
      <c r="J41" s="69">
        <f>VLOOKUP($A41,'Return Data'!$A$7:$R$328,13,0)</f>
        <v>1.3617226701990099</v>
      </c>
      <c r="K41" s="70">
        <f t="shared" ref="K41" si="176">RANK(J41,J$8:J$41,0)</f>
        <v>28</v>
      </c>
      <c r="L41" s="69">
        <f>VLOOKUP($A41,'Return Data'!$A$7:$R$328,14,0)</f>
        <v>-4.52898442248914</v>
      </c>
      <c r="M41" s="70">
        <f t="shared" ref="M41" si="177">RANK(L41,L$8:L$41,0)</f>
        <v>31</v>
      </c>
      <c r="N41" s="69">
        <f>VLOOKUP($A41,'Return Data'!$A$7:$R$328,18,0)</f>
        <v>-0.59671661464905001</v>
      </c>
      <c r="O41" s="70">
        <f t="shared" ref="O41" si="178">RANK(N41,N$8:N$41,0)</f>
        <v>30</v>
      </c>
      <c r="P41" s="69">
        <f>VLOOKUP($A41,'Return Data'!$A$7:$R$328,15,0)</f>
        <v>1.0618041925811099</v>
      </c>
      <c r="Q41" s="70">
        <f t="shared" ref="Q41" si="179">RANK(P41,P$8:P$41,0)</f>
        <v>29</v>
      </c>
      <c r="R41" s="69">
        <f>VLOOKUP($A41,'Return Data'!$A$7:$R$328,17,0)</f>
        <v>9.8027250984805807</v>
      </c>
      <c r="S41" s="71">
        <f t="shared" ref="S41" si="180">RANK(R41,R$8:R$41,0)</f>
        <v>23</v>
      </c>
    </row>
    <row r="42" spans="1:19" x14ac:dyDescent="0.25">
      <c r="A42" s="88"/>
      <c r="B42" s="89"/>
      <c r="C42" s="89"/>
      <c r="D42" s="90"/>
      <c r="E42" s="89"/>
      <c r="F42" s="90"/>
      <c r="G42" s="89"/>
      <c r="H42" s="90"/>
      <c r="I42" s="89"/>
      <c r="J42" s="90"/>
      <c r="K42" s="89"/>
      <c r="L42" s="90"/>
      <c r="M42" s="89"/>
      <c r="N42" s="90"/>
      <c r="O42" s="89"/>
      <c r="P42" s="90"/>
      <c r="Q42" s="89"/>
      <c r="R42" s="90"/>
      <c r="S42" s="91"/>
    </row>
    <row r="43" spans="1:19" x14ac:dyDescent="0.25">
      <c r="A43" s="92" t="s">
        <v>27</v>
      </c>
      <c r="B43" s="93"/>
      <c r="C43" s="93"/>
      <c r="D43" s="94">
        <f>AVERAGE(D8:D41)</f>
        <v>-2.8986246647190623</v>
      </c>
      <c r="E43" s="93"/>
      <c r="F43" s="94">
        <f>AVERAGE(F8:F41)</f>
        <v>10.504051258588529</v>
      </c>
      <c r="G43" s="93"/>
      <c r="H43" s="94">
        <f>AVERAGE(H8:H41)</f>
        <v>5.8379655449096468</v>
      </c>
      <c r="I43" s="93"/>
      <c r="J43" s="94">
        <f>AVERAGE(J8:J41)</f>
        <v>7.4173908652303115</v>
      </c>
      <c r="K43" s="93"/>
      <c r="L43" s="94">
        <f>AVERAGE(L8:L41)</f>
        <v>7.4849142074888517</v>
      </c>
      <c r="M43" s="93"/>
      <c r="N43" s="94">
        <f>AVERAGE(N8:N41)</f>
        <v>7.1466118004746768</v>
      </c>
      <c r="O43" s="93"/>
      <c r="P43" s="94">
        <f>AVERAGE(P8:P41)</f>
        <v>6.3288278083899856</v>
      </c>
      <c r="Q43" s="93"/>
      <c r="R43" s="94">
        <f>AVERAGE(R8:R41)</f>
        <v>12.808181127638598</v>
      </c>
      <c r="S43" s="95"/>
    </row>
    <row r="44" spans="1:19" x14ac:dyDescent="0.25">
      <c r="A44" s="92" t="s">
        <v>28</v>
      </c>
      <c r="B44" s="93"/>
      <c r="C44" s="93"/>
      <c r="D44" s="94">
        <f>MIN(D8:D41)</f>
        <v>-25.419900338710601</v>
      </c>
      <c r="E44" s="93"/>
      <c r="F44" s="94">
        <f>MIN(F8:F41)</f>
        <v>-15.1888735466729</v>
      </c>
      <c r="G44" s="93"/>
      <c r="H44" s="94">
        <f>MIN(H8:H41)</f>
        <v>-10.033749614728199</v>
      </c>
      <c r="I44" s="93"/>
      <c r="J44" s="94">
        <f>MIN(J8:J41)</f>
        <v>-2.39701423006714</v>
      </c>
      <c r="K44" s="93"/>
      <c r="L44" s="94">
        <f>MIN(L8:L41)</f>
        <v>-4.52898442248914</v>
      </c>
      <c r="M44" s="93"/>
      <c r="N44" s="94">
        <f>MIN(N8:N41)</f>
        <v>-0.59671661464905001</v>
      </c>
      <c r="O44" s="93"/>
      <c r="P44" s="94">
        <f>MIN(P8:P41)</f>
        <v>1.0618041925811099</v>
      </c>
      <c r="Q44" s="93"/>
      <c r="R44" s="94">
        <f>MIN(R8:R41)</f>
        <v>7.2750967413441998</v>
      </c>
      <c r="S44" s="95"/>
    </row>
    <row r="45" spans="1:19" ht="15.75" thickBot="1" x14ac:dyDescent="0.3">
      <c r="A45" s="96" t="s">
        <v>29</v>
      </c>
      <c r="B45" s="97"/>
      <c r="C45" s="97"/>
      <c r="D45" s="98">
        <f>MAX(D8:D41)</f>
        <v>20.056396030150399</v>
      </c>
      <c r="E45" s="97"/>
      <c r="F45" s="98">
        <f>MAX(F8:F41)</f>
        <v>22.927002907270499</v>
      </c>
      <c r="G45" s="97"/>
      <c r="H45" s="98">
        <f>MAX(H8:H41)</f>
        <v>11.6512527285361</v>
      </c>
      <c r="I45" s="97"/>
      <c r="J45" s="98">
        <f>MAX(J8:J41)</f>
        <v>19.0841001331139</v>
      </c>
      <c r="K45" s="97"/>
      <c r="L45" s="98">
        <f>MAX(L8:L41)</f>
        <v>14.228115273147999</v>
      </c>
      <c r="M45" s="97"/>
      <c r="N45" s="98">
        <f>MAX(N8:N41)</f>
        <v>11.1149823301414</v>
      </c>
      <c r="O45" s="97"/>
      <c r="P45" s="98">
        <f>MAX(P8:P41)</f>
        <v>9.1996609040013393</v>
      </c>
      <c r="Q45" s="97"/>
      <c r="R45" s="98">
        <f>MAX(R8:R41)</f>
        <v>24.441201854493599</v>
      </c>
      <c r="S45" s="99"/>
    </row>
    <row r="47" spans="1:19" x14ac:dyDescent="0.25">
      <c r="A47" s="15" t="s">
        <v>342</v>
      </c>
    </row>
  </sheetData>
  <sheetProtection password="F4C3"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Index</vt:lpstr>
      <vt:lpstr>Equity - Value Fund (Direct)</vt:lpstr>
      <vt:lpstr>Equity - Value Fund (Regular)</vt:lpstr>
      <vt:lpstr>ELSS (Direct)</vt:lpstr>
      <vt:lpstr>ELSS (Regular)</vt:lpstr>
      <vt:lpstr>Equity - ESG Fund(Direct)</vt:lpstr>
      <vt:lpstr>Equity - ESG Fund(Regular)</vt:lpstr>
      <vt:lpstr>Debt - Dynamic Bond (Direct)</vt:lpstr>
      <vt:lpstr>Debt - Dynamic Bond (Regular)</vt:lpstr>
      <vt:lpstr>Debt - Liquid (Direct)</vt:lpstr>
      <vt:lpstr>Debt - Liquid (Regular)</vt:lpstr>
      <vt:lpstr>Return Data</vt:lpstr>
      <vt:lpstr>Fund Class</vt:lpstr>
      <vt:lpstr>Disclaimer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 Chaurasia</cp:lastModifiedBy>
  <dcterms:created xsi:type="dcterms:W3CDTF">2019-11-18T05:18:03Z</dcterms:created>
  <dcterms:modified xsi:type="dcterms:W3CDTF">2020-03-17T04:39:47Z</dcterms:modified>
</cp:coreProperties>
</file>