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E1" i="14"/>
  <c r="D1" i="14"/>
  <c r="C1" i="14"/>
  <c r="B1" i="14"/>
  <c r="A1" i="14" l="1"/>
  <c r="Z46" i="6" l="1"/>
  <c r="T46" i="6"/>
  <c r="R46" i="6"/>
  <c r="P46" i="6"/>
  <c r="N46" i="6"/>
  <c r="L46" i="6"/>
  <c r="J46" i="6"/>
  <c r="H46" i="6"/>
  <c r="F46" i="6"/>
  <c r="D46" i="6"/>
  <c r="C46" i="6"/>
  <c r="B46" i="6"/>
  <c r="Z45" i="6"/>
  <c r="X45" i="6"/>
  <c r="V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Z49" i="6" s="1"/>
  <c r="X8" i="6"/>
  <c r="V8" i="6"/>
  <c r="T8" i="6"/>
  <c r="R8" i="6"/>
  <c r="R49" i="6" s="1"/>
  <c r="P8" i="6"/>
  <c r="N8" i="6"/>
  <c r="L8" i="6"/>
  <c r="J8" i="6"/>
  <c r="J49" i="6" s="1"/>
  <c r="H8" i="6"/>
  <c r="F8" i="6"/>
  <c r="D8" i="6"/>
  <c r="C8" i="6"/>
  <c r="B8" i="6"/>
  <c r="Z51" i="5"/>
  <c r="T51" i="5"/>
  <c r="R51" i="5"/>
  <c r="P51" i="5"/>
  <c r="N51" i="5"/>
  <c r="L51" i="5"/>
  <c r="J51" i="5"/>
  <c r="H51" i="5"/>
  <c r="F51" i="5"/>
  <c r="D51" i="5"/>
  <c r="Z50" i="5"/>
  <c r="X50" i="5"/>
  <c r="V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Y8" i="5" s="1"/>
  <c r="V8" i="5"/>
  <c r="V55" i="5" s="1"/>
  <c r="T8" i="5"/>
  <c r="R8" i="5"/>
  <c r="P8" i="5"/>
  <c r="P55" i="5" s="1"/>
  <c r="N8" i="5"/>
  <c r="N55" i="5" s="1"/>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I12" i="4" s="1"/>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D8" i="11"/>
  <c r="C8" i="11"/>
  <c r="B8" i="11"/>
  <c r="D10" i="9"/>
  <c r="D9" i="9"/>
  <c r="D8" i="9"/>
  <c r="F10" i="9"/>
  <c r="F9" i="9"/>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J74" i="7" l="1"/>
  <c r="R77" i="8"/>
  <c r="G9" i="2"/>
  <c r="E10" i="2"/>
  <c r="M10" i="2"/>
  <c r="I11" i="2"/>
  <c r="Q11" i="2"/>
  <c r="G11" i="4"/>
  <c r="F55" i="5"/>
  <c r="R74" i="7"/>
  <c r="J77" i="8"/>
  <c r="D48" i="6"/>
  <c r="L48" i="6"/>
  <c r="T48"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50" i="6"/>
  <c r="N50" i="6"/>
  <c r="V50"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5" i="5"/>
  <c r="H53" i="5"/>
  <c r="J54" i="5"/>
  <c r="L55" i="5"/>
  <c r="P53" i="5"/>
  <c r="R54" i="5"/>
  <c r="T55" i="5"/>
  <c r="X53" i="5"/>
  <c r="Z54" i="5"/>
  <c r="K9" i="5"/>
  <c r="F53" i="5"/>
  <c r="H54" i="5"/>
  <c r="J55" i="5"/>
  <c r="N53" i="5"/>
  <c r="P54" i="5"/>
  <c r="R55" i="5"/>
  <c r="V53" i="5"/>
  <c r="X54" i="5"/>
  <c r="Z55" i="5"/>
  <c r="D53" i="5"/>
  <c r="F54" i="5"/>
  <c r="H55" i="5"/>
  <c r="L53" i="5"/>
  <c r="N54" i="5"/>
  <c r="T53" i="5"/>
  <c r="V54" i="5"/>
  <c r="X55" i="5"/>
  <c r="D54" i="5"/>
  <c r="J53" i="5"/>
  <c r="L54" i="5"/>
  <c r="R53" i="5"/>
  <c r="T54" i="5"/>
  <c r="Z53" i="5"/>
  <c r="F48" i="6"/>
  <c r="G11" i="6" s="1"/>
  <c r="H49" i="6"/>
  <c r="J50" i="6"/>
  <c r="N48" i="6"/>
  <c r="P49" i="6"/>
  <c r="Q27" i="6" s="1"/>
  <c r="R50" i="6"/>
  <c r="V48" i="6"/>
  <c r="X49" i="6"/>
  <c r="Z50" i="6"/>
  <c r="F49" i="6"/>
  <c r="H50" i="6"/>
  <c r="N49" i="6"/>
  <c r="O10" i="6" s="1"/>
  <c r="P50" i="6"/>
  <c r="V49" i="6"/>
  <c r="X50" i="6"/>
  <c r="D49" i="6"/>
  <c r="J48" i="6"/>
  <c r="K15" i="6" s="1"/>
  <c r="L49" i="6"/>
  <c r="R48" i="6"/>
  <c r="S15" i="6" s="1"/>
  <c r="T49" i="6"/>
  <c r="Z48" i="6"/>
  <c r="AA10" i="6" s="1"/>
  <c r="S13" i="6"/>
  <c r="D50" i="6"/>
  <c r="H48" i="6"/>
  <c r="I8" i="6" s="1"/>
  <c r="L50" i="6"/>
  <c r="P48" i="6"/>
  <c r="T50" i="6"/>
  <c r="U12" i="6" s="1"/>
  <c r="X48" i="6"/>
  <c r="Y10" i="6" s="1"/>
  <c r="U31" i="6"/>
  <c r="U27" i="6"/>
  <c r="G12" i="6"/>
  <c r="W13" i="6"/>
  <c r="G14" i="6"/>
  <c r="M15" i="6"/>
  <c r="M16" i="6"/>
  <c r="U16" i="6"/>
  <c r="E18" i="6"/>
  <c r="M18" i="6"/>
  <c r="M20" i="6"/>
  <c r="U20" i="6"/>
  <c r="E22" i="6"/>
  <c r="I23" i="6"/>
  <c r="U24" i="6"/>
  <c r="I25" i="6"/>
  <c r="E31" i="6"/>
  <c r="E29" i="6"/>
  <c r="M31" i="6"/>
  <c r="E9" i="6"/>
  <c r="M9" i="6"/>
  <c r="U9" i="6"/>
  <c r="S12" i="6"/>
  <c r="I13" i="6"/>
  <c r="S14" i="6"/>
  <c r="O16" i="6"/>
  <c r="W16" i="6"/>
  <c r="S17" i="6"/>
  <c r="G18" i="6"/>
  <c r="O18" i="6"/>
  <c r="W18" i="6"/>
  <c r="S19" i="6"/>
  <c r="AA19" i="6"/>
  <c r="O20" i="6"/>
  <c r="W20" i="6"/>
  <c r="K21" i="6"/>
  <c r="S21" i="6"/>
  <c r="O22" i="6"/>
  <c r="W22" i="6"/>
  <c r="S23" i="6"/>
  <c r="O24" i="6"/>
  <c r="W24" i="6"/>
  <c r="S25" i="6"/>
  <c r="O26" i="6"/>
  <c r="O28" i="6"/>
  <c r="S46" i="6"/>
  <c r="S32" i="6"/>
  <c r="O12" i="6"/>
  <c r="E13" i="6"/>
  <c r="O13" i="6"/>
  <c r="U13" i="6"/>
  <c r="O14" i="6"/>
  <c r="E15" i="6"/>
  <c r="U15" i="6"/>
  <c r="I16" i="6"/>
  <c r="E17" i="6"/>
  <c r="M17" i="6"/>
  <c r="U17" i="6"/>
  <c r="E19" i="6"/>
  <c r="M19" i="6"/>
  <c r="U19" i="6"/>
  <c r="Q20" i="6"/>
  <c r="E21" i="6"/>
  <c r="M21" i="6"/>
  <c r="U21" i="6"/>
  <c r="E23" i="6"/>
  <c r="M23" i="6"/>
  <c r="U23" i="6"/>
  <c r="Y24" i="6"/>
  <c r="E25" i="6"/>
  <c r="M25" i="6"/>
  <c r="M27" i="6"/>
  <c r="M29" i="6"/>
  <c r="G34" i="6"/>
  <c r="O32" i="6"/>
  <c r="O40" i="6"/>
  <c r="O38" i="6"/>
  <c r="O36" i="6"/>
  <c r="O34" i="6"/>
  <c r="W40" i="6"/>
  <c r="W38" i="6"/>
  <c r="W36" i="6"/>
  <c r="W28" i="6"/>
  <c r="W26" i="6"/>
  <c r="O8" i="6"/>
  <c r="W8" i="6"/>
  <c r="O9" i="6"/>
  <c r="S9" i="6"/>
  <c r="W9" i="6"/>
  <c r="S16" i="6"/>
  <c r="AA16" i="6"/>
  <c r="O17" i="6"/>
  <c r="W17" i="6"/>
  <c r="K18" i="6"/>
  <c r="S18" i="6"/>
  <c r="O19" i="6"/>
  <c r="W19" i="6"/>
  <c r="S20" i="6"/>
  <c r="O21" i="6"/>
  <c r="W21" i="6"/>
  <c r="S22" i="6"/>
  <c r="G23" i="6"/>
  <c r="O23" i="6"/>
  <c r="W23" i="6"/>
  <c r="S24" i="6"/>
  <c r="AA24" i="6"/>
  <c r="O25" i="6"/>
  <c r="S26" i="6"/>
  <c r="S28" i="6"/>
  <c r="E26" i="6"/>
  <c r="U26" i="6"/>
  <c r="O27" i="6"/>
  <c r="E28" i="6"/>
  <c r="U28" i="6"/>
  <c r="O29" i="6"/>
  <c r="E30" i="6"/>
  <c r="M30" i="6"/>
  <c r="U30" i="6"/>
  <c r="E32" i="6"/>
  <c r="K29" i="6"/>
  <c r="O30" i="6"/>
  <c r="W30" i="6"/>
  <c r="S31" i="6"/>
  <c r="M26" i="6"/>
  <c r="W27" i="6"/>
  <c r="M28" i="6"/>
  <c r="W29" i="6"/>
  <c r="Y30" i="6"/>
  <c r="E33" i="6"/>
  <c r="M33" i="6"/>
  <c r="U33" i="6"/>
  <c r="E35" i="6"/>
  <c r="M35" i="6"/>
  <c r="U35" i="6"/>
  <c r="E37" i="6"/>
  <c r="M37" i="6"/>
  <c r="U37" i="6"/>
  <c r="E39" i="6"/>
  <c r="M39" i="6"/>
  <c r="U39" i="6"/>
  <c r="E41" i="6"/>
  <c r="M41" i="6"/>
  <c r="U41" i="6"/>
  <c r="S27" i="6"/>
  <c r="I28" i="6"/>
  <c r="S29" i="6"/>
  <c r="S30" i="6"/>
  <c r="G31" i="6"/>
  <c r="O31" i="6"/>
  <c r="W31" i="6"/>
  <c r="S34" i="6"/>
  <c r="AA34" i="6"/>
  <c r="S36" i="6"/>
  <c r="S38" i="6"/>
  <c r="S40" i="6"/>
  <c r="O33" i="6"/>
  <c r="E34" i="6"/>
  <c r="U34" i="6"/>
  <c r="O35" i="6"/>
  <c r="E36" i="6"/>
  <c r="U36" i="6"/>
  <c r="O37" i="6"/>
  <c r="E38" i="6"/>
  <c r="U38" i="6"/>
  <c r="O39" i="6"/>
  <c r="E40" i="6"/>
  <c r="U40" i="6"/>
  <c r="O41" i="6"/>
  <c r="E42" i="6"/>
  <c r="M42" i="6"/>
  <c r="U42" i="6"/>
  <c r="E44" i="6"/>
  <c r="M44" i="6"/>
  <c r="U44" i="6"/>
  <c r="E46" i="6"/>
  <c r="M46" i="6"/>
  <c r="U46" i="6"/>
  <c r="K37" i="6"/>
  <c r="O42" i="6"/>
  <c r="W42" i="6"/>
  <c r="S43" i="6"/>
  <c r="O44" i="6"/>
  <c r="W44" i="6"/>
  <c r="S45" i="6"/>
  <c r="O46" i="6"/>
  <c r="G33" i="6"/>
  <c r="W33" i="6"/>
  <c r="M34" i="6"/>
  <c r="W35" i="6"/>
  <c r="M36" i="6"/>
  <c r="W37" i="6"/>
  <c r="M38" i="6"/>
  <c r="W39" i="6"/>
  <c r="M40" i="6"/>
  <c r="G41" i="6"/>
  <c r="W41" i="6"/>
  <c r="E43" i="6"/>
  <c r="M43" i="6"/>
  <c r="U43" i="6"/>
  <c r="Y44" i="6"/>
  <c r="E45" i="6"/>
  <c r="M45" i="6"/>
  <c r="U45" i="6"/>
  <c r="I46" i="6"/>
  <c r="S33" i="6"/>
  <c r="S35" i="6"/>
  <c r="I36" i="6"/>
  <c r="S37" i="6"/>
  <c r="Y38" i="6"/>
  <c r="S39" i="6"/>
  <c r="S41" i="6"/>
  <c r="S42" i="6"/>
  <c r="O43" i="6"/>
  <c r="W43" i="6"/>
  <c r="S44" i="6"/>
  <c r="G45" i="6"/>
  <c r="O45" i="6"/>
  <c r="W45"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4" i="5"/>
  <c r="E43" i="5"/>
  <c r="E45" i="5"/>
  <c r="E42" i="5"/>
  <c r="E40" i="5"/>
  <c r="E41" i="5"/>
  <c r="E39" i="5"/>
  <c r="E9" i="5"/>
  <c r="K38" i="5"/>
  <c r="K36" i="5"/>
  <c r="K34" i="5"/>
  <c r="K32" i="5"/>
  <c r="O9" i="5"/>
  <c r="U44"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5" i="5"/>
  <c r="M42" i="5"/>
  <c r="M44"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Y44" i="5"/>
  <c r="I45" i="5"/>
  <c r="Q45" i="5"/>
  <c r="I32" i="5"/>
  <c r="Y32" i="5"/>
  <c r="Q33" i="5"/>
  <c r="I34" i="5"/>
  <c r="Y34" i="5"/>
  <c r="Q35" i="5"/>
  <c r="I36" i="5"/>
  <c r="Y36" i="5"/>
  <c r="Q37" i="5"/>
  <c r="I38" i="5"/>
  <c r="Y38" i="5"/>
  <c r="S39" i="5"/>
  <c r="I40" i="5"/>
  <c r="AA41" i="5"/>
  <c r="G39" i="5"/>
  <c r="O40" i="5"/>
  <c r="G41" i="5"/>
  <c r="W41" i="5"/>
  <c r="O42" i="5"/>
  <c r="G43" i="5"/>
  <c r="W43" i="5"/>
  <c r="G44" i="5"/>
  <c r="W44" i="5"/>
  <c r="O45" i="5"/>
  <c r="U45" i="5"/>
  <c r="E46" i="5"/>
  <c r="M46" i="5"/>
  <c r="U46" i="5"/>
  <c r="E47" i="5"/>
  <c r="M47" i="5"/>
  <c r="U47" i="5"/>
  <c r="E48" i="5"/>
  <c r="M48" i="5"/>
  <c r="U48" i="5"/>
  <c r="E49" i="5"/>
  <c r="M49" i="5"/>
  <c r="U49" i="5"/>
  <c r="E50" i="5"/>
  <c r="M50" i="5"/>
  <c r="U50" i="5"/>
  <c r="E51" i="5"/>
  <c r="M51" i="5"/>
  <c r="U51" i="5"/>
  <c r="K40" i="5"/>
  <c r="AA40" i="5"/>
  <c r="S41" i="5"/>
  <c r="K42" i="5"/>
  <c r="AA42" i="5"/>
  <c r="S43" i="5"/>
  <c r="S44" i="5"/>
  <c r="K45" i="5"/>
  <c r="W45" i="5"/>
  <c r="G46" i="5"/>
  <c r="O46" i="5"/>
  <c r="W46" i="5"/>
  <c r="G47" i="5"/>
  <c r="O47" i="5"/>
  <c r="W47" i="5"/>
  <c r="G48" i="5"/>
  <c r="O48" i="5"/>
  <c r="W48" i="5"/>
  <c r="G49" i="5"/>
  <c r="O49" i="5"/>
  <c r="W49" i="5"/>
  <c r="G50" i="5"/>
  <c r="O50" i="5"/>
  <c r="W50" i="5"/>
  <c r="G51" i="5"/>
  <c r="O51" i="5"/>
  <c r="G40" i="5"/>
  <c r="W40" i="5"/>
  <c r="O41" i="5"/>
  <c r="G42" i="5"/>
  <c r="W42" i="5"/>
  <c r="O43" i="5"/>
  <c r="O44" i="5"/>
  <c r="G45" i="5"/>
  <c r="Y45" i="5"/>
  <c r="I46" i="5"/>
  <c r="Q46" i="5"/>
  <c r="Y46" i="5"/>
  <c r="I47" i="5"/>
  <c r="Q47" i="5"/>
  <c r="Y47" i="5"/>
  <c r="I48" i="5"/>
  <c r="Q48" i="5"/>
  <c r="Y48" i="5"/>
  <c r="I49" i="5"/>
  <c r="Q49" i="5"/>
  <c r="Y49" i="5"/>
  <c r="I50" i="5"/>
  <c r="Q50" i="5"/>
  <c r="Y50" i="5"/>
  <c r="I51" i="5"/>
  <c r="Q51" i="5"/>
  <c r="S42" i="5"/>
  <c r="K43" i="5"/>
  <c r="AA43" i="5"/>
  <c r="K44" i="5"/>
  <c r="AA44" i="5"/>
  <c r="S45" i="5"/>
  <c r="AA45" i="5"/>
  <c r="K46" i="5"/>
  <c r="S46" i="5"/>
  <c r="AA46" i="5"/>
  <c r="K47" i="5"/>
  <c r="S47" i="5"/>
  <c r="AA47" i="5"/>
  <c r="K48" i="5"/>
  <c r="S48" i="5"/>
  <c r="AA48" i="5"/>
  <c r="K49" i="5"/>
  <c r="S49" i="5"/>
  <c r="AA49" i="5"/>
  <c r="K50" i="5"/>
  <c r="S50" i="5"/>
  <c r="AA50" i="5"/>
  <c r="K51" i="5"/>
  <c r="S51" i="5"/>
  <c r="AA51"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G43" i="6" l="1"/>
  <c r="Y40" i="6"/>
  <c r="I38" i="6"/>
  <c r="I44" i="6"/>
  <c r="Y42" i="6"/>
  <c r="G35" i="6"/>
  <c r="Q34" i="6"/>
  <c r="Y45" i="6"/>
  <c r="I30" i="6"/>
  <c r="Q26" i="6"/>
  <c r="G21" i="6"/>
  <c r="G26" i="6"/>
  <c r="G36" i="6"/>
  <c r="Q24" i="6"/>
  <c r="I20" i="6"/>
  <c r="Y18" i="6"/>
  <c r="I14" i="6"/>
  <c r="Y12" i="6"/>
  <c r="G24" i="6"/>
  <c r="Y15" i="6"/>
  <c r="AA8" i="6"/>
  <c r="I29" i="6"/>
  <c r="G16" i="6"/>
  <c r="K44" i="6"/>
  <c r="AA42" i="6"/>
  <c r="I40" i="6"/>
  <c r="I34" i="6"/>
  <c r="I42" i="6"/>
  <c r="G37" i="6"/>
  <c r="G46" i="6"/>
  <c r="G44" i="6"/>
  <c r="G42" i="6"/>
  <c r="I45" i="6"/>
  <c r="Y43" i="6"/>
  <c r="K38" i="6"/>
  <c r="Y26" i="6"/>
  <c r="G27" i="6"/>
  <c r="K22" i="6"/>
  <c r="AA20" i="6"/>
  <c r="G19" i="6"/>
  <c r="AA14" i="6"/>
  <c r="G8" i="6"/>
  <c r="G28" i="6"/>
  <c r="G38" i="6"/>
  <c r="I24" i="6"/>
  <c r="Y22" i="6"/>
  <c r="I18" i="6"/>
  <c r="Y16" i="6"/>
  <c r="K32" i="6"/>
  <c r="K25" i="6"/>
  <c r="AA23" i="6"/>
  <c r="G22" i="6"/>
  <c r="K17" i="6"/>
  <c r="Y27" i="6"/>
  <c r="Y23" i="6"/>
  <c r="Y21" i="6"/>
  <c r="Y19" i="6"/>
  <c r="I17" i="6"/>
  <c r="G13" i="6"/>
  <c r="Q10" i="6"/>
  <c r="Y36" i="6"/>
  <c r="G39" i="6"/>
  <c r="AA39" i="6"/>
  <c r="I43" i="6"/>
  <c r="Y28" i="6"/>
  <c r="I26" i="6"/>
  <c r="I32" i="6"/>
  <c r="G29" i="6"/>
  <c r="G30" i="6"/>
  <c r="G25" i="6"/>
  <c r="G17" i="6"/>
  <c r="K12" i="6"/>
  <c r="G9" i="6"/>
  <c r="G32" i="6"/>
  <c r="G40" i="6"/>
  <c r="I22" i="6"/>
  <c r="Y20" i="6"/>
  <c r="Q16" i="6"/>
  <c r="Y14" i="6"/>
  <c r="I12" i="6"/>
  <c r="G20" i="6"/>
  <c r="Y13" i="6"/>
  <c r="Q25" i="6"/>
  <c r="Q23" i="6"/>
  <c r="I21" i="6"/>
  <c r="Q19" i="6"/>
  <c r="Q14" i="6"/>
  <c r="Q12" i="6"/>
  <c r="G10" i="6"/>
  <c r="K46" i="6"/>
  <c r="AA44" i="6"/>
  <c r="K42" i="6"/>
  <c r="K41" i="6"/>
  <c r="Q38" i="6"/>
  <c r="AA35" i="6"/>
  <c r="K33" i="6"/>
  <c r="AA38" i="6"/>
  <c r="K34" i="6"/>
  <c r="AA27" i="6"/>
  <c r="K24" i="6"/>
  <c r="AA22" i="6"/>
  <c r="K20" i="6"/>
  <c r="AA18" i="6"/>
  <c r="K16" i="6"/>
  <c r="Q13" i="6"/>
  <c r="Q22" i="6"/>
  <c r="Q18" i="6"/>
  <c r="AA28" i="6"/>
  <c r="K26" i="6"/>
  <c r="K23" i="6"/>
  <c r="AA21" i="6"/>
  <c r="K19" i="6"/>
  <c r="AA17" i="6"/>
  <c r="Q46" i="6"/>
  <c r="Q42" i="6"/>
  <c r="K45" i="6"/>
  <c r="AA43" i="6"/>
  <c r="Q40" i="6"/>
  <c r="AA37" i="6"/>
  <c r="K35" i="6"/>
  <c r="Q45" i="6"/>
  <c r="AA40" i="6"/>
  <c r="K36" i="6"/>
  <c r="AA32" i="6"/>
  <c r="AA30" i="6"/>
  <c r="K31" i="6"/>
  <c r="AA29" i="6"/>
  <c r="K27" i="6"/>
  <c r="Q15" i="6"/>
  <c r="AA12" i="6"/>
  <c r="AA46" i="6"/>
  <c r="K28" i="6"/>
  <c r="E10" i="6"/>
  <c r="M13" i="6"/>
  <c r="G15" i="6"/>
  <c r="W15" i="6"/>
  <c r="Q44" i="6"/>
  <c r="AA45" i="6"/>
  <c r="K43" i="6"/>
  <c r="AA41" i="6"/>
  <c r="K39" i="6"/>
  <c r="Q36" i="6"/>
  <c r="AA33" i="6"/>
  <c r="Q43" i="6"/>
  <c r="K40" i="6"/>
  <c r="AA36" i="6"/>
  <c r="K30" i="6"/>
  <c r="Q30" i="6"/>
  <c r="AA31" i="6"/>
  <c r="Q28" i="6"/>
  <c r="AA25" i="6"/>
  <c r="K14" i="6"/>
  <c r="AA9" i="6"/>
  <c r="K9" i="6"/>
  <c r="AA26" i="6"/>
  <c r="Q9" i="6"/>
  <c r="K8" i="6"/>
  <c r="Q29" i="6"/>
  <c r="Q39" i="6"/>
  <c r="AA11" i="6"/>
  <c r="Y9" i="6"/>
  <c r="I9" i="6"/>
  <c r="M32" i="6"/>
  <c r="Y29" i="6"/>
  <c r="I27" i="6"/>
  <c r="M24" i="6"/>
  <c r="M22" i="6"/>
  <c r="I19" i="6"/>
  <c r="W14" i="6"/>
  <c r="Y41" i="6"/>
  <c r="Q31" i="6"/>
  <c r="K11" i="6"/>
  <c r="AA15" i="6"/>
  <c r="I33" i="6"/>
  <c r="M10" i="6"/>
  <c r="W11" i="6"/>
  <c r="I15" i="6"/>
  <c r="S8" i="6"/>
  <c r="E27" i="6"/>
  <c r="E24" i="6"/>
  <c r="U22" i="6"/>
  <c r="Q21" i="6"/>
  <c r="E20" i="6"/>
  <c r="U18" i="6"/>
  <c r="Q17" i="6"/>
  <c r="W12" i="6"/>
  <c r="Y37" i="6"/>
  <c r="U32" i="6"/>
  <c r="Q35" i="6"/>
  <c r="I41" i="6"/>
  <c r="M8" i="6"/>
  <c r="W10" i="6"/>
  <c r="U11" i="6"/>
  <c r="E8" i="6"/>
  <c r="E12" i="6"/>
  <c r="E16" i="6"/>
  <c r="U10" i="6"/>
  <c r="O11" i="6"/>
  <c r="M14" i="6"/>
  <c r="Y17" i="6"/>
  <c r="Y33" i="6"/>
  <c r="U29" i="6"/>
  <c r="I37" i="6"/>
  <c r="K10" i="6"/>
  <c r="Y35" i="6"/>
  <c r="Y31" i="6"/>
  <c r="Q33" i="6"/>
  <c r="Q41" i="6"/>
  <c r="I39" i="6"/>
  <c r="AA13" i="6"/>
  <c r="S11" i="6"/>
  <c r="U14" i="6"/>
  <c r="M12" i="6"/>
  <c r="I11" i="6"/>
  <c r="U8" i="6"/>
  <c r="O15" i="6"/>
  <c r="M11" i="6"/>
  <c r="I10" i="6"/>
  <c r="S10" i="6"/>
  <c r="E11" i="6"/>
  <c r="Y8" i="6"/>
  <c r="Y39" i="6"/>
  <c r="Q32" i="6"/>
  <c r="Q37" i="6"/>
  <c r="I35" i="6"/>
  <c r="I31" i="6"/>
  <c r="K13" i="6"/>
  <c r="E14" i="6"/>
  <c r="Y11" i="6"/>
  <c r="Q8" i="6"/>
  <c r="Q11" i="6"/>
</calcChain>
</file>

<file path=xl/sharedStrings.xml><?xml version="1.0" encoding="utf-8"?>
<sst xmlns="http://schemas.openxmlformats.org/spreadsheetml/2006/main" count="2991" uniqueCount="405">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</sst>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38">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5" t="s">
        <v>332</v>
      </c>
      <c r="E3" s="106"/>
      <c r="F3" s="107"/>
      <c r="G3" s="52"/>
      <c r="H3" s="105" t="s">
        <v>333</v>
      </c>
      <c r="I3" s="106"/>
      <c r="J3" s="107"/>
      <c r="K3" s="53"/>
    </row>
    <row r="4" spans="3:11" ht="15.75" thickBot="1" x14ac:dyDescent="0.3">
      <c r="C4" s="51"/>
      <c r="D4" s="108"/>
      <c r="E4" s="109"/>
      <c r="F4" s="110"/>
      <c r="G4" s="52"/>
      <c r="H4" s="108"/>
      <c r="I4" s="109"/>
      <c r="J4" s="110"/>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5" t="s">
        <v>334</v>
      </c>
      <c r="E7" s="106"/>
      <c r="F7" s="107"/>
      <c r="G7" s="55"/>
      <c r="H7" s="105" t="s">
        <v>335</v>
      </c>
      <c r="I7" s="106"/>
      <c r="J7" s="107"/>
      <c r="K7" s="56"/>
    </row>
    <row r="8" spans="3:11" s="17" customFormat="1" ht="15.75" thickBot="1" x14ac:dyDescent="0.3">
      <c r="C8" s="54"/>
      <c r="D8" s="108"/>
      <c r="E8" s="109"/>
      <c r="F8" s="110"/>
      <c r="G8" s="55"/>
      <c r="H8" s="108"/>
      <c r="I8" s="109"/>
      <c r="J8" s="110"/>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5" t="s">
        <v>336</v>
      </c>
      <c r="E11" s="106"/>
      <c r="F11" s="107"/>
      <c r="G11" s="55"/>
      <c r="H11" s="105" t="s">
        <v>337</v>
      </c>
      <c r="I11" s="106"/>
      <c r="J11" s="107"/>
      <c r="K11" s="56"/>
    </row>
    <row r="12" spans="3:11" s="17" customFormat="1" ht="15.75" thickBot="1" x14ac:dyDescent="0.3">
      <c r="C12" s="54"/>
      <c r="D12" s="108"/>
      <c r="E12" s="109"/>
      <c r="F12" s="110"/>
      <c r="G12" s="55"/>
      <c r="H12" s="108"/>
      <c r="I12" s="109"/>
      <c r="J12" s="110"/>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5" t="s">
        <v>340</v>
      </c>
      <c r="E15" s="106"/>
      <c r="F15" s="107"/>
      <c r="G15" s="55"/>
      <c r="H15" s="105" t="s">
        <v>341</v>
      </c>
      <c r="I15" s="106"/>
      <c r="J15" s="107"/>
      <c r="K15" s="56"/>
    </row>
    <row r="16" spans="3:11" s="17" customFormat="1" ht="15.75" thickBot="1" x14ac:dyDescent="0.3">
      <c r="C16" s="54"/>
      <c r="D16" s="108"/>
      <c r="E16" s="109"/>
      <c r="F16" s="110"/>
      <c r="G16" s="55"/>
      <c r="H16" s="108"/>
      <c r="I16" s="109"/>
      <c r="J16" s="110"/>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5" t="s">
        <v>338</v>
      </c>
      <c r="E19" s="106"/>
      <c r="F19" s="107"/>
      <c r="G19" s="55"/>
      <c r="H19" s="105" t="s">
        <v>339</v>
      </c>
      <c r="I19" s="106"/>
      <c r="J19" s="107"/>
      <c r="K19" s="56"/>
    </row>
    <row r="20" spans="3:11" s="17" customFormat="1" ht="15.75" thickBot="1" x14ac:dyDescent="0.3">
      <c r="C20" s="54"/>
      <c r="D20" s="108"/>
      <c r="E20" s="109"/>
      <c r="F20" s="110"/>
      <c r="G20" s="55"/>
      <c r="H20" s="108"/>
      <c r="I20" s="109"/>
      <c r="J20" s="110"/>
      <c r="K20" s="56"/>
    </row>
    <row r="21" spans="3:11" s="17" customFormat="1" x14ac:dyDescent="0.25">
      <c r="C21" s="54"/>
      <c r="D21" s="55"/>
      <c r="E21" s="55"/>
      <c r="F21" s="55"/>
      <c r="G21" s="55"/>
      <c r="H21" s="55"/>
      <c r="I21" s="55"/>
      <c r="J21" s="55"/>
      <c r="K21" s="56"/>
    </row>
    <row r="22" spans="3:11" x14ac:dyDescent="0.25">
      <c r="C22" s="51"/>
      <c r="D22" s="52"/>
      <c r="E22" s="52"/>
      <c r="F22" s="104" t="s">
        <v>355</v>
      </c>
      <c r="G22" s="104"/>
      <c r="H22" s="104"/>
      <c r="I22" s="52"/>
      <c r="J22" s="52"/>
      <c r="K22" s="53"/>
    </row>
    <row r="23" spans="3:11" ht="7.5" customHeight="1" x14ac:dyDescent="0.25">
      <c r="C23" s="51"/>
      <c r="D23" s="52"/>
      <c r="E23" s="52"/>
      <c r="F23" s="52"/>
      <c r="G23" s="57"/>
      <c r="H23" s="52"/>
      <c r="I23" s="52"/>
      <c r="J23" s="52"/>
      <c r="K23" s="53"/>
    </row>
    <row r="24" spans="3:11" x14ac:dyDescent="0.25">
      <c r="C24" s="51"/>
      <c r="D24" s="52"/>
      <c r="E24" s="104" t="s">
        <v>354</v>
      </c>
      <c r="F24" s="104"/>
      <c r="G24" s="104"/>
      <c r="H24" s="104"/>
      <c r="I24" s="104"/>
      <c r="J24" s="52"/>
      <c r="K24" s="53"/>
    </row>
    <row r="25" spans="3:11" ht="7.5" customHeight="1" x14ac:dyDescent="0.25">
      <c r="C25" s="51"/>
      <c r="D25" s="52"/>
      <c r="E25" s="52"/>
      <c r="F25" s="52"/>
      <c r="G25" s="57"/>
      <c r="H25" s="52"/>
      <c r="I25" s="52"/>
      <c r="J25" s="52"/>
      <c r="K25" s="53"/>
    </row>
    <row r="26" spans="3:11" x14ac:dyDescent="0.25">
      <c r="C26" s="51"/>
      <c r="D26" s="52"/>
      <c r="E26" s="104" t="s">
        <v>356</v>
      </c>
      <c r="F26" s="104"/>
      <c r="G26" s="104"/>
      <c r="H26" s="104"/>
      <c r="I26" s="104"/>
      <c r="J26" s="52"/>
      <c r="K26" s="103" t="s">
        <v>404</v>
      </c>
    </row>
    <row r="27" spans="3:11" ht="6.75" customHeight="1" thickBot="1" x14ac:dyDescent="0.3">
      <c r="C27" s="58"/>
      <c r="D27" s="59"/>
      <c r="E27" s="59"/>
      <c r="F27" s="59"/>
      <c r="G27" s="59"/>
      <c r="H27" s="59"/>
      <c r="I27" s="59"/>
      <c r="J27" s="59"/>
      <c r="K27" s="60"/>
    </row>
  </sheetData>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7"/>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3" t="s">
        <v>349</v>
      </c>
    </row>
    <row r="3" spans="1:27" ht="15" customHeight="1" thickBot="1" x14ac:dyDescent="0.3">
      <c r="A3" s="114"/>
    </row>
    <row r="4" spans="1:27" ht="15.75" thickBot="1" x14ac:dyDescent="0.3"/>
    <row r="5" spans="1:27" s="4" customFormat="1" x14ac:dyDescent="0.25">
      <c r="A5" s="32" t="s">
        <v>353</v>
      </c>
      <c r="B5" s="111" t="s">
        <v>8</v>
      </c>
      <c r="C5" s="111" t="s">
        <v>9</v>
      </c>
      <c r="D5" s="117" t="s">
        <v>115</v>
      </c>
      <c r="E5" s="117"/>
      <c r="F5" s="117" t="s">
        <v>116</v>
      </c>
      <c r="G5" s="117"/>
      <c r="H5" s="117" t="s">
        <v>117</v>
      </c>
      <c r="I5" s="117"/>
      <c r="J5" s="117" t="s">
        <v>47</v>
      </c>
      <c r="K5" s="117"/>
      <c r="L5" s="117" t="s">
        <v>48</v>
      </c>
      <c r="M5" s="117"/>
      <c r="N5" s="117" t="s">
        <v>1</v>
      </c>
      <c r="O5" s="117"/>
      <c r="P5" s="117" t="s">
        <v>2</v>
      </c>
      <c r="Q5" s="117"/>
      <c r="R5" s="117" t="s">
        <v>3</v>
      </c>
      <c r="S5" s="117"/>
      <c r="T5" s="117" t="s">
        <v>4</v>
      </c>
      <c r="U5" s="117"/>
      <c r="V5" s="117" t="s">
        <v>385</v>
      </c>
      <c r="W5" s="117"/>
      <c r="X5" s="117" t="s">
        <v>5</v>
      </c>
      <c r="Y5" s="117"/>
      <c r="Z5" s="117" t="s">
        <v>46</v>
      </c>
      <c r="AA5" s="120"/>
    </row>
    <row r="6" spans="1:27" s="4" customFormat="1" x14ac:dyDescent="0.25">
      <c r="A6" s="18" t="s">
        <v>7</v>
      </c>
      <c r="B6" s="112"/>
      <c r="C6" s="11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Data'!$A$7:$R$328,2,0)</f>
        <v>43901</v>
      </c>
      <c r="C8" s="69">
        <f>VLOOKUP($A8,'Return Data'!$A$7:$R$328,3,0)</f>
        <v>318.3784</v>
      </c>
      <c r="D8" s="69">
        <f>VLOOKUP($A8,'Return Data'!$A$7:$R$328,6,0)</f>
        <v>5.3087640234778002</v>
      </c>
      <c r="E8" s="70">
        <f t="shared" ref="E8:E51" si="0">RANK(D8,D$8:D$51,0)</f>
        <v>28</v>
      </c>
      <c r="F8" s="69">
        <f>VLOOKUP($A8,'Return Data'!$A$7:$R$328,7,0)</f>
        <v>5.9376058285331599</v>
      </c>
      <c r="G8" s="70">
        <f t="shared" ref="G8:G51" si="1">RANK(F8,F$8:F$51,0)</f>
        <v>22</v>
      </c>
      <c r="H8" s="69">
        <f>VLOOKUP($A8,'Return Data'!$A$7:$R$328,8,0)</f>
        <v>6.0191706575030501</v>
      </c>
      <c r="I8" s="70">
        <f t="shared" ref="I8:I51" si="2">RANK(H8,H$8:H$51,0)</f>
        <v>16</v>
      </c>
      <c r="J8" s="69">
        <f>VLOOKUP($A8,'Return Data'!$A$7:$R$328,9,0)</f>
        <v>5.9989791019473504</v>
      </c>
      <c r="K8" s="70">
        <f t="shared" ref="K8:K51" si="3">RANK(J8,J$8:J$51,0)</f>
        <v>13</v>
      </c>
      <c r="L8" s="69">
        <f>VLOOKUP($A8,'Return Data'!$A$7:$R$328,10,0)</f>
        <v>5.6223718404630896</v>
      </c>
      <c r="M8" s="70">
        <f t="shared" ref="M8:M51" si="4">RANK(L8,L$8:L$51,0)</f>
        <v>11</v>
      </c>
      <c r="N8" s="69">
        <f>VLOOKUP($A8,'Return Data'!$A$7:$R$328,11,0)</f>
        <v>5.35123308445674</v>
      </c>
      <c r="O8" s="70">
        <f t="shared" ref="O8:O24" si="5">RANK(N8,N$8:N$51,0)</f>
        <v>14</v>
      </c>
      <c r="P8" s="69">
        <f>VLOOKUP($A8,'Return Data'!$A$7:$R$328,12,0)</f>
        <v>5.4756968186258401</v>
      </c>
      <c r="Q8" s="70">
        <f t="shared" ref="Q8:Q24" si="6">RANK(P8,P$8:P$51,0)</f>
        <v>15</v>
      </c>
      <c r="R8" s="69">
        <f>VLOOKUP($A8,'Return Data'!$A$7:$R$328,13,0)</f>
        <v>5.9501395754235</v>
      </c>
      <c r="S8" s="70">
        <f t="shared" ref="S8:S24" si="7">RANK(R8,R$8:R$51,0)</f>
        <v>6</v>
      </c>
      <c r="T8" s="69">
        <f>VLOOKUP($A8,'Return Data'!$A$7:$R$328,14,0)</f>
        <v>6.4269718930993003</v>
      </c>
      <c r="U8" s="70">
        <f t="shared" ref="U8:U24" si="8">RANK(T8,T$8:T$51,0)</f>
        <v>6</v>
      </c>
      <c r="V8" s="69">
        <f>VLOOKUP($A8,'Return Data'!$A$7:$R$328,18,0)</f>
        <v>7.2563787954390904</v>
      </c>
      <c r="W8" s="70">
        <f t="shared" ref="W8:W24" si="9">RANK(V8,V$8:V$51,0)</f>
        <v>9</v>
      </c>
      <c r="X8" s="69">
        <f>VLOOKUP($A8,'Return Data'!$A$7:$R$328,15,0)</f>
        <v>7.4230885042564996</v>
      </c>
      <c r="Y8" s="70">
        <f t="shared" ref="Y8:Y24" si="10">RANK(X8,X$8:X$51,0)</f>
        <v>10</v>
      </c>
      <c r="Z8" s="69">
        <f>VLOOKUP($A8,'Return Data'!$A$7:$R$328,17,0)</f>
        <v>10.1509872036443</v>
      </c>
      <c r="AA8" s="71">
        <f t="shared" ref="AA8:AA51" si="11">RANK(Z8,Z$8:Z$51,0)</f>
        <v>5</v>
      </c>
    </row>
    <row r="9" spans="1:27" x14ac:dyDescent="0.25">
      <c r="A9" s="67" t="s">
        <v>119</v>
      </c>
      <c r="B9" s="68">
        <f>VLOOKUP($A9,'Return Data'!$A$7:$R$328,2,0)</f>
        <v>43901</v>
      </c>
      <c r="C9" s="69">
        <f>VLOOKUP($A9,'Return Data'!$A$7:$R$328,3,0)</f>
        <v>2195.5864000000001</v>
      </c>
      <c r="D9" s="69">
        <f>VLOOKUP($A9,'Return Data'!$A$7:$R$328,6,0)</f>
        <v>6.3050084748307302</v>
      </c>
      <c r="E9" s="70">
        <f t="shared" si="0"/>
        <v>6</v>
      </c>
      <c r="F9" s="69">
        <f>VLOOKUP($A9,'Return Data'!$A$7:$R$328,7,0)</f>
        <v>6.8291982756195297</v>
      </c>
      <c r="G9" s="70">
        <f t="shared" si="1"/>
        <v>5</v>
      </c>
      <c r="H9" s="69">
        <f>VLOOKUP($A9,'Return Data'!$A$7:$R$328,8,0)</f>
        <v>6.5974813955931904</v>
      </c>
      <c r="I9" s="70">
        <f t="shared" si="2"/>
        <v>8</v>
      </c>
      <c r="J9" s="69">
        <f>VLOOKUP($A9,'Return Data'!$A$7:$R$328,9,0)</f>
        <v>6.3165739307439299</v>
      </c>
      <c r="K9" s="70">
        <f t="shared" si="3"/>
        <v>4</v>
      </c>
      <c r="L9" s="69">
        <f>VLOOKUP($A9,'Return Data'!$A$7:$R$328,10,0)</f>
        <v>5.74704649895396</v>
      </c>
      <c r="M9" s="70">
        <f t="shared" si="4"/>
        <v>4</v>
      </c>
      <c r="N9" s="69">
        <f>VLOOKUP($A9,'Return Data'!$A$7:$R$328,11,0)</f>
        <v>5.4065973509782896</v>
      </c>
      <c r="O9" s="70">
        <f t="shared" si="5"/>
        <v>5</v>
      </c>
      <c r="P9" s="69">
        <f>VLOOKUP($A9,'Return Data'!$A$7:$R$328,12,0)</f>
        <v>5.4999752379915803</v>
      </c>
      <c r="Q9" s="70">
        <f t="shared" si="6"/>
        <v>11</v>
      </c>
      <c r="R9" s="69">
        <f>VLOOKUP($A9,'Return Data'!$A$7:$R$328,13,0)</f>
        <v>5.8642769978812703</v>
      </c>
      <c r="S9" s="70">
        <f t="shared" si="7"/>
        <v>13</v>
      </c>
      <c r="T9" s="69">
        <f>VLOOKUP($A9,'Return Data'!$A$7:$R$328,14,0)</f>
        <v>6.3569968866504398</v>
      </c>
      <c r="U9" s="70">
        <f t="shared" si="8"/>
        <v>12</v>
      </c>
      <c r="V9" s="69">
        <f>VLOOKUP($A9,'Return Data'!$A$7:$R$328,18,0)</f>
        <v>7.2157218411585102</v>
      </c>
      <c r="W9" s="70">
        <f t="shared" si="9"/>
        <v>12</v>
      </c>
      <c r="X9" s="69">
        <f>VLOOKUP($A9,'Return Data'!$A$7:$R$328,15,0)</f>
        <v>7.4016588024717596</v>
      </c>
      <c r="Y9" s="70">
        <f t="shared" si="10"/>
        <v>11</v>
      </c>
      <c r="Z9" s="69">
        <f>VLOOKUP($A9,'Return Data'!$A$7:$R$328,17,0)</f>
        <v>10.0702200205866</v>
      </c>
      <c r="AA9" s="71">
        <f t="shared" si="11"/>
        <v>12</v>
      </c>
    </row>
    <row r="10" spans="1:27" x14ac:dyDescent="0.25">
      <c r="A10" s="67" t="s">
        <v>120</v>
      </c>
      <c r="B10" s="68">
        <f>VLOOKUP($A10,'Return Data'!$A$7:$R$328,2,0)</f>
        <v>43901</v>
      </c>
      <c r="C10" s="69">
        <f>VLOOKUP($A10,'Return Data'!$A$7:$R$328,3,0)</f>
        <v>2278.1583999999998</v>
      </c>
      <c r="D10" s="69">
        <f>VLOOKUP($A10,'Return Data'!$A$7:$R$328,6,0)</f>
        <v>5.9322021248445802</v>
      </c>
      <c r="E10" s="70">
        <f t="shared" si="0"/>
        <v>13</v>
      </c>
      <c r="F10" s="69">
        <f>VLOOKUP($A10,'Return Data'!$A$7:$R$328,7,0)</f>
        <v>6.1853879600463104</v>
      </c>
      <c r="G10" s="70">
        <f t="shared" si="1"/>
        <v>15</v>
      </c>
      <c r="H10" s="69">
        <f>VLOOKUP($A10,'Return Data'!$A$7:$R$328,8,0)</f>
        <v>5.9749267748740902</v>
      </c>
      <c r="I10" s="70">
        <f t="shared" si="2"/>
        <v>19</v>
      </c>
      <c r="J10" s="69">
        <f>VLOOKUP($A10,'Return Data'!$A$7:$R$328,9,0)</f>
        <v>5.6887642779401704</v>
      </c>
      <c r="K10" s="70">
        <f t="shared" si="3"/>
        <v>25</v>
      </c>
      <c r="L10" s="69">
        <f>VLOOKUP($A10,'Return Data'!$A$7:$R$328,10,0)</f>
        <v>5.4536186571175902</v>
      </c>
      <c r="M10" s="70">
        <f t="shared" si="4"/>
        <v>26</v>
      </c>
      <c r="N10" s="69">
        <f>VLOOKUP($A10,'Return Data'!$A$7:$R$328,11,0)</f>
        <v>5.3139693979184903</v>
      </c>
      <c r="O10" s="70">
        <f t="shared" si="5"/>
        <v>18</v>
      </c>
      <c r="P10" s="69">
        <f>VLOOKUP($A10,'Return Data'!$A$7:$R$328,12,0)</f>
        <v>5.5321834664195002</v>
      </c>
      <c r="Q10" s="70">
        <f t="shared" si="6"/>
        <v>8</v>
      </c>
      <c r="R10" s="69">
        <f>VLOOKUP($A10,'Return Data'!$A$7:$R$328,13,0)</f>
        <v>5.8691062954603099</v>
      </c>
      <c r="S10" s="70">
        <f t="shared" si="7"/>
        <v>12</v>
      </c>
      <c r="T10" s="69">
        <f>VLOOKUP($A10,'Return Data'!$A$7:$R$328,14,0)</f>
        <v>6.3491230664803702</v>
      </c>
      <c r="U10" s="70">
        <f t="shared" si="8"/>
        <v>13</v>
      </c>
      <c r="V10" s="69">
        <f>VLOOKUP($A10,'Return Data'!$A$7:$R$328,18,0)</f>
        <v>7.2474100464539797</v>
      </c>
      <c r="W10" s="70">
        <f t="shared" si="9"/>
        <v>10</v>
      </c>
      <c r="X10" s="69">
        <f>VLOOKUP($A10,'Return Data'!$A$7:$R$328,15,0)</f>
        <v>7.4267835285969399</v>
      </c>
      <c r="Y10" s="70">
        <f t="shared" si="10"/>
        <v>8</v>
      </c>
      <c r="Z10" s="69">
        <f>VLOOKUP($A10,'Return Data'!$A$7:$R$328,17,0)</f>
        <v>10.155111601141</v>
      </c>
      <c r="AA10" s="71">
        <f t="shared" si="11"/>
        <v>4</v>
      </c>
    </row>
    <row r="11" spans="1:27" x14ac:dyDescent="0.25">
      <c r="A11" s="67" t="s">
        <v>121</v>
      </c>
      <c r="B11" s="68">
        <f>VLOOKUP($A11,'Return Data'!$A$7:$R$328,2,0)</f>
        <v>43901</v>
      </c>
      <c r="C11" s="69">
        <f>VLOOKUP($A11,'Return Data'!$A$7:$R$328,3,0)</f>
        <v>3044.9675000000002</v>
      </c>
      <c r="D11" s="69">
        <f>VLOOKUP($A11,'Return Data'!$A$7:$R$328,6,0)</f>
        <v>5.0364300454007704</v>
      </c>
      <c r="E11" s="70">
        <f t="shared" si="0"/>
        <v>33</v>
      </c>
      <c r="F11" s="69">
        <f>VLOOKUP($A11,'Return Data'!$A$7:$R$328,7,0)</f>
        <v>5.7828746962111204</v>
      </c>
      <c r="G11" s="70">
        <f t="shared" si="1"/>
        <v>30</v>
      </c>
      <c r="H11" s="69">
        <f>VLOOKUP($A11,'Return Data'!$A$7:$R$328,8,0)</f>
        <v>5.7673201498696596</v>
      </c>
      <c r="I11" s="70">
        <f t="shared" si="2"/>
        <v>28</v>
      </c>
      <c r="J11" s="69">
        <f>VLOOKUP($A11,'Return Data'!$A$7:$R$328,9,0)</f>
        <v>5.8788897028019296</v>
      </c>
      <c r="K11" s="70">
        <f t="shared" si="3"/>
        <v>18</v>
      </c>
      <c r="L11" s="69">
        <f>VLOOKUP($A11,'Return Data'!$A$7:$R$328,10,0)</f>
        <v>5.6015399359681499</v>
      </c>
      <c r="M11" s="70">
        <f t="shared" si="4"/>
        <v>14</v>
      </c>
      <c r="N11" s="69">
        <f>VLOOKUP($A11,'Return Data'!$A$7:$R$328,11,0)</f>
        <v>5.4239133166894398</v>
      </c>
      <c r="O11" s="70">
        <f t="shared" si="5"/>
        <v>4</v>
      </c>
      <c r="P11" s="69">
        <f>VLOOKUP($A11,'Return Data'!$A$7:$R$328,12,0)</f>
        <v>5.6179907079885796</v>
      </c>
      <c r="Q11" s="70">
        <f t="shared" si="6"/>
        <v>4</v>
      </c>
      <c r="R11" s="69">
        <f>VLOOKUP($A11,'Return Data'!$A$7:$R$328,13,0)</f>
        <v>5.9656758764099198</v>
      </c>
      <c r="S11" s="70">
        <f t="shared" si="7"/>
        <v>5</v>
      </c>
      <c r="T11" s="69">
        <f>VLOOKUP($A11,'Return Data'!$A$7:$R$328,14,0)</f>
        <v>6.4527318083297001</v>
      </c>
      <c r="U11" s="70">
        <f t="shared" si="8"/>
        <v>5</v>
      </c>
      <c r="V11" s="69">
        <f>VLOOKUP($A11,'Return Data'!$A$7:$R$328,18,0)</f>
        <v>7.2811445087041404</v>
      </c>
      <c r="W11" s="70">
        <f t="shared" si="9"/>
        <v>4</v>
      </c>
      <c r="X11" s="69">
        <f>VLOOKUP($A11,'Return Data'!$A$7:$R$328,15,0)</f>
        <v>7.4359919870696398</v>
      </c>
      <c r="Y11" s="70">
        <f t="shared" si="10"/>
        <v>5</v>
      </c>
      <c r="Z11" s="69">
        <f>VLOOKUP($A11,'Return Data'!$A$7:$R$328,17,0)</f>
        <v>10.0439972325181</v>
      </c>
      <c r="AA11" s="71">
        <f t="shared" si="11"/>
        <v>13</v>
      </c>
    </row>
    <row r="12" spans="1:27" x14ac:dyDescent="0.25">
      <c r="A12" s="67" t="s">
        <v>122</v>
      </c>
      <c r="B12" s="68">
        <f>VLOOKUP($A12,'Return Data'!$A$7:$R$328,2,0)</f>
        <v>43901</v>
      </c>
      <c r="C12" s="69">
        <f>VLOOKUP($A12,'Return Data'!$A$7:$R$328,3,0)</f>
        <v>2276.2631000000001</v>
      </c>
      <c r="D12" s="69">
        <f>VLOOKUP($A12,'Return Data'!$A$7:$R$328,6,0)</f>
        <v>5.5168920547314899</v>
      </c>
      <c r="E12" s="70">
        <f t="shared" si="0"/>
        <v>24</v>
      </c>
      <c r="F12" s="69">
        <f>VLOOKUP($A12,'Return Data'!$A$7:$R$328,7,0)</f>
        <v>5.93907441369198</v>
      </c>
      <c r="G12" s="70">
        <f t="shared" si="1"/>
        <v>21</v>
      </c>
      <c r="H12" s="69">
        <f>VLOOKUP($A12,'Return Data'!$A$7:$R$328,8,0)</f>
        <v>5.4337511535046996</v>
      </c>
      <c r="I12" s="70">
        <f t="shared" si="2"/>
        <v>34</v>
      </c>
      <c r="J12" s="69">
        <f>VLOOKUP($A12,'Return Data'!$A$7:$R$328,9,0)</f>
        <v>5.4618475378195903</v>
      </c>
      <c r="K12" s="70">
        <f t="shared" si="3"/>
        <v>35</v>
      </c>
      <c r="L12" s="69">
        <f>VLOOKUP($A12,'Return Data'!$A$7:$R$328,10,0)</f>
        <v>5.2201810424339898</v>
      </c>
      <c r="M12" s="70">
        <f t="shared" si="4"/>
        <v>35</v>
      </c>
      <c r="N12" s="69">
        <f>VLOOKUP($A12,'Return Data'!$A$7:$R$328,11,0)</f>
        <v>5.0539306652663596</v>
      </c>
      <c r="O12" s="70">
        <f t="shared" si="5"/>
        <v>32</v>
      </c>
      <c r="P12" s="69">
        <f>VLOOKUP($A12,'Return Data'!$A$7:$R$328,12,0)</f>
        <v>5.22187439955733</v>
      </c>
      <c r="Q12" s="70">
        <f t="shared" si="6"/>
        <v>31</v>
      </c>
      <c r="R12" s="69">
        <f>VLOOKUP($A12,'Return Data'!$A$7:$R$328,13,0)</f>
        <v>5.5831892242731396</v>
      </c>
      <c r="S12" s="70">
        <f t="shared" si="7"/>
        <v>29</v>
      </c>
      <c r="T12" s="69">
        <f>VLOOKUP($A12,'Return Data'!$A$7:$R$328,14,0)</f>
        <v>6.1128476532253604</v>
      </c>
      <c r="U12" s="70">
        <f t="shared" si="8"/>
        <v>29</v>
      </c>
      <c r="V12" s="69">
        <f>VLOOKUP($A12,'Return Data'!$A$7:$R$328,18,0)</f>
        <v>7.0856483584842698</v>
      </c>
      <c r="W12" s="70">
        <f t="shared" si="9"/>
        <v>25</v>
      </c>
      <c r="X12" s="69">
        <f>VLOOKUP($A12,'Return Data'!$A$7:$R$328,15,0)</f>
        <v>7.3074172051584503</v>
      </c>
      <c r="Y12" s="70">
        <f t="shared" si="10"/>
        <v>24</v>
      </c>
      <c r="Z12" s="69">
        <f>VLOOKUP($A12,'Return Data'!$A$7:$R$328,17,0)</f>
        <v>10.0275434322814</v>
      </c>
      <c r="AA12" s="71">
        <f t="shared" si="11"/>
        <v>18</v>
      </c>
    </row>
    <row r="13" spans="1:27" x14ac:dyDescent="0.25">
      <c r="A13" s="67" t="s">
        <v>123</v>
      </c>
      <c r="B13" s="68">
        <f>VLOOKUP($A13,'Return Data'!$A$7:$R$328,2,0)</f>
        <v>43901</v>
      </c>
      <c r="C13" s="69">
        <f>VLOOKUP($A13,'Return Data'!$A$7:$R$328,3,0)</f>
        <v>2384.2694000000001</v>
      </c>
      <c r="D13" s="69">
        <f>VLOOKUP($A13,'Return Data'!$A$7:$R$328,6,0)</f>
        <v>5.7906585669688102</v>
      </c>
      <c r="E13" s="70">
        <f t="shared" si="0"/>
        <v>15</v>
      </c>
      <c r="F13" s="69">
        <f>VLOOKUP($A13,'Return Data'!$A$7:$R$328,7,0)</f>
        <v>5.8456173472665904</v>
      </c>
      <c r="G13" s="70">
        <f t="shared" si="1"/>
        <v>27</v>
      </c>
      <c r="H13" s="69">
        <f>VLOOKUP($A13,'Return Data'!$A$7:$R$328,8,0)</f>
        <v>5.8156831362980199</v>
      </c>
      <c r="I13" s="70">
        <f t="shared" si="2"/>
        <v>25</v>
      </c>
      <c r="J13" s="69">
        <f>VLOOKUP($A13,'Return Data'!$A$7:$R$328,9,0)</f>
        <v>5.48535142432572</v>
      </c>
      <c r="K13" s="70">
        <f t="shared" si="3"/>
        <v>34</v>
      </c>
      <c r="L13" s="69">
        <f>VLOOKUP($A13,'Return Data'!$A$7:$R$328,10,0)</f>
        <v>5.28548885207449</v>
      </c>
      <c r="M13" s="70">
        <f t="shared" si="4"/>
        <v>34</v>
      </c>
      <c r="N13" s="69">
        <f>VLOOKUP($A13,'Return Data'!$A$7:$R$328,11,0)</f>
        <v>5.1099870109621204</v>
      </c>
      <c r="O13" s="70">
        <f t="shared" si="5"/>
        <v>31</v>
      </c>
      <c r="P13" s="69">
        <f>VLOOKUP($A13,'Return Data'!$A$7:$R$328,12,0)</f>
        <v>5.2116309885915202</v>
      </c>
      <c r="Q13" s="70">
        <f t="shared" si="6"/>
        <v>32</v>
      </c>
      <c r="R13" s="69">
        <f>VLOOKUP($A13,'Return Data'!$A$7:$R$328,13,0)</f>
        <v>5.5055620589262997</v>
      </c>
      <c r="S13" s="70">
        <f t="shared" si="7"/>
        <v>31</v>
      </c>
      <c r="T13" s="69">
        <f>VLOOKUP($A13,'Return Data'!$A$7:$R$328,14,0)</f>
        <v>6.0069858014606403</v>
      </c>
      <c r="U13" s="70">
        <f t="shared" si="8"/>
        <v>31</v>
      </c>
      <c r="V13" s="69">
        <f>VLOOKUP($A13,'Return Data'!$A$7:$R$328,18,0)</f>
        <v>6.97244209198176</v>
      </c>
      <c r="W13" s="70">
        <f t="shared" si="9"/>
        <v>29</v>
      </c>
      <c r="X13" s="69">
        <f>VLOOKUP($A13,'Return Data'!$A$7:$R$328,15,0)</f>
        <v>7.1425952220224103</v>
      </c>
      <c r="Y13" s="70">
        <f t="shared" si="10"/>
        <v>30</v>
      </c>
      <c r="Z13" s="69">
        <f>VLOOKUP($A13,'Return Data'!$A$7:$R$328,17,0)</f>
        <v>9.8212177030155292</v>
      </c>
      <c r="AA13" s="71">
        <f t="shared" si="11"/>
        <v>29</v>
      </c>
    </row>
    <row r="14" spans="1:27" x14ac:dyDescent="0.25">
      <c r="A14" s="67" t="s">
        <v>124</v>
      </c>
      <c r="B14" s="68">
        <f>VLOOKUP($A14,'Return Data'!$A$7:$R$328,2,0)</f>
        <v>43901</v>
      </c>
      <c r="C14" s="69">
        <f>VLOOKUP($A14,'Return Data'!$A$7:$R$328,3,0)</f>
        <v>2828.1140999999998</v>
      </c>
      <c r="D14" s="69">
        <f>VLOOKUP($A14,'Return Data'!$A$7:$R$328,6,0)</f>
        <v>6.0397761219160904</v>
      </c>
      <c r="E14" s="70">
        <f t="shared" si="0"/>
        <v>8</v>
      </c>
      <c r="F14" s="69">
        <f>VLOOKUP($A14,'Return Data'!$A$7:$R$328,7,0)</f>
        <v>6.1597698315173703</v>
      </c>
      <c r="G14" s="70">
        <f t="shared" si="1"/>
        <v>17</v>
      </c>
      <c r="H14" s="69">
        <f>VLOOKUP($A14,'Return Data'!$A$7:$R$328,8,0)</f>
        <v>6.2721697042635096</v>
      </c>
      <c r="I14" s="70">
        <f t="shared" si="2"/>
        <v>13</v>
      </c>
      <c r="J14" s="69">
        <f>VLOOKUP($A14,'Return Data'!$A$7:$R$328,9,0)</f>
        <v>5.9016574091717802</v>
      </c>
      <c r="K14" s="70">
        <f t="shared" si="3"/>
        <v>16</v>
      </c>
      <c r="L14" s="69">
        <f>VLOOKUP($A14,'Return Data'!$A$7:$R$328,10,0)</f>
        <v>5.5504619160077002</v>
      </c>
      <c r="M14" s="70">
        <f t="shared" si="4"/>
        <v>19</v>
      </c>
      <c r="N14" s="69">
        <f>VLOOKUP($A14,'Return Data'!$A$7:$R$328,11,0)</f>
        <v>5.2889794803198402</v>
      </c>
      <c r="O14" s="70">
        <f t="shared" si="5"/>
        <v>20</v>
      </c>
      <c r="P14" s="69">
        <f>VLOOKUP($A14,'Return Data'!$A$7:$R$328,12,0)</f>
        <v>5.3633085805896696</v>
      </c>
      <c r="Q14" s="70">
        <f t="shared" si="6"/>
        <v>24</v>
      </c>
      <c r="R14" s="69">
        <f>VLOOKUP($A14,'Return Data'!$A$7:$R$328,13,0)</f>
        <v>5.76026268017515</v>
      </c>
      <c r="S14" s="70">
        <f t="shared" si="7"/>
        <v>21</v>
      </c>
      <c r="T14" s="69">
        <f>VLOOKUP($A14,'Return Data'!$A$7:$R$328,14,0)</f>
        <v>6.2308195576766803</v>
      </c>
      <c r="U14" s="70">
        <f t="shared" si="8"/>
        <v>25</v>
      </c>
      <c r="V14" s="69">
        <f>VLOOKUP($A14,'Return Data'!$A$7:$R$328,18,0)</f>
        <v>7.1517807394618602</v>
      </c>
      <c r="W14" s="70">
        <f t="shared" si="9"/>
        <v>19</v>
      </c>
      <c r="X14" s="69">
        <f>VLOOKUP($A14,'Return Data'!$A$7:$R$328,15,0)</f>
        <v>7.3479953014441399</v>
      </c>
      <c r="Y14" s="70">
        <f t="shared" si="10"/>
        <v>19</v>
      </c>
      <c r="Z14" s="69">
        <f>VLOOKUP($A14,'Return Data'!$A$7:$R$328,17,0)</f>
        <v>10.0126188467812</v>
      </c>
      <c r="AA14" s="71">
        <f t="shared" si="11"/>
        <v>21</v>
      </c>
    </row>
    <row r="15" spans="1:27" x14ac:dyDescent="0.25">
      <c r="A15" s="67" t="s">
        <v>125</v>
      </c>
      <c r="B15" s="68">
        <f>VLOOKUP($A15,'Return Data'!$A$7:$R$328,2,0)</f>
        <v>43901</v>
      </c>
      <c r="C15" s="69">
        <f>VLOOKUP($A15,'Return Data'!$A$7:$R$328,3,0)</f>
        <v>2547.7818000000002</v>
      </c>
      <c r="D15" s="69">
        <f>VLOOKUP($A15,'Return Data'!$A$7:$R$328,6,0)</f>
        <v>7.3092516985976399</v>
      </c>
      <c r="E15" s="70">
        <f t="shared" si="0"/>
        <v>1</v>
      </c>
      <c r="F15" s="69">
        <f>VLOOKUP($A15,'Return Data'!$A$7:$R$328,7,0)</f>
        <v>7.1711383517122398</v>
      </c>
      <c r="G15" s="70">
        <f t="shared" si="1"/>
        <v>1</v>
      </c>
      <c r="H15" s="69">
        <f>VLOOKUP($A15,'Return Data'!$A$7:$R$328,8,0)</f>
        <v>7.0686962410941199</v>
      </c>
      <c r="I15" s="70">
        <f t="shared" si="2"/>
        <v>1</v>
      </c>
      <c r="J15" s="69">
        <f>VLOOKUP($A15,'Return Data'!$A$7:$R$328,9,0)</f>
        <v>6.3794691315795999</v>
      </c>
      <c r="K15" s="70">
        <f t="shared" si="3"/>
        <v>2</v>
      </c>
      <c r="L15" s="69">
        <f>VLOOKUP($A15,'Return Data'!$A$7:$R$328,10,0)</f>
        <v>5.8047956417521496</v>
      </c>
      <c r="M15" s="70">
        <f t="shared" si="4"/>
        <v>2</v>
      </c>
      <c r="N15" s="69">
        <f>VLOOKUP($A15,'Return Data'!$A$7:$R$328,11,0)</f>
        <v>5.3760275002803697</v>
      </c>
      <c r="O15" s="70">
        <f t="shared" si="5"/>
        <v>8</v>
      </c>
      <c r="P15" s="69">
        <f>VLOOKUP($A15,'Return Data'!$A$7:$R$328,12,0)</f>
        <v>5.6078537270216504</v>
      </c>
      <c r="Q15" s="70">
        <f t="shared" si="6"/>
        <v>5</v>
      </c>
      <c r="R15" s="69">
        <f>VLOOKUP($A15,'Return Data'!$A$7:$R$328,13,0)</f>
        <v>6.0047585313947396</v>
      </c>
      <c r="S15" s="70">
        <f t="shared" si="7"/>
        <v>3</v>
      </c>
      <c r="T15" s="69">
        <f>VLOOKUP($A15,'Return Data'!$A$7:$R$328,14,0)</f>
        <v>6.4598906265604699</v>
      </c>
      <c r="U15" s="70">
        <f t="shared" si="8"/>
        <v>4</v>
      </c>
      <c r="V15" s="69">
        <f>VLOOKUP($A15,'Return Data'!$A$7:$R$328,18,0)</f>
        <v>7.2797815898021403</v>
      </c>
      <c r="W15" s="70">
        <f t="shared" si="9"/>
        <v>5</v>
      </c>
      <c r="X15" s="69">
        <f>VLOOKUP($A15,'Return Data'!$A$7:$R$328,15,0)</f>
        <v>7.4368421274969503</v>
      </c>
      <c r="Y15" s="70">
        <f t="shared" si="10"/>
        <v>4</v>
      </c>
      <c r="Z15" s="69">
        <f>VLOOKUP($A15,'Return Data'!$A$7:$R$328,17,0)</f>
        <v>9.8792393085776098</v>
      </c>
      <c r="AA15" s="71">
        <f t="shared" si="11"/>
        <v>28</v>
      </c>
    </row>
    <row r="16" spans="1:27" x14ac:dyDescent="0.25">
      <c r="A16" s="67" t="s">
        <v>126</v>
      </c>
      <c r="B16" s="68">
        <f>VLOOKUP($A16,'Return Data'!$A$7:$R$328,2,0)</f>
        <v>43901</v>
      </c>
      <c r="C16" s="69">
        <f>VLOOKUP($A16,'Return Data'!$A$7:$R$328,3,0)</f>
        <v>2172.1154000000001</v>
      </c>
      <c r="D16" s="69">
        <f>VLOOKUP($A16,'Return Data'!$A$7:$R$328,6,0)</f>
        <v>4.4451716275761797</v>
      </c>
      <c r="E16" s="70">
        <f t="shared" si="0"/>
        <v>40</v>
      </c>
      <c r="F16" s="69">
        <f>VLOOKUP($A16,'Return Data'!$A$7:$R$328,7,0)</f>
        <v>5.3224406282052996</v>
      </c>
      <c r="G16" s="70">
        <f t="shared" si="1"/>
        <v>37</v>
      </c>
      <c r="H16" s="69">
        <f>VLOOKUP($A16,'Return Data'!$A$7:$R$328,8,0)</f>
        <v>5.0891006622300203</v>
      </c>
      <c r="I16" s="70">
        <f t="shared" si="2"/>
        <v>38</v>
      </c>
      <c r="J16" s="69">
        <f>VLOOKUP($A16,'Return Data'!$A$7:$R$328,9,0)</f>
        <v>4.9888825068583902</v>
      </c>
      <c r="K16" s="70">
        <f t="shared" si="3"/>
        <v>40</v>
      </c>
      <c r="L16" s="69">
        <f>VLOOKUP($A16,'Return Data'!$A$7:$R$328,10,0)</f>
        <v>4.9714940569011796</v>
      </c>
      <c r="M16" s="70">
        <f t="shared" si="4"/>
        <v>40</v>
      </c>
      <c r="N16" s="69">
        <f>VLOOKUP($A16,'Return Data'!$A$7:$R$328,11,0)</f>
        <v>4.8848540168264902</v>
      </c>
      <c r="O16" s="70">
        <f t="shared" si="5"/>
        <v>35</v>
      </c>
      <c r="P16" s="69">
        <f>VLOOKUP($A16,'Return Data'!$A$7:$R$328,12,0)</f>
        <v>4.9173772519285102</v>
      </c>
      <c r="Q16" s="70">
        <f t="shared" si="6"/>
        <v>35</v>
      </c>
      <c r="R16" s="69">
        <f>VLOOKUP($A16,'Return Data'!$A$7:$R$328,13,0)</f>
        <v>5.2878040291218804</v>
      </c>
      <c r="S16" s="70">
        <f t="shared" si="7"/>
        <v>35</v>
      </c>
      <c r="T16" s="69">
        <f>VLOOKUP($A16,'Return Data'!$A$7:$R$328,14,0)</f>
        <v>5.8428312303277199</v>
      </c>
      <c r="U16" s="70">
        <f t="shared" si="8"/>
        <v>33</v>
      </c>
      <c r="V16" s="69">
        <f>VLOOKUP($A16,'Return Data'!$A$7:$R$328,18,0)</f>
        <v>6.9652146781748003</v>
      </c>
      <c r="W16" s="70">
        <f t="shared" si="9"/>
        <v>30</v>
      </c>
      <c r="X16" s="69">
        <f>VLOOKUP($A16,'Return Data'!$A$7:$R$328,15,0)</f>
        <v>7.25262027063925</v>
      </c>
      <c r="Y16" s="70">
        <f t="shared" si="10"/>
        <v>27</v>
      </c>
      <c r="Z16" s="69">
        <f>VLOOKUP($A16,'Return Data'!$A$7:$R$328,17,0)</f>
        <v>10.1266719489564</v>
      </c>
      <c r="AA16" s="71">
        <f t="shared" si="11"/>
        <v>8</v>
      </c>
    </row>
    <row r="17" spans="1:27" x14ac:dyDescent="0.25">
      <c r="A17" s="67" t="s">
        <v>127</v>
      </c>
      <c r="B17" s="68">
        <f>VLOOKUP($A17,'Return Data'!$A$7:$R$328,2,0)</f>
        <v>43901</v>
      </c>
      <c r="C17" s="69">
        <f>VLOOKUP($A17,'Return Data'!$A$7:$R$328,3,0)</f>
        <v>2969.7838000000002</v>
      </c>
      <c r="D17" s="69">
        <f>VLOOKUP($A17,'Return Data'!$A$7:$R$328,6,0)</f>
        <v>7.0978898604011604</v>
      </c>
      <c r="E17" s="70">
        <f t="shared" si="0"/>
        <v>2</v>
      </c>
      <c r="F17" s="69">
        <f>VLOOKUP($A17,'Return Data'!$A$7:$R$328,7,0)</f>
        <v>6.5502413404621196</v>
      </c>
      <c r="G17" s="70">
        <f t="shared" si="1"/>
        <v>9</v>
      </c>
      <c r="H17" s="69">
        <f>VLOOKUP($A17,'Return Data'!$A$7:$R$328,8,0)</f>
        <v>6.2432931389725503</v>
      </c>
      <c r="I17" s="70">
        <f t="shared" si="2"/>
        <v>14</v>
      </c>
      <c r="J17" s="69">
        <f>VLOOKUP($A17,'Return Data'!$A$7:$R$328,9,0)</f>
        <v>5.9055674072624802</v>
      </c>
      <c r="K17" s="70">
        <f t="shared" si="3"/>
        <v>15</v>
      </c>
      <c r="L17" s="69">
        <f>VLOOKUP($A17,'Return Data'!$A$7:$R$328,10,0)</f>
        <v>5.7150432562135203</v>
      </c>
      <c r="M17" s="70">
        <f t="shared" si="4"/>
        <v>5</v>
      </c>
      <c r="N17" s="69">
        <f>VLOOKUP($A17,'Return Data'!$A$7:$R$328,11,0)</f>
        <v>5.5471934533694496</v>
      </c>
      <c r="O17" s="70">
        <f t="shared" si="5"/>
        <v>2</v>
      </c>
      <c r="P17" s="69">
        <f>VLOOKUP($A17,'Return Data'!$A$7:$R$328,12,0)</f>
        <v>5.7872772342736702</v>
      </c>
      <c r="Q17" s="70">
        <f t="shared" si="6"/>
        <v>2</v>
      </c>
      <c r="R17" s="69">
        <f>VLOOKUP($A17,'Return Data'!$A$7:$R$328,13,0)</f>
        <v>6.1321618419831898</v>
      </c>
      <c r="S17" s="70">
        <f t="shared" si="7"/>
        <v>2</v>
      </c>
      <c r="T17" s="69">
        <f>VLOOKUP($A17,'Return Data'!$A$7:$R$328,14,0)</f>
        <v>6.5907601845648198</v>
      </c>
      <c r="U17" s="70">
        <f t="shared" si="8"/>
        <v>2</v>
      </c>
      <c r="V17" s="69">
        <f>VLOOKUP($A17,'Return Data'!$A$7:$R$328,18,0)</f>
        <v>7.3717236877708299</v>
      </c>
      <c r="W17" s="70">
        <f t="shared" si="9"/>
        <v>2</v>
      </c>
      <c r="X17" s="69">
        <f>VLOOKUP($A17,'Return Data'!$A$7:$R$328,15,0)</f>
        <v>7.5154228271528503</v>
      </c>
      <c r="Y17" s="70">
        <f t="shared" si="10"/>
        <v>2</v>
      </c>
      <c r="Z17" s="69">
        <f>VLOOKUP($A17,'Return Data'!$A$7:$R$328,17,0)</f>
        <v>10.242856420350099</v>
      </c>
      <c r="AA17" s="71">
        <f t="shared" si="11"/>
        <v>3</v>
      </c>
    </row>
    <row r="18" spans="1:27" x14ac:dyDescent="0.25">
      <c r="A18" s="67" t="s">
        <v>128</v>
      </c>
      <c r="B18" s="68">
        <f>VLOOKUP($A18,'Return Data'!$A$7:$R$328,2,0)</f>
        <v>43901</v>
      </c>
      <c r="C18" s="69">
        <f>VLOOKUP($A18,'Return Data'!$A$7:$R$328,3,0)</f>
        <v>3892.0684000000001</v>
      </c>
      <c r="D18" s="69">
        <f>VLOOKUP($A18,'Return Data'!$A$7:$R$328,6,0)</f>
        <v>5.7974914905137798</v>
      </c>
      <c r="E18" s="70">
        <f t="shared" si="0"/>
        <v>14</v>
      </c>
      <c r="F18" s="69">
        <f>VLOOKUP($A18,'Return Data'!$A$7:$R$328,7,0)</f>
        <v>6.2424157904516697</v>
      </c>
      <c r="G18" s="70">
        <f t="shared" si="1"/>
        <v>14</v>
      </c>
      <c r="H18" s="69">
        <f>VLOOKUP($A18,'Return Data'!$A$7:$R$328,8,0)</f>
        <v>6.2958409584611399</v>
      </c>
      <c r="I18" s="70">
        <f t="shared" si="2"/>
        <v>12</v>
      </c>
      <c r="J18" s="69">
        <f>VLOOKUP($A18,'Return Data'!$A$7:$R$328,9,0)</f>
        <v>6.0269029061978596</v>
      </c>
      <c r="K18" s="70">
        <f t="shared" si="3"/>
        <v>11</v>
      </c>
      <c r="L18" s="69">
        <f>VLOOKUP($A18,'Return Data'!$A$7:$R$328,10,0)</f>
        <v>5.5648847772248997</v>
      </c>
      <c r="M18" s="70">
        <f t="shared" si="4"/>
        <v>17</v>
      </c>
      <c r="N18" s="69">
        <f>VLOOKUP($A18,'Return Data'!$A$7:$R$328,11,0)</f>
        <v>5.2392161555057104</v>
      </c>
      <c r="O18" s="70">
        <f t="shared" si="5"/>
        <v>26</v>
      </c>
      <c r="P18" s="69">
        <f>VLOOKUP($A18,'Return Data'!$A$7:$R$328,12,0)</f>
        <v>5.3531513739334704</v>
      </c>
      <c r="Q18" s="70">
        <f t="shared" si="6"/>
        <v>25</v>
      </c>
      <c r="R18" s="69">
        <f>VLOOKUP($A18,'Return Data'!$A$7:$R$328,13,0)</f>
        <v>5.7536155016464203</v>
      </c>
      <c r="S18" s="70">
        <f t="shared" si="7"/>
        <v>23</v>
      </c>
      <c r="T18" s="69">
        <f>VLOOKUP($A18,'Return Data'!$A$7:$R$328,14,0)</f>
        <v>6.2575568650354896</v>
      </c>
      <c r="U18" s="70">
        <f t="shared" si="8"/>
        <v>22</v>
      </c>
      <c r="V18" s="69">
        <f>VLOOKUP($A18,'Return Data'!$A$7:$R$328,18,0)</f>
        <v>7.07871726926395</v>
      </c>
      <c r="W18" s="70">
        <f t="shared" si="9"/>
        <v>26</v>
      </c>
      <c r="X18" s="69">
        <f>VLOOKUP($A18,'Return Data'!$A$7:$R$328,15,0)</f>
        <v>7.2431921133859998</v>
      </c>
      <c r="Y18" s="70">
        <f t="shared" si="10"/>
        <v>28</v>
      </c>
      <c r="Z18" s="69">
        <f>VLOOKUP($A18,'Return Data'!$A$7:$R$328,17,0)</f>
        <v>9.9779698724612498</v>
      </c>
      <c r="AA18" s="71">
        <f t="shared" si="11"/>
        <v>24</v>
      </c>
    </row>
    <row r="19" spans="1:27" x14ac:dyDescent="0.25">
      <c r="A19" s="67" t="s">
        <v>129</v>
      </c>
      <c r="B19" s="68">
        <f>VLOOKUP($A19,'Return Data'!$A$7:$R$328,2,0)</f>
        <v>43901</v>
      </c>
      <c r="C19" s="69">
        <f>VLOOKUP($A19,'Return Data'!$A$7:$R$328,3,0)</f>
        <v>1972.7293999999999</v>
      </c>
      <c r="D19" s="69">
        <f>VLOOKUP($A19,'Return Data'!$A$7:$R$328,6,0)</f>
        <v>5.66627892026239</v>
      </c>
      <c r="E19" s="70">
        <f t="shared" si="0"/>
        <v>21</v>
      </c>
      <c r="F19" s="69">
        <f>VLOOKUP($A19,'Return Data'!$A$7:$R$328,7,0)</f>
        <v>5.8668182455489104</v>
      </c>
      <c r="G19" s="70">
        <f t="shared" si="1"/>
        <v>26</v>
      </c>
      <c r="H19" s="69">
        <f>VLOOKUP($A19,'Return Data'!$A$7:$R$328,8,0)</f>
        <v>5.6079879544192197</v>
      </c>
      <c r="I19" s="70">
        <f t="shared" si="2"/>
        <v>32</v>
      </c>
      <c r="J19" s="69">
        <f>VLOOKUP($A19,'Return Data'!$A$7:$R$328,9,0)</f>
        <v>5.8269404478692399</v>
      </c>
      <c r="K19" s="70">
        <f t="shared" si="3"/>
        <v>19</v>
      </c>
      <c r="L19" s="69">
        <f>VLOOKUP($A19,'Return Data'!$A$7:$R$328,10,0)</f>
        <v>5.5106513239392596</v>
      </c>
      <c r="M19" s="70">
        <f t="shared" si="4"/>
        <v>21</v>
      </c>
      <c r="N19" s="69">
        <f>VLOOKUP($A19,'Return Data'!$A$7:$R$328,11,0)</f>
        <v>5.3303513569391301</v>
      </c>
      <c r="O19" s="70">
        <f t="shared" si="5"/>
        <v>17</v>
      </c>
      <c r="P19" s="69">
        <f>VLOOKUP($A19,'Return Data'!$A$7:$R$328,12,0)</f>
        <v>5.5191229549223904</v>
      </c>
      <c r="Q19" s="70">
        <f t="shared" si="6"/>
        <v>9</v>
      </c>
      <c r="R19" s="69">
        <f>VLOOKUP($A19,'Return Data'!$A$7:$R$328,13,0)</f>
        <v>5.9029651891827299</v>
      </c>
      <c r="S19" s="70">
        <f t="shared" si="7"/>
        <v>11</v>
      </c>
      <c r="T19" s="69">
        <f>VLOOKUP($A19,'Return Data'!$A$7:$R$328,14,0)</f>
        <v>6.3869540729785701</v>
      </c>
      <c r="U19" s="70">
        <f t="shared" si="8"/>
        <v>10</v>
      </c>
      <c r="V19" s="69">
        <f>VLOOKUP($A19,'Return Data'!$A$7:$R$328,18,0)</f>
        <v>7.2263167648138404</v>
      </c>
      <c r="W19" s="70">
        <f t="shared" si="9"/>
        <v>11</v>
      </c>
      <c r="X19" s="69">
        <f>VLOOKUP($A19,'Return Data'!$A$7:$R$328,15,0)</f>
        <v>7.4003189784681496</v>
      </c>
      <c r="Y19" s="70">
        <f t="shared" si="10"/>
        <v>12</v>
      </c>
      <c r="Z19" s="69">
        <f>VLOOKUP($A19,'Return Data'!$A$7:$R$328,17,0)</f>
        <v>10.034176632196701</v>
      </c>
      <c r="AA19" s="71">
        <f t="shared" si="11"/>
        <v>17</v>
      </c>
    </row>
    <row r="20" spans="1:27" x14ac:dyDescent="0.25">
      <c r="A20" s="67" t="s">
        <v>130</v>
      </c>
      <c r="B20" s="68">
        <f>VLOOKUP($A20,'Return Data'!$A$7:$R$328,2,0)</f>
        <v>43901</v>
      </c>
      <c r="C20" s="69">
        <f>VLOOKUP($A20,'Return Data'!$A$7:$R$328,3,0)</f>
        <v>292.62270000000001</v>
      </c>
      <c r="D20" s="69">
        <f>VLOOKUP($A20,'Return Data'!$A$7:$R$328,6,0)</f>
        <v>6.8866159091481904</v>
      </c>
      <c r="E20" s="70">
        <f t="shared" si="0"/>
        <v>3</v>
      </c>
      <c r="F20" s="69">
        <f>VLOOKUP($A20,'Return Data'!$A$7:$R$328,7,0)</f>
        <v>6.8517530722355096</v>
      </c>
      <c r="G20" s="70">
        <f t="shared" si="1"/>
        <v>3</v>
      </c>
      <c r="H20" s="69">
        <f>VLOOKUP($A20,'Return Data'!$A$7:$R$328,8,0)</f>
        <v>6.74970772994992</v>
      </c>
      <c r="I20" s="70">
        <f t="shared" si="2"/>
        <v>5</v>
      </c>
      <c r="J20" s="69">
        <f>VLOOKUP($A20,'Return Data'!$A$7:$R$328,9,0)</f>
        <v>6.1809333157553699</v>
      </c>
      <c r="K20" s="70">
        <f t="shared" si="3"/>
        <v>8</v>
      </c>
      <c r="L20" s="69">
        <f>VLOOKUP($A20,'Return Data'!$A$7:$R$328,10,0)</f>
        <v>5.6472880389800002</v>
      </c>
      <c r="M20" s="70">
        <f t="shared" si="4"/>
        <v>9</v>
      </c>
      <c r="N20" s="69">
        <f>VLOOKUP($A20,'Return Data'!$A$7:$R$328,11,0)</f>
        <v>5.3104104487921298</v>
      </c>
      <c r="O20" s="70">
        <f t="shared" si="5"/>
        <v>19</v>
      </c>
      <c r="P20" s="69">
        <f>VLOOKUP($A20,'Return Data'!$A$7:$R$328,12,0)</f>
        <v>5.4296554296027599</v>
      </c>
      <c r="Q20" s="70">
        <f t="shared" si="6"/>
        <v>20</v>
      </c>
      <c r="R20" s="69">
        <f>VLOOKUP($A20,'Return Data'!$A$7:$R$328,13,0)</f>
        <v>5.8195199421886299</v>
      </c>
      <c r="S20" s="70">
        <f t="shared" si="7"/>
        <v>17</v>
      </c>
      <c r="T20" s="69">
        <f>VLOOKUP($A20,'Return Data'!$A$7:$R$328,14,0)</f>
        <v>6.31851916679366</v>
      </c>
      <c r="U20" s="70">
        <f t="shared" si="8"/>
        <v>17</v>
      </c>
      <c r="V20" s="69">
        <f>VLOOKUP($A20,'Return Data'!$A$7:$R$328,18,0)</f>
        <v>7.1725973153789102</v>
      </c>
      <c r="W20" s="70">
        <f t="shared" si="9"/>
        <v>17</v>
      </c>
      <c r="X20" s="69">
        <f>VLOOKUP($A20,'Return Data'!$A$7:$R$328,15,0)</f>
        <v>7.3357548666399399</v>
      </c>
      <c r="Y20" s="70">
        <f t="shared" si="10"/>
        <v>22</v>
      </c>
      <c r="Z20" s="69">
        <f>VLOOKUP($A20,'Return Data'!$A$7:$R$328,17,0)</f>
        <v>10.040958988918099</v>
      </c>
      <c r="AA20" s="71">
        <f t="shared" si="11"/>
        <v>15</v>
      </c>
    </row>
    <row r="21" spans="1:27" x14ac:dyDescent="0.25">
      <c r="A21" s="67" t="s">
        <v>131</v>
      </c>
      <c r="B21" s="68">
        <f>VLOOKUP($A21,'Return Data'!$A$7:$R$328,2,0)</f>
        <v>43901</v>
      </c>
      <c r="C21" s="69">
        <f>VLOOKUP($A21,'Return Data'!$A$7:$R$328,3,0)</f>
        <v>2121.5657000000001</v>
      </c>
      <c r="D21" s="69">
        <f>VLOOKUP($A21,'Return Data'!$A$7:$R$328,6,0)</f>
        <v>5.2532211509712701</v>
      </c>
      <c r="E21" s="70">
        <f t="shared" si="0"/>
        <v>29</v>
      </c>
      <c r="F21" s="69">
        <f>VLOOKUP($A21,'Return Data'!$A$7:$R$328,7,0)</f>
        <v>5.8293061149835603</v>
      </c>
      <c r="G21" s="70">
        <f t="shared" si="1"/>
        <v>29</v>
      </c>
      <c r="H21" s="69">
        <f>VLOOKUP($A21,'Return Data'!$A$7:$R$328,8,0)</f>
        <v>5.8446918550512201</v>
      </c>
      <c r="I21" s="70">
        <f t="shared" si="2"/>
        <v>24</v>
      </c>
      <c r="J21" s="69">
        <f>VLOOKUP($A21,'Return Data'!$A$7:$R$328,9,0)</f>
        <v>5.6804208738498803</v>
      </c>
      <c r="K21" s="70">
        <f t="shared" si="3"/>
        <v>26</v>
      </c>
      <c r="L21" s="69">
        <f>VLOOKUP($A21,'Return Data'!$A$7:$R$328,10,0)</f>
        <v>5.5190219491027603</v>
      </c>
      <c r="M21" s="70">
        <f t="shared" si="4"/>
        <v>20</v>
      </c>
      <c r="N21" s="69">
        <f>VLOOKUP($A21,'Return Data'!$A$7:$R$328,11,0)</f>
        <v>5.3646740741964702</v>
      </c>
      <c r="O21" s="70">
        <f t="shared" si="5"/>
        <v>11</v>
      </c>
      <c r="P21" s="69">
        <f>VLOOKUP($A21,'Return Data'!$A$7:$R$328,12,0)</f>
        <v>5.5831993032676897</v>
      </c>
      <c r="Q21" s="70">
        <f t="shared" si="6"/>
        <v>7</v>
      </c>
      <c r="R21" s="69">
        <f>VLOOKUP($A21,'Return Data'!$A$7:$R$328,13,0)</f>
        <v>5.9445928187544803</v>
      </c>
      <c r="S21" s="70">
        <f t="shared" si="7"/>
        <v>7</v>
      </c>
      <c r="T21" s="69">
        <f>VLOOKUP($A21,'Return Data'!$A$7:$R$328,14,0)</f>
        <v>6.3697607873305504</v>
      </c>
      <c r="U21" s="70">
        <f t="shared" si="8"/>
        <v>11</v>
      </c>
      <c r="V21" s="69">
        <f>VLOOKUP($A21,'Return Data'!$A$7:$R$328,18,0)</f>
        <v>7.2570701332463097</v>
      </c>
      <c r="W21" s="70">
        <f t="shared" si="9"/>
        <v>8</v>
      </c>
      <c r="X21" s="69">
        <f>VLOOKUP($A21,'Return Data'!$A$7:$R$328,15,0)</f>
        <v>7.4267733820897197</v>
      </c>
      <c r="Y21" s="70">
        <f t="shared" si="10"/>
        <v>9</v>
      </c>
      <c r="Z21" s="69">
        <f>VLOOKUP($A21,'Return Data'!$A$7:$R$328,17,0)</f>
        <v>10.0188494400512</v>
      </c>
      <c r="AA21" s="71">
        <f t="shared" si="11"/>
        <v>19</v>
      </c>
    </row>
    <row r="22" spans="1:27" x14ac:dyDescent="0.25">
      <c r="A22" s="67" t="s">
        <v>132</v>
      </c>
      <c r="B22" s="68">
        <f>VLOOKUP($A22,'Return Data'!$A$7:$R$328,2,0)</f>
        <v>43901</v>
      </c>
      <c r="C22" s="69">
        <f>VLOOKUP($A22,'Return Data'!$A$7:$R$328,3,0)</f>
        <v>2393.9731999999999</v>
      </c>
      <c r="D22" s="69">
        <f>VLOOKUP($A22,'Return Data'!$A$7:$R$328,6,0)</f>
        <v>5.1845871790176004</v>
      </c>
      <c r="E22" s="70">
        <f t="shared" si="0"/>
        <v>30</v>
      </c>
      <c r="F22" s="69">
        <f>VLOOKUP($A22,'Return Data'!$A$7:$R$328,7,0)</f>
        <v>5.54111133594352</v>
      </c>
      <c r="G22" s="70">
        <f t="shared" si="1"/>
        <v>34</v>
      </c>
      <c r="H22" s="69">
        <f>VLOOKUP($A22,'Return Data'!$A$7:$R$328,8,0)</f>
        <v>5.5146478146973603</v>
      </c>
      <c r="I22" s="70">
        <f t="shared" si="2"/>
        <v>33</v>
      </c>
      <c r="J22" s="69">
        <f>VLOOKUP($A22,'Return Data'!$A$7:$R$328,9,0)</f>
        <v>5.8942437821376901</v>
      </c>
      <c r="K22" s="70">
        <f t="shared" si="3"/>
        <v>17</v>
      </c>
      <c r="L22" s="69">
        <f>VLOOKUP($A22,'Return Data'!$A$7:$R$328,10,0)</f>
        <v>5.4973910847350798</v>
      </c>
      <c r="M22" s="70">
        <f t="shared" si="4"/>
        <v>22</v>
      </c>
      <c r="N22" s="69">
        <f>VLOOKUP($A22,'Return Data'!$A$7:$R$328,11,0)</f>
        <v>5.17631647730179</v>
      </c>
      <c r="O22" s="70">
        <f t="shared" si="5"/>
        <v>28</v>
      </c>
      <c r="P22" s="69">
        <f>VLOOKUP($A22,'Return Data'!$A$7:$R$328,12,0)</f>
        <v>5.2275419409001502</v>
      </c>
      <c r="Q22" s="70">
        <f t="shared" si="6"/>
        <v>30</v>
      </c>
      <c r="R22" s="69">
        <f>VLOOKUP($A22,'Return Data'!$A$7:$R$328,13,0)</f>
        <v>5.5776967033635803</v>
      </c>
      <c r="S22" s="70">
        <f t="shared" si="7"/>
        <v>30</v>
      </c>
      <c r="T22" s="69">
        <f>VLOOKUP($A22,'Return Data'!$A$7:$R$328,14,0)</f>
        <v>6.0648208560741903</v>
      </c>
      <c r="U22" s="70">
        <f t="shared" si="8"/>
        <v>30</v>
      </c>
      <c r="V22" s="69">
        <f>VLOOKUP($A22,'Return Data'!$A$7:$R$328,18,0)</f>
        <v>6.9760152112630402</v>
      </c>
      <c r="W22" s="70">
        <f t="shared" si="9"/>
        <v>28</v>
      </c>
      <c r="X22" s="69">
        <f>VLOOKUP($A22,'Return Data'!$A$7:$R$328,15,0)</f>
        <v>7.1989457147758404</v>
      </c>
      <c r="Y22" s="70">
        <f t="shared" si="10"/>
        <v>29</v>
      </c>
      <c r="Z22" s="69">
        <f>VLOOKUP($A22,'Return Data'!$A$7:$R$328,17,0)</f>
        <v>9.9239928970473592</v>
      </c>
      <c r="AA22" s="71">
        <f t="shared" si="11"/>
        <v>27</v>
      </c>
    </row>
    <row r="23" spans="1:27" x14ac:dyDescent="0.25">
      <c r="A23" s="67" t="s">
        <v>133</v>
      </c>
      <c r="B23" s="68">
        <f>VLOOKUP($A23,'Return Data'!$A$7:$R$328,2,0)</f>
        <v>43901</v>
      </c>
      <c r="C23" s="69">
        <f>VLOOKUP($A23,'Return Data'!$A$7:$R$328,3,0)</f>
        <v>1540.1777</v>
      </c>
      <c r="D23" s="69">
        <f>VLOOKUP($A23,'Return Data'!$A$7:$R$328,6,0)</f>
        <v>4.7308464971048698</v>
      </c>
      <c r="E23" s="70">
        <f t="shared" si="0"/>
        <v>35</v>
      </c>
      <c r="F23" s="69">
        <f>VLOOKUP($A23,'Return Data'!$A$7:$R$328,7,0)</f>
        <v>5.0158932445117896</v>
      </c>
      <c r="G23" s="70">
        <f t="shared" si="1"/>
        <v>40</v>
      </c>
      <c r="H23" s="69">
        <f>VLOOKUP($A23,'Return Data'!$A$7:$R$328,8,0)</f>
        <v>5.0615049202479403</v>
      </c>
      <c r="I23" s="70">
        <f t="shared" si="2"/>
        <v>39</v>
      </c>
      <c r="J23" s="69">
        <f>VLOOKUP($A23,'Return Data'!$A$7:$R$328,9,0)</f>
        <v>5.0040586063009096</v>
      </c>
      <c r="K23" s="70">
        <f t="shared" si="3"/>
        <v>39</v>
      </c>
      <c r="L23" s="69">
        <f>VLOOKUP($A23,'Return Data'!$A$7:$R$328,10,0)</f>
        <v>4.92339756029833</v>
      </c>
      <c r="M23" s="70">
        <f t="shared" si="4"/>
        <v>41</v>
      </c>
      <c r="N23" s="69">
        <f>VLOOKUP($A23,'Return Data'!$A$7:$R$328,11,0)</f>
        <v>4.7729235976497399</v>
      </c>
      <c r="O23" s="70">
        <f t="shared" si="5"/>
        <v>37</v>
      </c>
      <c r="P23" s="69">
        <f>VLOOKUP($A23,'Return Data'!$A$7:$R$328,12,0)</f>
        <v>4.88400366589567</v>
      </c>
      <c r="Q23" s="70">
        <f t="shared" si="6"/>
        <v>37</v>
      </c>
      <c r="R23" s="69">
        <f>VLOOKUP($A23,'Return Data'!$A$7:$R$328,13,0)</f>
        <v>5.2464730658389902</v>
      </c>
      <c r="S23" s="70">
        <f t="shared" si="7"/>
        <v>36</v>
      </c>
      <c r="T23" s="69">
        <f>VLOOKUP($A23,'Return Data'!$A$7:$R$328,14,0)</f>
        <v>5.6486261526686397</v>
      </c>
      <c r="U23" s="70">
        <f t="shared" si="8"/>
        <v>36</v>
      </c>
      <c r="V23" s="69">
        <f>VLOOKUP($A23,'Return Data'!$A$7:$R$328,18,0)</f>
        <v>6.4793214898935396</v>
      </c>
      <c r="W23" s="70">
        <f t="shared" si="9"/>
        <v>31</v>
      </c>
      <c r="X23" s="69">
        <f>VLOOKUP($A23,'Return Data'!$A$7:$R$328,15,0)</f>
        <v>6.6805301819718403</v>
      </c>
      <c r="Y23" s="70">
        <f t="shared" si="10"/>
        <v>32</v>
      </c>
      <c r="Z23" s="69">
        <f>VLOOKUP($A23,'Return Data'!$A$7:$R$328,17,0)</f>
        <v>8.5296209412014896</v>
      </c>
      <c r="AA23" s="71">
        <f t="shared" si="11"/>
        <v>32</v>
      </c>
    </row>
    <row r="24" spans="1:27" x14ac:dyDescent="0.25">
      <c r="A24" s="67" t="s">
        <v>134</v>
      </c>
      <c r="B24" s="68">
        <f>VLOOKUP($A24,'Return Data'!$A$7:$R$328,2,0)</f>
        <v>43901</v>
      </c>
      <c r="C24" s="69">
        <f>VLOOKUP($A24,'Return Data'!$A$7:$R$328,3,0)</f>
        <v>1932.4201</v>
      </c>
      <c r="D24" s="69">
        <f>VLOOKUP($A24,'Return Data'!$A$7:$R$328,6,0)</f>
        <v>5.7221425284165202</v>
      </c>
      <c r="E24" s="70">
        <f t="shared" si="0"/>
        <v>18</v>
      </c>
      <c r="F24" s="69">
        <f>VLOOKUP($A24,'Return Data'!$A$7:$R$328,7,0)</f>
        <v>5.9804341496533597</v>
      </c>
      <c r="G24" s="70">
        <f t="shared" si="1"/>
        <v>18</v>
      </c>
      <c r="H24" s="69">
        <f>VLOOKUP($A24,'Return Data'!$A$7:$R$328,8,0)</f>
        <v>5.9276521652848997</v>
      </c>
      <c r="I24" s="70">
        <f t="shared" si="2"/>
        <v>20</v>
      </c>
      <c r="J24" s="69">
        <f>VLOOKUP($A24,'Return Data'!$A$7:$R$328,9,0)</f>
        <v>5.6179722630004498</v>
      </c>
      <c r="K24" s="70">
        <f t="shared" si="3"/>
        <v>28</v>
      </c>
      <c r="L24" s="69">
        <f>VLOOKUP($A24,'Return Data'!$A$7:$R$328,10,0)</f>
        <v>5.4251887081749004</v>
      </c>
      <c r="M24" s="70">
        <f t="shared" si="4"/>
        <v>28</v>
      </c>
      <c r="N24" s="69">
        <f>VLOOKUP($A24,'Return Data'!$A$7:$R$328,11,0)</f>
        <v>5.3603730702336403</v>
      </c>
      <c r="O24" s="70">
        <f t="shared" si="5"/>
        <v>12</v>
      </c>
      <c r="P24" s="69">
        <f>VLOOKUP($A24,'Return Data'!$A$7:$R$328,12,0)</f>
        <v>5.4747121320973804</v>
      </c>
      <c r="Q24" s="70">
        <f t="shared" si="6"/>
        <v>16</v>
      </c>
      <c r="R24" s="69">
        <f>VLOOKUP($A24,'Return Data'!$A$7:$R$328,13,0)</f>
        <v>5.8160453469475097</v>
      </c>
      <c r="S24" s="70">
        <f t="shared" si="7"/>
        <v>18</v>
      </c>
      <c r="T24" s="69">
        <f>VLOOKUP($A24,'Return Data'!$A$7:$R$328,14,0)</f>
        <v>6.2980179368462599</v>
      </c>
      <c r="U24" s="70">
        <f t="shared" si="8"/>
        <v>20</v>
      </c>
      <c r="V24" s="69">
        <f>VLOOKUP($A24,'Return Data'!$A$7:$R$328,18,0)</f>
        <v>7.1328052572586396</v>
      </c>
      <c r="W24" s="70">
        <f t="shared" si="9"/>
        <v>21</v>
      </c>
      <c r="X24" s="69">
        <f>VLOOKUP($A24,'Return Data'!$A$7:$R$328,15,0)</f>
        <v>7.3559635173798501</v>
      </c>
      <c r="Y24" s="70">
        <f t="shared" si="10"/>
        <v>18</v>
      </c>
      <c r="Z24" s="69">
        <f>VLOOKUP($A24,'Return Data'!$A$7:$R$328,17,0)</f>
        <v>10.140214524104501</v>
      </c>
      <c r="AA24" s="71">
        <f t="shared" si="11"/>
        <v>7</v>
      </c>
    </row>
    <row r="25" spans="1:27" x14ac:dyDescent="0.25">
      <c r="A25" s="67" t="s">
        <v>135</v>
      </c>
      <c r="B25" s="68">
        <f>VLOOKUP($A25,'Return Data'!$A$7:$R$328,2,0)</f>
        <v>43901</v>
      </c>
      <c r="C25" s="69">
        <f>VLOOKUP($A25,'Return Data'!$A$7:$R$328,3,0)</f>
        <v>1931.9549</v>
      </c>
      <c r="D25" s="69">
        <f>VLOOKUP($A25,'Return Data'!$A$7:$R$328,6,0)</f>
        <v>4.2627090659156401</v>
      </c>
      <c r="E25" s="70">
        <f t="shared" si="0"/>
        <v>41</v>
      </c>
      <c r="F25" s="69">
        <f>VLOOKUP($A25,'Return Data'!$A$7:$R$328,7,0)</f>
        <v>4.2630747519107501</v>
      </c>
      <c r="G25" s="70">
        <f t="shared" si="1"/>
        <v>43</v>
      </c>
      <c r="H25" s="69">
        <f>VLOOKUP($A25,'Return Data'!$A$7:$R$328,8,0)</f>
        <v>4.4681896210165499</v>
      </c>
      <c r="I25" s="70">
        <f t="shared" si="2"/>
        <v>43</v>
      </c>
      <c r="J25" s="69">
        <f>VLOOKUP($A25,'Return Data'!$A$7:$R$328,9,0)</f>
        <v>4.8650458860396597</v>
      </c>
      <c r="K25" s="70">
        <f t="shared" si="3"/>
        <v>41</v>
      </c>
      <c r="L25" s="69">
        <f>VLOOKUP($A25,'Return Data'!$A$7:$R$328,10,0)</f>
        <v>5.0709098463612996</v>
      </c>
      <c r="M25" s="70">
        <f t="shared" si="4"/>
        <v>39</v>
      </c>
      <c r="N25" s="69"/>
      <c r="O25" s="70"/>
      <c r="P25" s="69"/>
      <c r="Q25" s="70"/>
      <c r="R25" s="69"/>
      <c r="S25" s="70"/>
      <c r="T25" s="69"/>
      <c r="U25" s="70"/>
      <c r="V25" s="69"/>
      <c r="W25" s="70"/>
      <c r="X25" s="69"/>
      <c r="Y25" s="70"/>
      <c r="Z25" s="69">
        <f>VLOOKUP($A25,'Return Data'!$A$7:$R$328,17,0)</f>
        <v>5.2099776402752997</v>
      </c>
      <c r="AA25" s="71">
        <f t="shared" si="11"/>
        <v>44</v>
      </c>
    </row>
    <row r="26" spans="1:27" x14ac:dyDescent="0.25">
      <c r="A26" s="67" t="s">
        <v>136</v>
      </c>
      <c r="B26" s="68">
        <f>VLOOKUP($A26,'Return Data'!$A$7:$R$328,2,0)</f>
        <v>43901</v>
      </c>
      <c r="C26" s="69">
        <f>VLOOKUP($A26,'Return Data'!$A$7:$R$328,3,0)</f>
        <v>1932.9340999999999</v>
      </c>
      <c r="D26" s="69">
        <f>VLOOKUP($A26,'Return Data'!$A$7:$R$328,6,0)</f>
        <v>5.7206206750628503</v>
      </c>
      <c r="E26" s="70">
        <f t="shared" si="0"/>
        <v>19</v>
      </c>
      <c r="F26" s="69">
        <f>VLOOKUP($A26,'Return Data'!$A$7:$R$328,7,0)</f>
        <v>5.9756927744582002</v>
      </c>
      <c r="G26" s="70">
        <f t="shared" si="1"/>
        <v>19</v>
      </c>
      <c r="H26" s="69">
        <f>VLOOKUP($A26,'Return Data'!$A$7:$R$328,8,0)</f>
        <v>5.9793382642197503</v>
      </c>
      <c r="I26" s="70">
        <f t="shared" si="2"/>
        <v>18</v>
      </c>
      <c r="J26" s="69">
        <f>VLOOKUP($A26,'Return Data'!$A$7:$R$328,9,0)</f>
        <v>5.6609073663646399</v>
      </c>
      <c r="K26" s="70">
        <f t="shared" si="3"/>
        <v>27</v>
      </c>
      <c r="L26" s="69">
        <f>VLOOKUP($A26,'Return Data'!$A$7:$R$328,10,0)</f>
        <v>5.4540176259779303</v>
      </c>
      <c r="M26" s="70">
        <f t="shared" si="4"/>
        <v>25</v>
      </c>
      <c r="N26" s="69"/>
      <c r="O26" s="70"/>
      <c r="P26" s="69"/>
      <c r="Q26" s="70"/>
      <c r="R26" s="69"/>
      <c r="S26" s="70"/>
      <c r="T26" s="69"/>
      <c r="U26" s="70"/>
      <c r="V26" s="69"/>
      <c r="W26" s="70"/>
      <c r="X26" s="69"/>
      <c r="Y26" s="70"/>
      <c r="Z26" s="69">
        <f>VLOOKUP($A26,'Return Data'!$A$7:$R$328,17,0)</f>
        <v>5.4566225427506296</v>
      </c>
      <c r="AA26" s="71">
        <f t="shared" si="11"/>
        <v>41</v>
      </c>
    </row>
    <row r="27" spans="1:27" x14ac:dyDescent="0.25">
      <c r="A27" s="67" t="s">
        <v>137</v>
      </c>
      <c r="B27" s="68">
        <f>VLOOKUP($A27,'Return Data'!$A$7:$R$328,2,0)</f>
        <v>43901</v>
      </c>
      <c r="C27" s="69">
        <f>VLOOKUP($A27,'Return Data'!$A$7:$R$328,3,0)</f>
        <v>1932.7745</v>
      </c>
      <c r="D27" s="69">
        <f>VLOOKUP($A27,'Return Data'!$A$7:$R$328,6,0)</f>
        <v>5.6474195921222297</v>
      </c>
      <c r="E27" s="70">
        <f t="shared" si="0"/>
        <v>22</v>
      </c>
      <c r="F27" s="69">
        <f>VLOOKUP($A27,'Return Data'!$A$7:$R$328,7,0)</f>
        <v>5.9579132757713698</v>
      </c>
      <c r="G27" s="70">
        <f t="shared" si="1"/>
        <v>20</v>
      </c>
      <c r="H27" s="69">
        <f>VLOOKUP($A27,'Return Data'!$A$7:$R$328,8,0)</f>
        <v>5.9187225425755603</v>
      </c>
      <c r="I27" s="70">
        <f t="shared" si="2"/>
        <v>21</v>
      </c>
      <c r="J27" s="69">
        <f>VLOOKUP($A27,'Return Data'!$A$7:$R$328,9,0)</f>
        <v>5.5603133999302203</v>
      </c>
      <c r="K27" s="70">
        <f t="shared" si="3"/>
        <v>31</v>
      </c>
      <c r="L27" s="69">
        <f>VLOOKUP($A27,'Return Data'!$A$7:$R$328,10,0)</f>
        <v>5.40225210344133</v>
      </c>
      <c r="M27" s="70">
        <f t="shared" si="4"/>
        <v>30</v>
      </c>
      <c r="N27" s="69"/>
      <c r="O27" s="70"/>
      <c r="P27" s="69"/>
      <c r="Q27" s="70"/>
      <c r="R27" s="69"/>
      <c r="S27" s="70"/>
      <c r="T27" s="69"/>
      <c r="U27" s="70"/>
      <c r="V27" s="69"/>
      <c r="W27" s="70"/>
      <c r="X27" s="69"/>
      <c r="Y27" s="70"/>
      <c r="Z27" s="69">
        <f>VLOOKUP($A27,'Return Data'!$A$7:$R$328,17,0)</f>
        <v>5.4103104199169296</v>
      </c>
      <c r="AA27" s="71">
        <f t="shared" si="11"/>
        <v>42</v>
      </c>
    </row>
    <row r="28" spans="1:27" x14ac:dyDescent="0.25">
      <c r="A28" s="67" t="s">
        <v>138</v>
      </c>
      <c r="B28" s="68">
        <f>VLOOKUP($A28,'Return Data'!$A$7:$R$328,2,0)</f>
        <v>43901</v>
      </c>
      <c r="C28" s="69">
        <f>VLOOKUP($A28,'Return Data'!$A$7:$R$328,3,0)</f>
        <v>1933.0282999999999</v>
      </c>
      <c r="D28" s="69">
        <f>VLOOKUP($A28,'Return Data'!$A$7:$R$328,6,0)</f>
        <v>5.4993511533425501</v>
      </c>
      <c r="E28" s="70">
        <f t="shared" si="0"/>
        <v>25</v>
      </c>
      <c r="F28" s="69">
        <f>VLOOKUP($A28,'Return Data'!$A$7:$R$328,7,0)</f>
        <v>5.7630856771958898</v>
      </c>
      <c r="G28" s="70">
        <f t="shared" si="1"/>
        <v>31</v>
      </c>
      <c r="H28" s="69">
        <f>VLOOKUP($A28,'Return Data'!$A$7:$R$328,8,0)</f>
        <v>5.7738468431362904</v>
      </c>
      <c r="I28" s="70">
        <f t="shared" si="2"/>
        <v>27</v>
      </c>
      <c r="J28" s="69">
        <f>VLOOKUP($A28,'Return Data'!$A$7:$R$328,9,0)</f>
        <v>5.5774612269013</v>
      </c>
      <c r="K28" s="70">
        <f t="shared" si="3"/>
        <v>30</v>
      </c>
      <c r="L28" s="69">
        <f>VLOOKUP($A28,'Return Data'!$A$7:$R$328,10,0)</f>
        <v>5.4075815608326403</v>
      </c>
      <c r="M28" s="70">
        <f t="shared" si="4"/>
        <v>29</v>
      </c>
      <c r="N28" s="69"/>
      <c r="O28" s="70"/>
      <c r="P28" s="69"/>
      <c r="Q28" s="70"/>
      <c r="R28" s="69"/>
      <c r="S28" s="70"/>
      <c r="T28" s="69"/>
      <c r="U28" s="70"/>
      <c r="V28" s="69"/>
      <c r="W28" s="70"/>
      <c r="X28" s="69"/>
      <c r="Y28" s="70"/>
      <c r="Z28" s="69">
        <f>VLOOKUP($A28,'Return Data'!$A$7:$R$328,17,0)</f>
        <v>5.4813157518919304</v>
      </c>
      <c r="AA28" s="71">
        <f t="shared" si="11"/>
        <v>40</v>
      </c>
    </row>
    <row r="29" spans="1:27" x14ac:dyDescent="0.25">
      <c r="A29" s="67" t="s">
        <v>139</v>
      </c>
      <c r="B29" s="68">
        <f>VLOOKUP($A29,'Return Data'!$A$7:$R$328,2,0)</f>
        <v>43901</v>
      </c>
      <c r="C29" s="69">
        <f>VLOOKUP($A29,'Return Data'!$A$7:$R$328,3,0)</f>
        <v>2719.5798</v>
      </c>
      <c r="D29" s="69">
        <f>VLOOKUP($A29,'Return Data'!$A$7:$R$328,6,0)</f>
        <v>4.0791557781968404</v>
      </c>
      <c r="E29" s="70">
        <f t="shared" si="0"/>
        <v>43</v>
      </c>
      <c r="F29" s="69">
        <f>VLOOKUP($A29,'Return Data'!$A$7:$R$328,7,0)</f>
        <v>5.5777186435099004</v>
      </c>
      <c r="G29" s="70">
        <f t="shared" si="1"/>
        <v>33</v>
      </c>
      <c r="H29" s="69">
        <f>VLOOKUP($A29,'Return Data'!$A$7:$R$328,8,0)</f>
        <v>5.7888438721117597</v>
      </c>
      <c r="I29" s="70">
        <f t="shared" si="2"/>
        <v>26</v>
      </c>
      <c r="J29" s="69">
        <f>VLOOKUP($A29,'Return Data'!$A$7:$R$328,9,0)</f>
        <v>5.8086624271386</v>
      </c>
      <c r="K29" s="70">
        <f t="shared" si="3"/>
        <v>21</v>
      </c>
      <c r="L29" s="69">
        <f>VLOOKUP($A29,'Return Data'!$A$7:$R$328,10,0)</f>
        <v>5.4402526815281798</v>
      </c>
      <c r="M29" s="70">
        <f t="shared" si="4"/>
        <v>27</v>
      </c>
      <c r="N29" s="69">
        <f>VLOOKUP($A29,'Return Data'!$A$7:$R$328,11,0)</f>
        <v>5.1902494899237501</v>
      </c>
      <c r="O29" s="70">
        <f t="shared" ref="O29:O51" si="12">RANK(N29,N$8:N$51,0)</f>
        <v>27</v>
      </c>
      <c r="P29" s="69">
        <f>VLOOKUP($A29,'Return Data'!$A$7:$R$328,12,0)</f>
        <v>5.3111304086236002</v>
      </c>
      <c r="Q29" s="70">
        <f t="shared" ref="Q29:Q51" si="13">RANK(P29,P$8:P$51,0)</f>
        <v>28</v>
      </c>
      <c r="R29" s="69">
        <f>VLOOKUP($A29,'Return Data'!$A$7:$R$328,13,0)</f>
        <v>5.6637077591910296</v>
      </c>
      <c r="S29" s="70">
        <f t="shared" ref="S29:S51" si="14">RANK(R29,R$8:R$51,0)</f>
        <v>28</v>
      </c>
      <c r="T29" s="69">
        <f>VLOOKUP($A29,'Return Data'!$A$7:$R$328,14,0)</f>
        <v>6.1459958694284396</v>
      </c>
      <c r="U29" s="70">
        <f>RANK(T29,T$8:T$51,0)</f>
        <v>28</v>
      </c>
      <c r="V29" s="69">
        <f>VLOOKUP($A29,'Return Data'!$A$7:$R$328,18,0)</f>
        <v>7.09388609574986</v>
      </c>
      <c r="W29" s="70">
        <f>RANK(V29,V$8:V$51,0)</f>
        <v>24</v>
      </c>
      <c r="X29" s="69">
        <f>VLOOKUP($A29,'Return Data'!$A$7:$R$328,15,0)</f>
        <v>7.30893452768911</v>
      </c>
      <c r="Y29" s="70">
        <f>RANK(X29,X$8:X$51,0)</f>
        <v>23</v>
      </c>
      <c r="Z29" s="69">
        <f>VLOOKUP($A29,'Return Data'!$A$7:$R$328,17,0)</f>
        <v>10.0346515299569</v>
      </c>
      <c r="AA29" s="71">
        <f t="shared" si="11"/>
        <v>16</v>
      </c>
    </row>
    <row r="30" spans="1:27" x14ac:dyDescent="0.25">
      <c r="A30" s="67" t="s">
        <v>140</v>
      </c>
      <c r="B30" s="68">
        <f>VLOOKUP($A30,'Return Data'!$A$7:$R$328,2,0)</f>
        <v>43901</v>
      </c>
      <c r="C30" s="69">
        <f>VLOOKUP($A30,'Return Data'!$A$7:$R$328,3,0)</f>
        <v>1047.3780999999999</v>
      </c>
      <c r="D30" s="69">
        <f>VLOOKUP($A30,'Return Data'!$A$7:$R$328,6,0)</f>
        <v>4.6738391435016098</v>
      </c>
      <c r="E30" s="70">
        <f t="shared" si="0"/>
        <v>36</v>
      </c>
      <c r="F30" s="69">
        <f>VLOOKUP($A30,'Return Data'!$A$7:$R$328,7,0)</f>
        <v>6.1713883527013698</v>
      </c>
      <c r="G30" s="70">
        <f t="shared" si="1"/>
        <v>16</v>
      </c>
      <c r="H30" s="69">
        <f>VLOOKUP($A30,'Return Data'!$A$7:$R$328,8,0)</f>
        <v>5.6326858235843202</v>
      </c>
      <c r="I30" s="70">
        <f t="shared" si="2"/>
        <v>31</v>
      </c>
      <c r="J30" s="69">
        <f>VLOOKUP($A30,'Return Data'!$A$7:$R$328,9,0)</f>
        <v>5.4387933361451202</v>
      </c>
      <c r="K30" s="70">
        <f t="shared" si="3"/>
        <v>36</v>
      </c>
      <c r="L30" s="69">
        <f>VLOOKUP($A30,'Return Data'!$A$7:$R$328,10,0)</f>
        <v>5.1563276967040599</v>
      </c>
      <c r="M30" s="70">
        <f t="shared" si="4"/>
        <v>37</v>
      </c>
      <c r="N30" s="69">
        <f>VLOOKUP($A30,'Return Data'!$A$7:$R$328,11,0)</f>
        <v>4.7982824716100501</v>
      </c>
      <c r="O30" s="70">
        <f t="shared" si="12"/>
        <v>36</v>
      </c>
      <c r="P30" s="69">
        <f>VLOOKUP($A30,'Return Data'!$A$7:$R$328,12,0)</f>
        <v>4.8910735060145498</v>
      </c>
      <c r="Q30" s="70">
        <f t="shared" si="13"/>
        <v>36</v>
      </c>
      <c r="R30" s="69">
        <f>VLOOKUP($A30,'Return Data'!$A$7:$R$328,13,0)</f>
        <v>5.1057827410427201</v>
      </c>
      <c r="S30" s="70">
        <f t="shared" si="14"/>
        <v>37</v>
      </c>
      <c r="T30" s="69"/>
      <c r="U30" s="70"/>
      <c r="V30" s="69"/>
      <c r="W30" s="70"/>
      <c r="X30" s="69"/>
      <c r="Y30" s="70"/>
      <c r="Z30" s="69">
        <f>VLOOKUP($A30,'Return Data'!$A$7:$R$328,17,0)</f>
        <v>5.3601470361722097</v>
      </c>
      <c r="AA30" s="71">
        <f t="shared" si="11"/>
        <v>43</v>
      </c>
    </row>
    <row r="31" spans="1:27" x14ac:dyDescent="0.25">
      <c r="A31" s="67" t="s">
        <v>141</v>
      </c>
      <c r="B31" s="68">
        <f>VLOOKUP($A31,'Return Data'!$A$7:$R$328,2,0)</f>
        <v>43901</v>
      </c>
      <c r="C31" s="69">
        <f>VLOOKUP($A31,'Return Data'!$A$7:$R$328,3,0)</f>
        <v>54.168399999999998</v>
      </c>
      <c r="D31" s="69">
        <f>VLOOKUP($A31,'Return Data'!$A$7:$R$328,6,0)</f>
        <v>5.3913929734614703</v>
      </c>
      <c r="E31" s="70">
        <f t="shared" si="0"/>
        <v>27</v>
      </c>
      <c r="F31" s="69">
        <f>VLOOKUP($A31,'Return Data'!$A$7:$R$328,7,0)</f>
        <v>5.8426174926351102</v>
      </c>
      <c r="G31" s="70">
        <f t="shared" si="1"/>
        <v>28</v>
      </c>
      <c r="H31" s="69">
        <f>VLOOKUP($A31,'Return Data'!$A$7:$R$328,8,0)</f>
        <v>5.7434544578963704</v>
      </c>
      <c r="I31" s="70">
        <f t="shared" si="2"/>
        <v>29</v>
      </c>
      <c r="J31" s="69">
        <f>VLOOKUP($A31,'Return Data'!$A$7:$R$328,9,0)</f>
        <v>5.5419300190681202</v>
      </c>
      <c r="K31" s="70">
        <f t="shared" si="3"/>
        <v>32</v>
      </c>
      <c r="L31" s="69">
        <f>VLOOKUP($A31,'Return Data'!$A$7:$R$328,10,0)</f>
        <v>5.4020659262058404</v>
      </c>
      <c r="M31" s="70">
        <f t="shared" si="4"/>
        <v>31</v>
      </c>
      <c r="N31" s="69">
        <f>VLOOKUP($A31,'Return Data'!$A$7:$R$328,11,0)</f>
        <v>5.1743809543673196</v>
      </c>
      <c r="O31" s="70">
        <f t="shared" si="12"/>
        <v>29</v>
      </c>
      <c r="P31" s="69">
        <f>VLOOKUP($A31,'Return Data'!$A$7:$R$328,12,0)</f>
        <v>5.3438042649129702</v>
      </c>
      <c r="Q31" s="70">
        <f t="shared" si="13"/>
        <v>26</v>
      </c>
      <c r="R31" s="69">
        <f>VLOOKUP($A31,'Return Data'!$A$7:$R$328,13,0)</f>
        <v>5.7473317912392901</v>
      </c>
      <c r="S31" s="70">
        <f t="shared" si="14"/>
        <v>25</v>
      </c>
      <c r="T31" s="69">
        <f>VLOOKUP($A31,'Return Data'!$A$7:$R$328,14,0)</f>
        <v>6.2864135945737898</v>
      </c>
      <c r="U31" s="70">
        <f t="shared" ref="U31:U51" si="15">RANK(T31,T$8:T$51,0)</f>
        <v>21</v>
      </c>
      <c r="V31" s="69">
        <f>VLOOKUP($A31,'Return Data'!$A$7:$R$328,18,0)</f>
        <v>7.1764011394249403</v>
      </c>
      <c r="W31" s="70">
        <f t="shared" ref="W31:W36" si="16">RANK(V31,V$8:V$51,0)</f>
        <v>16</v>
      </c>
      <c r="X31" s="69">
        <f>VLOOKUP($A31,'Return Data'!$A$7:$R$328,15,0)</f>
        <v>7.3801785785216403</v>
      </c>
      <c r="Y31" s="70">
        <f t="shared" ref="Y31:Y36" si="17">RANK(X31,X$8:X$51,0)</f>
        <v>13</v>
      </c>
      <c r="Z31" s="69">
        <f>VLOOKUP($A31,'Return Data'!$A$7:$R$328,17,0)</f>
        <v>10.141147015331301</v>
      </c>
      <c r="AA31" s="71">
        <f t="shared" si="11"/>
        <v>6</v>
      </c>
    </row>
    <row r="32" spans="1:27" x14ac:dyDescent="0.25">
      <c r="A32" s="67" t="s">
        <v>142</v>
      </c>
      <c r="B32" s="68">
        <f>VLOOKUP($A32,'Return Data'!$A$7:$R$328,2,0)</f>
        <v>43901</v>
      </c>
      <c r="C32" s="69">
        <f>VLOOKUP($A32,'Return Data'!$A$7:$R$328,3,0)</f>
        <v>4001.7301000000002</v>
      </c>
      <c r="D32" s="69">
        <f>VLOOKUP($A32,'Return Data'!$A$7:$R$328,6,0)</f>
        <v>6.0409622141117696</v>
      </c>
      <c r="E32" s="70">
        <f t="shared" si="0"/>
        <v>7</v>
      </c>
      <c r="F32" s="69">
        <f>VLOOKUP($A32,'Return Data'!$A$7:$R$328,7,0)</f>
        <v>6.4751367521661596</v>
      </c>
      <c r="G32" s="70">
        <f t="shared" si="1"/>
        <v>11</v>
      </c>
      <c r="H32" s="69">
        <f>VLOOKUP($A32,'Return Data'!$A$7:$R$328,8,0)</f>
        <v>6.5591123614181202</v>
      </c>
      <c r="I32" s="70">
        <f t="shared" si="2"/>
        <v>9</v>
      </c>
      <c r="J32" s="69">
        <f>VLOOKUP($A32,'Return Data'!$A$7:$R$328,9,0)</f>
        <v>6.2078121641186002</v>
      </c>
      <c r="K32" s="70">
        <f t="shared" si="3"/>
        <v>7</v>
      </c>
      <c r="L32" s="69">
        <f>VLOOKUP($A32,'Return Data'!$A$7:$R$328,10,0)</f>
        <v>5.6422089868424701</v>
      </c>
      <c r="M32" s="70">
        <f t="shared" si="4"/>
        <v>10</v>
      </c>
      <c r="N32" s="69">
        <f>VLOOKUP($A32,'Return Data'!$A$7:$R$328,11,0)</f>
        <v>5.2659171357485004</v>
      </c>
      <c r="O32" s="70">
        <f t="shared" si="12"/>
        <v>23</v>
      </c>
      <c r="P32" s="69">
        <f>VLOOKUP($A32,'Return Data'!$A$7:$R$328,12,0)</f>
        <v>5.3666212032033602</v>
      </c>
      <c r="Q32" s="70">
        <f t="shared" si="13"/>
        <v>23</v>
      </c>
      <c r="R32" s="69">
        <f>VLOOKUP($A32,'Return Data'!$A$7:$R$328,13,0)</f>
        <v>5.7119008477747402</v>
      </c>
      <c r="S32" s="70">
        <f t="shared" si="14"/>
        <v>26</v>
      </c>
      <c r="T32" s="69">
        <f>VLOOKUP($A32,'Return Data'!$A$7:$R$328,14,0)</f>
        <v>6.1707208956768502</v>
      </c>
      <c r="U32" s="70">
        <f t="shared" si="15"/>
        <v>27</v>
      </c>
      <c r="V32" s="69">
        <f>VLOOKUP($A32,'Return Data'!$A$7:$R$328,18,0)</f>
        <v>7.0691575745257298</v>
      </c>
      <c r="W32" s="70">
        <f t="shared" si="16"/>
        <v>27</v>
      </c>
      <c r="X32" s="69">
        <f>VLOOKUP($A32,'Return Data'!$A$7:$R$328,15,0)</f>
        <v>7.26724915152601</v>
      </c>
      <c r="Y32" s="70">
        <f t="shared" si="17"/>
        <v>25</v>
      </c>
      <c r="Z32" s="69">
        <f>VLOOKUP($A32,'Return Data'!$A$7:$R$328,17,0)</f>
        <v>9.9692131096378809</v>
      </c>
      <c r="AA32" s="71">
        <f t="shared" si="11"/>
        <v>25</v>
      </c>
    </row>
    <row r="33" spans="1:27" x14ac:dyDescent="0.25">
      <c r="A33" s="67" t="s">
        <v>143</v>
      </c>
      <c r="B33" s="68">
        <f>VLOOKUP($A33,'Return Data'!$A$7:$R$328,2,0)</f>
        <v>43901</v>
      </c>
      <c r="C33" s="69">
        <f>VLOOKUP($A33,'Return Data'!$A$7:$R$328,3,0)</f>
        <v>2710.8697000000002</v>
      </c>
      <c r="D33" s="69">
        <f>VLOOKUP($A33,'Return Data'!$A$7:$R$328,6,0)</f>
        <v>5.7353522696176302</v>
      </c>
      <c r="E33" s="70">
        <f t="shared" si="0"/>
        <v>17</v>
      </c>
      <c r="F33" s="69">
        <f>VLOOKUP($A33,'Return Data'!$A$7:$R$328,7,0)</f>
        <v>6.4204782693297098</v>
      </c>
      <c r="G33" s="70">
        <f t="shared" si="1"/>
        <v>12</v>
      </c>
      <c r="H33" s="69">
        <f>VLOOKUP($A33,'Return Data'!$A$7:$R$328,8,0)</f>
        <v>6.7923500748055901</v>
      </c>
      <c r="I33" s="70">
        <f t="shared" si="2"/>
        <v>4</v>
      </c>
      <c r="J33" s="69">
        <f>VLOOKUP($A33,'Return Data'!$A$7:$R$328,9,0)</f>
        <v>6.3351206025735101</v>
      </c>
      <c r="K33" s="70">
        <f t="shared" si="3"/>
        <v>3</v>
      </c>
      <c r="L33" s="69">
        <f>VLOOKUP($A33,'Return Data'!$A$7:$R$328,10,0)</f>
        <v>5.7123924434818996</v>
      </c>
      <c r="M33" s="70">
        <f t="shared" si="4"/>
        <v>6</v>
      </c>
      <c r="N33" s="69">
        <f>VLOOKUP($A33,'Return Data'!$A$7:$R$328,11,0)</f>
        <v>5.3388182950659502</v>
      </c>
      <c r="O33" s="70">
        <f t="shared" si="12"/>
        <v>15</v>
      </c>
      <c r="P33" s="69">
        <f>VLOOKUP($A33,'Return Data'!$A$7:$R$328,12,0)</f>
        <v>5.4417731287414997</v>
      </c>
      <c r="Q33" s="70">
        <f t="shared" si="13"/>
        <v>19</v>
      </c>
      <c r="R33" s="69">
        <f>VLOOKUP($A33,'Return Data'!$A$7:$R$328,13,0)</f>
        <v>5.7547529982423402</v>
      </c>
      <c r="S33" s="70">
        <f t="shared" si="14"/>
        <v>22</v>
      </c>
      <c r="T33" s="69">
        <f>VLOOKUP($A33,'Return Data'!$A$7:$R$328,14,0)</f>
        <v>6.2379935649610703</v>
      </c>
      <c r="U33" s="70">
        <f t="shared" si="15"/>
        <v>23</v>
      </c>
      <c r="V33" s="69">
        <f>VLOOKUP($A33,'Return Data'!$A$7:$R$328,18,0)</f>
        <v>7.1264872788748903</v>
      </c>
      <c r="W33" s="70">
        <f t="shared" si="16"/>
        <v>22</v>
      </c>
      <c r="X33" s="69">
        <f>VLOOKUP($A33,'Return Data'!$A$7:$R$328,15,0)</f>
        <v>7.3358822427789701</v>
      </c>
      <c r="Y33" s="70">
        <f t="shared" si="17"/>
        <v>21</v>
      </c>
      <c r="Z33" s="69">
        <f>VLOOKUP($A33,'Return Data'!$A$7:$R$328,17,0)</f>
        <v>10.0111588505198</v>
      </c>
      <c r="AA33" s="71">
        <f t="shared" si="11"/>
        <v>22</v>
      </c>
    </row>
    <row r="34" spans="1:27" x14ac:dyDescent="0.25">
      <c r="A34" s="67" t="s">
        <v>144</v>
      </c>
      <c r="B34" s="68">
        <f>VLOOKUP($A34,'Return Data'!$A$7:$R$328,2,0)</f>
        <v>43901</v>
      </c>
      <c r="C34" s="69">
        <f>VLOOKUP($A34,'Return Data'!$A$7:$R$328,3,0)</f>
        <v>3587.3746999999998</v>
      </c>
      <c r="D34" s="69">
        <f>VLOOKUP($A34,'Return Data'!$A$7:$R$328,6,0)</f>
        <v>6.6401155907752596</v>
      </c>
      <c r="E34" s="70">
        <f t="shared" si="0"/>
        <v>5</v>
      </c>
      <c r="F34" s="69">
        <f>VLOOKUP($A34,'Return Data'!$A$7:$R$328,7,0)</f>
        <v>6.6578109683151201</v>
      </c>
      <c r="G34" s="70">
        <f t="shared" si="1"/>
        <v>6</v>
      </c>
      <c r="H34" s="69">
        <f>VLOOKUP($A34,'Return Data'!$A$7:$R$328,8,0)</f>
        <v>6.3501157111330402</v>
      </c>
      <c r="I34" s="70">
        <f t="shared" si="2"/>
        <v>10</v>
      </c>
      <c r="J34" s="69">
        <f>VLOOKUP($A34,'Return Data'!$A$7:$R$328,9,0)</f>
        <v>5.9240569169863804</v>
      </c>
      <c r="K34" s="70">
        <f t="shared" si="3"/>
        <v>14</v>
      </c>
      <c r="L34" s="69">
        <f>VLOOKUP($A34,'Return Data'!$A$7:$R$328,10,0)</f>
        <v>5.6104573370451902</v>
      </c>
      <c r="M34" s="70">
        <f t="shared" si="4"/>
        <v>13</v>
      </c>
      <c r="N34" s="69">
        <f>VLOOKUP($A34,'Return Data'!$A$7:$R$328,11,0)</f>
        <v>5.3930304196697598</v>
      </c>
      <c r="O34" s="70">
        <f t="shared" si="12"/>
        <v>7</v>
      </c>
      <c r="P34" s="69">
        <f>VLOOKUP($A34,'Return Data'!$A$7:$R$328,12,0)</f>
        <v>5.5130110239628101</v>
      </c>
      <c r="Q34" s="70">
        <f t="shared" si="13"/>
        <v>10</v>
      </c>
      <c r="R34" s="69">
        <f>VLOOKUP($A34,'Return Data'!$A$7:$R$328,13,0)</f>
        <v>5.8519798921877797</v>
      </c>
      <c r="S34" s="70">
        <f t="shared" si="14"/>
        <v>14</v>
      </c>
      <c r="T34" s="69">
        <f>VLOOKUP($A34,'Return Data'!$A$7:$R$328,14,0)</f>
        <v>6.3094669732635396</v>
      </c>
      <c r="U34" s="70">
        <f t="shared" si="15"/>
        <v>18</v>
      </c>
      <c r="V34" s="69">
        <f>VLOOKUP($A34,'Return Data'!$A$7:$R$328,18,0)</f>
        <v>7.17181195639861</v>
      </c>
      <c r="W34" s="70">
        <f t="shared" si="16"/>
        <v>18</v>
      </c>
      <c r="X34" s="69">
        <f>VLOOKUP($A34,'Return Data'!$A$7:$R$328,15,0)</f>
        <v>7.3653499948221102</v>
      </c>
      <c r="Y34" s="70">
        <f t="shared" si="17"/>
        <v>16</v>
      </c>
      <c r="Z34" s="69">
        <f>VLOOKUP($A34,'Return Data'!$A$7:$R$328,17,0)</f>
        <v>10.013239969619301</v>
      </c>
      <c r="AA34" s="71">
        <f t="shared" si="11"/>
        <v>20</v>
      </c>
    </row>
    <row r="35" spans="1:27" x14ac:dyDescent="0.25">
      <c r="A35" s="67" t="s">
        <v>145</v>
      </c>
      <c r="B35" s="68">
        <f>VLOOKUP($A35,'Return Data'!$A$7:$R$328,2,0)</f>
        <v>43901</v>
      </c>
      <c r="C35" s="69">
        <f>VLOOKUP($A35,'Return Data'!$A$7:$R$328,3,0)</f>
        <v>1283.9757999999999</v>
      </c>
      <c r="D35" s="69">
        <f>VLOOKUP($A35,'Return Data'!$A$7:$R$328,6,0)</f>
        <v>5.7631290139930096</v>
      </c>
      <c r="E35" s="70">
        <f t="shared" si="0"/>
        <v>16</v>
      </c>
      <c r="F35" s="69">
        <f>VLOOKUP($A35,'Return Data'!$A$7:$R$328,7,0)</f>
        <v>5.9337805431450796</v>
      </c>
      <c r="G35" s="70">
        <f t="shared" si="1"/>
        <v>23</v>
      </c>
      <c r="H35" s="69">
        <f>VLOOKUP($A35,'Return Data'!$A$7:$R$328,8,0)</f>
        <v>5.8552872027213096</v>
      </c>
      <c r="I35" s="70">
        <f t="shared" si="2"/>
        <v>23</v>
      </c>
      <c r="J35" s="69">
        <f>VLOOKUP($A35,'Return Data'!$A$7:$R$328,9,0)</f>
        <v>5.6929963818792997</v>
      </c>
      <c r="K35" s="70">
        <f t="shared" si="3"/>
        <v>24</v>
      </c>
      <c r="L35" s="69">
        <f>VLOOKUP($A35,'Return Data'!$A$7:$R$328,10,0)</f>
        <v>5.4972444941063303</v>
      </c>
      <c r="M35" s="70">
        <f t="shared" si="4"/>
        <v>23</v>
      </c>
      <c r="N35" s="69">
        <f>VLOOKUP($A35,'Return Data'!$A$7:$R$328,11,0)</f>
        <v>5.39398364966776</v>
      </c>
      <c r="O35" s="70">
        <f t="shared" si="12"/>
        <v>6</v>
      </c>
      <c r="P35" s="69">
        <f>VLOOKUP($A35,'Return Data'!$A$7:$R$328,12,0)</f>
        <v>5.6192300870039498</v>
      </c>
      <c r="Q35" s="70">
        <f t="shared" si="13"/>
        <v>3</v>
      </c>
      <c r="R35" s="69">
        <f>VLOOKUP($A35,'Return Data'!$A$7:$R$328,13,0)</f>
        <v>5.9907388233933796</v>
      </c>
      <c r="S35" s="70">
        <f t="shared" si="14"/>
        <v>4</v>
      </c>
      <c r="T35" s="69">
        <f>VLOOKUP($A35,'Return Data'!$A$7:$R$328,14,0)</f>
        <v>6.4646488840728198</v>
      </c>
      <c r="U35" s="70">
        <f t="shared" si="15"/>
        <v>3</v>
      </c>
      <c r="V35" s="69">
        <f>VLOOKUP($A35,'Return Data'!$A$7:$R$328,18,0)</f>
        <v>7.3005381642998497</v>
      </c>
      <c r="W35" s="70">
        <f t="shared" si="16"/>
        <v>3</v>
      </c>
      <c r="X35" s="69">
        <f>VLOOKUP($A35,'Return Data'!$A$7:$R$328,15,0)</f>
        <v>7.4766229208252</v>
      </c>
      <c r="Y35" s="70">
        <f t="shared" si="17"/>
        <v>3</v>
      </c>
      <c r="Z35" s="69">
        <f>VLOOKUP($A35,'Return Data'!$A$7:$R$328,17,0)</f>
        <v>7.6951319398023799</v>
      </c>
      <c r="AA35" s="71">
        <f t="shared" si="11"/>
        <v>36</v>
      </c>
    </row>
    <row r="36" spans="1:27" x14ac:dyDescent="0.25">
      <c r="A36" s="67" t="s">
        <v>146</v>
      </c>
      <c r="B36" s="68">
        <f>VLOOKUP($A36,'Return Data'!$A$7:$R$328,2,0)</f>
        <v>43901</v>
      </c>
      <c r="C36" s="69">
        <f>VLOOKUP($A36,'Return Data'!$A$7:$R$328,3,0)</f>
        <v>2086.8402999999998</v>
      </c>
      <c r="D36" s="69">
        <f>VLOOKUP($A36,'Return Data'!$A$7:$R$328,6,0)</f>
        <v>5.5278531862743598</v>
      </c>
      <c r="E36" s="70">
        <f t="shared" si="0"/>
        <v>23</v>
      </c>
      <c r="F36" s="69">
        <f>VLOOKUP($A36,'Return Data'!$A$7:$R$328,7,0)</f>
        <v>5.9211017938263204</v>
      </c>
      <c r="G36" s="70">
        <f t="shared" si="1"/>
        <v>24</v>
      </c>
      <c r="H36" s="69">
        <f>VLOOKUP($A36,'Return Data'!$A$7:$R$328,8,0)</f>
        <v>6.0021644858613401</v>
      </c>
      <c r="I36" s="70">
        <f t="shared" si="2"/>
        <v>17</v>
      </c>
      <c r="J36" s="69">
        <f>VLOOKUP($A36,'Return Data'!$A$7:$R$328,9,0)</f>
        <v>5.8112941402054199</v>
      </c>
      <c r="K36" s="70">
        <f t="shared" si="3"/>
        <v>20</v>
      </c>
      <c r="L36" s="69">
        <f>VLOOKUP($A36,'Return Data'!$A$7:$R$328,10,0)</f>
        <v>5.5632591020076401</v>
      </c>
      <c r="M36" s="70">
        <f t="shared" si="4"/>
        <v>18</v>
      </c>
      <c r="N36" s="69">
        <f>VLOOKUP($A36,'Return Data'!$A$7:$R$328,11,0)</f>
        <v>5.3602370587084502</v>
      </c>
      <c r="O36" s="70">
        <f t="shared" si="12"/>
        <v>13</v>
      </c>
      <c r="P36" s="69">
        <f>VLOOKUP($A36,'Return Data'!$A$7:$R$328,12,0)</f>
        <v>5.4600850930106004</v>
      </c>
      <c r="Q36" s="70">
        <f t="shared" si="13"/>
        <v>18</v>
      </c>
      <c r="R36" s="69">
        <f>VLOOKUP($A36,'Return Data'!$A$7:$R$328,13,0)</f>
        <v>5.8081771196643599</v>
      </c>
      <c r="S36" s="70">
        <f t="shared" si="14"/>
        <v>20</v>
      </c>
      <c r="T36" s="69">
        <f>VLOOKUP($A36,'Return Data'!$A$7:$R$328,14,0)</f>
        <v>6.3003529823320497</v>
      </c>
      <c r="U36" s="70">
        <f t="shared" si="15"/>
        <v>19</v>
      </c>
      <c r="V36" s="69">
        <f>VLOOKUP($A36,'Return Data'!$A$7:$R$328,18,0)</f>
        <v>7.14941817605082</v>
      </c>
      <c r="W36" s="70">
        <f t="shared" si="16"/>
        <v>20</v>
      </c>
      <c r="X36" s="69">
        <f>VLOOKUP($A36,'Return Data'!$A$7:$R$328,15,0)</f>
        <v>7.3426877076029102</v>
      </c>
      <c r="Y36" s="70">
        <f t="shared" si="17"/>
        <v>20</v>
      </c>
      <c r="Z36" s="69">
        <f>VLOOKUP($A36,'Return Data'!$A$7:$R$328,17,0)</f>
        <v>9.63789962360452</v>
      </c>
      <c r="AA36" s="71">
        <f t="shared" si="11"/>
        <v>30</v>
      </c>
    </row>
    <row r="37" spans="1:27" x14ac:dyDescent="0.25">
      <c r="A37" s="67" t="s">
        <v>147</v>
      </c>
      <c r="B37" s="68">
        <f>VLOOKUP($A37,'Return Data'!$A$7:$R$328,2,0)</f>
        <v>43901</v>
      </c>
      <c r="C37" s="69">
        <f>VLOOKUP($A37,'Return Data'!$A$7:$R$328,3,0)</f>
        <v>10.680999999999999</v>
      </c>
      <c r="D37" s="69">
        <f>VLOOKUP($A37,'Return Data'!$A$7:$R$328,6,0)</f>
        <v>4.7848234016243403</v>
      </c>
      <c r="E37" s="70">
        <f t="shared" si="0"/>
        <v>34</v>
      </c>
      <c r="F37" s="69">
        <f>VLOOKUP($A37,'Return Data'!$A$7:$R$328,7,0)</f>
        <v>4.7860782256857703</v>
      </c>
      <c r="G37" s="70">
        <f t="shared" si="1"/>
        <v>41</v>
      </c>
      <c r="H37" s="69">
        <f>VLOOKUP($A37,'Return Data'!$A$7:$R$328,8,0)</f>
        <v>4.7396822719410698</v>
      </c>
      <c r="I37" s="70">
        <f t="shared" si="2"/>
        <v>41</v>
      </c>
      <c r="J37" s="69">
        <f>VLOOKUP($A37,'Return Data'!$A$7:$R$328,9,0)</f>
        <v>4.6949992362588002</v>
      </c>
      <c r="K37" s="70">
        <f t="shared" si="3"/>
        <v>42</v>
      </c>
      <c r="L37" s="69">
        <f>VLOOKUP($A37,'Return Data'!$A$7:$R$328,10,0)</f>
        <v>4.7193396845476601</v>
      </c>
      <c r="M37" s="70">
        <f t="shared" si="4"/>
        <v>42</v>
      </c>
      <c r="N37" s="69">
        <f>VLOOKUP($A37,'Return Data'!$A$7:$R$328,11,0)</f>
        <v>4.6458745493664697</v>
      </c>
      <c r="O37" s="70">
        <f t="shared" si="12"/>
        <v>38</v>
      </c>
      <c r="P37" s="69">
        <f>VLOOKUP($A37,'Return Data'!$A$7:$R$328,12,0)</f>
        <v>4.8046042787728602</v>
      </c>
      <c r="Q37" s="70">
        <f t="shared" si="13"/>
        <v>38</v>
      </c>
      <c r="R37" s="69">
        <f>VLOOKUP($A37,'Return Data'!$A$7:$R$328,13,0)</f>
        <v>5.0685040344791696</v>
      </c>
      <c r="S37" s="70">
        <f t="shared" si="14"/>
        <v>38</v>
      </c>
      <c r="T37" s="69">
        <f>VLOOKUP($A37,'Return Data'!$A$7:$R$328,14,0)</f>
        <v>5.3435246995850498</v>
      </c>
      <c r="U37" s="70">
        <f t="shared" si="15"/>
        <v>37</v>
      </c>
      <c r="V37" s="69"/>
      <c r="W37" s="70"/>
      <c r="X37" s="69"/>
      <c r="Y37" s="70"/>
      <c r="Z37" s="69">
        <f>VLOOKUP($A37,'Return Data'!$A$7:$R$328,17,0)</f>
        <v>5.5483258928571297</v>
      </c>
      <c r="AA37" s="71">
        <f t="shared" si="11"/>
        <v>39</v>
      </c>
    </row>
    <row r="38" spans="1:27" x14ac:dyDescent="0.25">
      <c r="A38" s="67" t="s">
        <v>148</v>
      </c>
      <c r="B38" s="68">
        <f>VLOOKUP($A38,'Return Data'!$A$7:$R$328,2,0)</f>
        <v>43901</v>
      </c>
      <c r="C38" s="69">
        <f>VLOOKUP($A38,'Return Data'!$A$7:$R$328,3,0)</f>
        <v>4833.9453000000003</v>
      </c>
      <c r="D38" s="69">
        <f>VLOOKUP($A38,'Return Data'!$A$7:$R$328,6,0)</f>
        <v>5.9585285913542601</v>
      </c>
      <c r="E38" s="70">
        <f t="shared" si="0"/>
        <v>9</v>
      </c>
      <c r="F38" s="69">
        <f>VLOOKUP($A38,'Return Data'!$A$7:$R$328,7,0)</f>
        <v>6.3744244093624598</v>
      </c>
      <c r="G38" s="70">
        <f t="shared" si="1"/>
        <v>13</v>
      </c>
      <c r="H38" s="69">
        <f>VLOOKUP($A38,'Return Data'!$A$7:$R$328,8,0)</f>
        <v>6.3360965296188798</v>
      </c>
      <c r="I38" s="70">
        <f t="shared" si="2"/>
        <v>11</v>
      </c>
      <c r="J38" s="69">
        <f>VLOOKUP($A38,'Return Data'!$A$7:$R$328,9,0)</f>
        <v>6.1090996909298703</v>
      </c>
      <c r="K38" s="70">
        <f t="shared" si="3"/>
        <v>10</v>
      </c>
      <c r="L38" s="69">
        <f>VLOOKUP($A38,'Return Data'!$A$7:$R$328,10,0)</f>
        <v>5.6222045991679401</v>
      </c>
      <c r="M38" s="70">
        <f t="shared" si="4"/>
        <v>12</v>
      </c>
      <c r="N38" s="69">
        <f>VLOOKUP($A38,'Return Data'!$A$7:$R$328,11,0)</f>
        <v>5.3359939535580896</v>
      </c>
      <c r="O38" s="70">
        <f t="shared" si="12"/>
        <v>16</v>
      </c>
      <c r="P38" s="69">
        <f>VLOOKUP($A38,'Return Data'!$A$7:$R$328,12,0)</f>
        <v>5.4959065034095698</v>
      </c>
      <c r="Q38" s="70">
        <f t="shared" si="13"/>
        <v>13</v>
      </c>
      <c r="R38" s="69">
        <f>VLOOKUP($A38,'Return Data'!$A$7:$R$328,13,0)</f>
        <v>5.9112216455053996</v>
      </c>
      <c r="S38" s="70">
        <f t="shared" si="14"/>
        <v>10</v>
      </c>
      <c r="T38" s="69">
        <f>VLOOKUP($A38,'Return Data'!$A$7:$R$328,14,0)</f>
        <v>6.4213140598212197</v>
      </c>
      <c r="U38" s="70">
        <f t="shared" si="15"/>
        <v>8</v>
      </c>
      <c r="V38" s="69">
        <f>VLOOKUP($A38,'Return Data'!$A$7:$R$328,18,0)</f>
        <v>7.26867402047111</v>
      </c>
      <c r="W38" s="70">
        <f>RANK(V38,V$8:V$51,0)</f>
        <v>7</v>
      </c>
      <c r="X38" s="69">
        <f>VLOOKUP($A38,'Return Data'!$A$7:$R$328,15,0)</f>
        <v>7.4302439758537897</v>
      </c>
      <c r="Y38" s="70">
        <f>RANK(X38,X$8:X$51,0)</f>
        <v>6</v>
      </c>
      <c r="Z38" s="69">
        <f>VLOOKUP($A38,'Return Data'!$A$7:$R$328,17,0)</f>
        <v>10.1134234035449</v>
      </c>
      <c r="AA38" s="71">
        <f t="shared" si="11"/>
        <v>9</v>
      </c>
    </row>
    <row r="39" spans="1:27" x14ac:dyDescent="0.25">
      <c r="A39" s="67" t="s">
        <v>149</v>
      </c>
      <c r="B39" s="68">
        <f>VLOOKUP($A39,'Return Data'!$A$7:$R$328,2,0)</f>
        <v>43901</v>
      </c>
      <c r="C39" s="69">
        <f>VLOOKUP($A39,'Return Data'!$A$7:$R$328,3,0)</f>
        <v>1113.8680999999999</v>
      </c>
      <c r="D39" s="69">
        <f>VLOOKUP($A39,'Return Data'!$A$7:$R$328,6,0)</f>
        <v>4.6373589353062599</v>
      </c>
      <c r="E39" s="70">
        <f t="shared" si="0"/>
        <v>37</v>
      </c>
      <c r="F39" s="69">
        <f>VLOOKUP($A39,'Return Data'!$A$7:$R$328,7,0)</f>
        <v>5.4639012320653801</v>
      </c>
      <c r="G39" s="70">
        <f t="shared" si="1"/>
        <v>36</v>
      </c>
      <c r="H39" s="69">
        <f>VLOOKUP($A39,'Return Data'!$A$7:$R$328,8,0)</f>
        <v>5.3810171129451296</v>
      </c>
      <c r="I39" s="70">
        <f t="shared" si="2"/>
        <v>36</v>
      </c>
      <c r="J39" s="69">
        <f>VLOOKUP($A39,'Return Data'!$A$7:$R$328,9,0)</f>
        <v>5.2852818131132304</v>
      </c>
      <c r="K39" s="70">
        <f t="shared" si="3"/>
        <v>38</v>
      </c>
      <c r="L39" s="69">
        <f>VLOOKUP($A39,'Return Data'!$A$7:$R$328,10,0)</f>
        <v>5.1074731769745902</v>
      </c>
      <c r="M39" s="70">
        <f t="shared" si="4"/>
        <v>38</v>
      </c>
      <c r="N39" s="69">
        <f>VLOOKUP($A39,'Return Data'!$A$7:$R$328,11,0)</f>
        <v>4.9041056603939399</v>
      </c>
      <c r="O39" s="70">
        <f t="shared" si="12"/>
        <v>34</v>
      </c>
      <c r="P39" s="69">
        <f>VLOOKUP($A39,'Return Data'!$A$7:$R$328,12,0)</f>
        <v>5.0227191149625003</v>
      </c>
      <c r="Q39" s="70">
        <f t="shared" si="13"/>
        <v>34</v>
      </c>
      <c r="R39" s="69">
        <f>VLOOKUP($A39,'Return Data'!$A$7:$R$328,13,0)</f>
        <v>5.4091550276909599</v>
      </c>
      <c r="S39" s="70">
        <f t="shared" si="14"/>
        <v>33</v>
      </c>
      <c r="T39" s="69">
        <f>VLOOKUP($A39,'Return Data'!$A$7:$R$328,14,0)</f>
        <v>5.6514987240300698</v>
      </c>
      <c r="U39" s="70">
        <f t="shared" si="15"/>
        <v>35</v>
      </c>
      <c r="V39" s="69"/>
      <c r="W39" s="70"/>
      <c r="X39" s="69"/>
      <c r="Y39" s="70"/>
      <c r="Z39" s="69">
        <f>VLOOKUP($A39,'Return Data'!$A$7:$R$328,17,0)</f>
        <v>6.2032621641791001</v>
      </c>
      <c r="AA39" s="71">
        <f t="shared" si="11"/>
        <v>38</v>
      </c>
    </row>
    <row r="40" spans="1:27" x14ac:dyDescent="0.25">
      <c r="A40" s="67" t="s">
        <v>150</v>
      </c>
      <c r="B40" s="68">
        <f>VLOOKUP($A40,'Return Data'!$A$7:$R$328,2,0)</f>
        <v>43901</v>
      </c>
      <c r="C40" s="69">
        <f>VLOOKUP($A40,'Return Data'!$A$7:$R$328,3,0)</f>
        <v>257.51549999999997</v>
      </c>
      <c r="D40" s="69">
        <f>VLOOKUP($A40,'Return Data'!$A$7:$R$328,6,0)</f>
        <v>5.9540108011057997</v>
      </c>
      <c r="E40" s="70">
        <f t="shared" si="0"/>
        <v>10</v>
      </c>
      <c r="F40" s="69">
        <f>VLOOKUP($A40,'Return Data'!$A$7:$R$328,7,0)</f>
        <v>5.89920304035937</v>
      </c>
      <c r="G40" s="70">
        <f t="shared" si="1"/>
        <v>25</v>
      </c>
      <c r="H40" s="69">
        <f>VLOOKUP($A40,'Return Data'!$A$7:$R$328,8,0)</f>
        <v>5.6797914483076699</v>
      </c>
      <c r="I40" s="70">
        <f t="shared" si="2"/>
        <v>30</v>
      </c>
      <c r="J40" s="69">
        <f>VLOOKUP($A40,'Return Data'!$A$7:$R$328,9,0)</f>
        <v>5.7968255920374396</v>
      </c>
      <c r="K40" s="70">
        <f t="shared" si="3"/>
        <v>22</v>
      </c>
      <c r="L40" s="69">
        <f>VLOOKUP($A40,'Return Data'!$A$7:$R$328,10,0)</f>
        <v>5.5827792300511696</v>
      </c>
      <c r="M40" s="70">
        <f t="shared" si="4"/>
        <v>15</v>
      </c>
      <c r="N40" s="69">
        <f>VLOOKUP($A40,'Return Data'!$A$7:$R$328,11,0)</f>
        <v>5.4416319143640202</v>
      </c>
      <c r="O40" s="70">
        <f t="shared" si="12"/>
        <v>3</v>
      </c>
      <c r="P40" s="69">
        <f>VLOOKUP($A40,'Return Data'!$A$7:$R$328,12,0)</f>
        <v>5.5886066921495301</v>
      </c>
      <c r="Q40" s="70">
        <f t="shared" si="13"/>
        <v>6</v>
      </c>
      <c r="R40" s="69">
        <f>VLOOKUP($A40,'Return Data'!$A$7:$R$328,13,0)</f>
        <v>5.9391962754972196</v>
      </c>
      <c r="S40" s="70">
        <f t="shared" si="14"/>
        <v>8</v>
      </c>
      <c r="T40" s="69">
        <f>VLOOKUP($A40,'Return Data'!$A$7:$R$328,14,0)</f>
        <v>6.4232787645516201</v>
      </c>
      <c r="U40" s="70">
        <f t="shared" si="15"/>
        <v>7</v>
      </c>
      <c r="V40" s="69">
        <f>VLOOKUP($A40,'Return Data'!$A$7:$R$328,18,0)</f>
        <v>7.2717141636832503</v>
      </c>
      <c r="W40" s="70">
        <f t="shared" ref="W40:W50" si="18">RANK(V40,V$8:V$51,0)</f>
        <v>6</v>
      </c>
      <c r="X40" s="69">
        <f>VLOOKUP($A40,'Return Data'!$A$7:$R$328,15,0)</f>
        <v>7.4301244554867001</v>
      </c>
      <c r="Y40" s="70">
        <f t="shared" ref="Y40:Y50" si="19">RANK(X40,X$8:X$51,0)</f>
        <v>7</v>
      </c>
      <c r="Z40" s="69">
        <f>VLOOKUP($A40,'Return Data'!$A$7:$R$328,17,0)</f>
        <v>10.076560830694</v>
      </c>
      <c r="AA40" s="71">
        <f t="shared" si="11"/>
        <v>11</v>
      </c>
    </row>
    <row r="41" spans="1:27" x14ac:dyDescent="0.25">
      <c r="A41" s="67" t="s">
        <v>151</v>
      </c>
      <c r="B41" s="68">
        <f>VLOOKUP($A41,'Return Data'!$A$7:$R$328,2,0)</f>
        <v>43901</v>
      </c>
      <c r="C41" s="69">
        <f>VLOOKUP($A41,'Return Data'!$A$7:$R$328,3,0)</f>
        <v>1754.0887</v>
      </c>
      <c r="D41" s="69">
        <f>VLOOKUP($A41,'Return Data'!$A$7:$R$328,6,0)</f>
        <v>4.62632159439758</v>
      </c>
      <c r="E41" s="70">
        <f t="shared" si="0"/>
        <v>38</v>
      </c>
      <c r="F41" s="69">
        <f>VLOOKUP($A41,'Return Data'!$A$7:$R$328,7,0)</f>
        <v>5.7132346686751596</v>
      </c>
      <c r="G41" s="70">
        <f t="shared" si="1"/>
        <v>32</v>
      </c>
      <c r="H41" s="69">
        <f>VLOOKUP($A41,'Return Data'!$A$7:$R$328,8,0)</f>
        <v>5.8799782333008102</v>
      </c>
      <c r="I41" s="70">
        <f t="shared" si="2"/>
        <v>22</v>
      </c>
      <c r="J41" s="69">
        <f>VLOOKUP($A41,'Return Data'!$A$7:$R$328,9,0)</f>
        <v>5.70865780383971</v>
      </c>
      <c r="K41" s="70">
        <f t="shared" si="3"/>
        <v>23</v>
      </c>
      <c r="L41" s="69">
        <f>VLOOKUP($A41,'Return Data'!$A$7:$R$328,10,0)</f>
        <v>5.4940085995334798</v>
      </c>
      <c r="M41" s="70">
        <f t="shared" si="4"/>
        <v>24</v>
      </c>
      <c r="N41" s="69">
        <f>VLOOKUP($A41,'Return Data'!$A$7:$R$328,11,0)</f>
        <v>5.1507253841453098</v>
      </c>
      <c r="O41" s="70">
        <f t="shared" si="12"/>
        <v>30</v>
      </c>
      <c r="P41" s="69">
        <f>VLOOKUP($A41,'Return Data'!$A$7:$R$328,12,0)</f>
        <v>5.2814307829899896</v>
      </c>
      <c r="Q41" s="70">
        <f t="shared" si="13"/>
        <v>29</v>
      </c>
      <c r="R41" s="69">
        <f>VLOOKUP($A41,'Return Data'!$A$7:$R$328,13,0)</f>
        <v>5.4697984117592702</v>
      </c>
      <c r="S41" s="70">
        <f t="shared" si="14"/>
        <v>32</v>
      </c>
      <c r="T41" s="69">
        <f>VLOOKUP($A41,'Return Data'!$A$7:$R$328,14,0)</f>
        <v>5.8908599352378603</v>
      </c>
      <c r="U41" s="70">
        <f t="shared" si="15"/>
        <v>32</v>
      </c>
      <c r="V41" s="69">
        <f>VLOOKUP($A41,'Return Data'!$A$7:$R$328,18,0)</f>
        <v>2.0216154013037202</v>
      </c>
      <c r="W41" s="70">
        <f t="shared" si="18"/>
        <v>36</v>
      </c>
      <c r="X41" s="69">
        <f>VLOOKUP($A41,'Return Data'!$A$7:$R$328,15,0)</f>
        <v>3.72117033504697</v>
      </c>
      <c r="Y41" s="70">
        <f t="shared" si="19"/>
        <v>36</v>
      </c>
      <c r="Z41" s="69">
        <f>VLOOKUP($A41,'Return Data'!$A$7:$R$328,17,0)</f>
        <v>7.9286820880142601</v>
      </c>
      <c r="AA41" s="71">
        <f t="shared" si="11"/>
        <v>35</v>
      </c>
    </row>
    <row r="42" spans="1:27" x14ac:dyDescent="0.25">
      <c r="A42" s="67" t="s">
        <v>152</v>
      </c>
      <c r="B42" s="68">
        <f>VLOOKUP($A42,'Return Data'!$A$7:$R$328,2,0)</f>
        <v>43901</v>
      </c>
      <c r="C42" s="69">
        <f>VLOOKUP($A42,'Return Data'!$A$7:$R$328,3,0)</f>
        <v>31.295200000000001</v>
      </c>
      <c r="D42" s="69">
        <f>VLOOKUP($A42,'Return Data'!$A$7:$R$328,6,0)</f>
        <v>5.9491660301561602</v>
      </c>
      <c r="E42" s="70">
        <f t="shared" si="0"/>
        <v>11</v>
      </c>
      <c r="F42" s="69">
        <f>VLOOKUP($A42,'Return Data'!$A$7:$R$328,7,0)</f>
        <v>6.5348611182147396</v>
      </c>
      <c r="G42" s="70">
        <f t="shared" si="1"/>
        <v>10</v>
      </c>
      <c r="H42" s="69">
        <f>VLOOKUP($A42,'Return Data'!$A$7:$R$328,8,0)</f>
        <v>6.6063589976102399</v>
      </c>
      <c r="I42" s="70">
        <f t="shared" si="2"/>
        <v>7</v>
      </c>
      <c r="J42" s="69">
        <f>VLOOKUP($A42,'Return Data'!$A$7:$R$328,9,0)</f>
        <v>6.6817264848993503</v>
      </c>
      <c r="K42" s="70">
        <f t="shared" si="3"/>
        <v>1</v>
      </c>
      <c r="L42" s="69">
        <f>VLOOKUP($A42,'Return Data'!$A$7:$R$328,10,0)</f>
        <v>6.58980645164152</v>
      </c>
      <c r="M42" s="70">
        <f t="shared" si="4"/>
        <v>1</v>
      </c>
      <c r="N42" s="69">
        <f>VLOOKUP($A42,'Return Data'!$A$7:$R$328,11,0)</f>
        <v>6.3020138204081899</v>
      </c>
      <c r="O42" s="70">
        <f t="shared" si="12"/>
        <v>1</v>
      </c>
      <c r="P42" s="69">
        <f>VLOOKUP($A42,'Return Data'!$A$7:$R$328,12,0)</f>
        <v>6.5337149998524202</v>
      </c>
      <c r="Q42" s="70">
        <f t="shared" si="13"/>
        <v>1</v>
      </c>
      <c r="R42" s="69">
        <f>VLOOKUP($A42,'Return Data'!$A$7:$R$328,13,0)</f>
        <v>6.8808046055644496</v>
      </c>
      <c r="S42" s="70">
        <f t="shared" si="14"/>
        <v>1</v>
      </c>
      <c r="T42" s="69">
        <f>VLOOKUP($A42,'Return Data'!$A$7:$R$328,14,0)</f>
        <v>7.13231653396128</v>
      </c>
      <c r="U42" s="70">
        <f t="shared" si="15"/>
        <v>1</v>
      </c>
      <c r="V42" s="69">
        <f>VLOOKUP($A42,'Return Data'!$A$7:$R$328,18,0)</f>
        <v>7.6675702888259503</v>
      </c>
      <c r="W42" s="70">
        <f t="shared" si="18"/>
        <v>1</v>
      </c>
      <c r="X42" s="69">
        <f>VLOOKUP($A42,'Return Data'!$A$7:$R$328,15,0)</f>
        <v>7.6657400333196097</v>
      </c>
      <c r="Y42" s="70">
        <f t="shared" si="19"/>
        <v>1</v>
      </c>
      <c r="Z42" s="69">
        <f>VLOOKUP($A42,'Return Data'!$A$7:$R$328,17,0)</f>
        <v>10.663444072807099</v>
      </c>
      <c r="AA42" s="71">
        <f t="shared" si="11"/>
        <v>2</v>
      </c>
    </row>
    <row r="43" spans="1:27" x14ac:dyDescent="0.25">
      <c r="A43" s="67" t="s">
        <v>153</v>
      </c>
      <c r="B43" s="68">
        <f>VLOOKUP($A43,'Return Data'!$A$7:$R$328,2,0)</f>
        <v>43901</v>
      </c>
      <c r="C43" s="69">
        <f>VLOOKUP($A43,'Return Data'!$A$7:$R$328,3,0)</f>
        <v>26.857800000000001</v>
      </c>
      <c r="D43" s="69">
        <f>VLOOKUP($A43,'Return Data'!$A$7:$R$328,6,0)</f>
        <v>3.66969402459616</v>
      </c>
      <c r="E43" s="70">
        <f t="shared" si="0"/>
        <v>44</v>
      </c>
      <c r="F43" s="69">
        <f>VLOOKUP($A43,'Return Data'!$A$7:$R$328,7,0)</f>
        <v>5.2571065302854798</v>
      </c>
      <c r="G43" s="70">
        <f t="shared" si="1"/>
        <v>38</v>
      </c>
      <c r="H43" s="69">
        <f>VLOOKUP($A43,'Return Data'!$A$7:$R$328,8,0)</f>
        <v>5.4028007028387499</v>
      </c>
      <c r="I43" s="70">
        <f t="shared" si="2"/>
        <v>35</v>
      </c>
      <c r="J43" s="69">
        <f>VLOOKUP($A43,'Return Data'!$A$7:$R$328,9,0)</f>
        <v>5.4181522023596598</v>
      </c>
      <c r="K43" s="70">
        <f t="shared" si="3"/>
        <v>37</v>
      </c>
      <c r="L43" s="69">
        <f>VLOOKUP($A43,'Return Data'!$A$7:$R$328,10,0)</f>
        <v>5.1713373308970798</v>
      </c>
      <c r="M43" s="70">
        <f t="shared" si="4"/>
        <v>36</v>
      </c>
      <c r="N43" s="69">
        <f>VLOOKUP($A43,'Return Data'!$A$7:$R$328,11,0)</f>
        <v>4.9283592428045697</v>
      </c>
      <c r="O43" s="70">
        <f t="shared" si="12"/>
        <v>33</v>
      </c>
      <c r="P43" s="69">
        <f>VLOOKUP($A43,'Return Data'!$A$7:$R$328,12,0)</f>
        <v>5.0257533712489897</v>
      </c>
      <c r="Q43" s="70">
        <f t="shared" si="13"/>
        <v>33</v>
      </c>
      <c r="R43" s="69">
        <f>VLOOKUP($A43,'Return Data'!$A$7:$R$328,13,0)</f>
        <v>5.3456773246367302</v>
      </c>
      <c r="S43" s="70">
        <f t="shared" si="14"/>
        <v>34</v>
      </c>
      <c r="T43" s="69">
        <f>VLOOKUP($A43,'Return Data'!$A$7:$R$328,14,0)</f>
        <v>5.7835055922586696</v>
      </c>
      <c r="U43" s="70">
        <f t="shared" si="15"/>
        <v>34</v>
      </c>
      <c r="V43" s="69">
        <f>VLOOKUP($A43,'Return Data'!$A$7:$R$328,18,0)</f>
        <v>6.42321237467013</v>
      </c>
      <c r="W43" s="70">
        <f t="shared" si="18"/>
        <v>32</v>
      </c>
      <c r="X43" s="69">
        <f>VLOOKUP($A43,'Return Data'!$A$7:$R$328,15,0)</f>
        <v>6.5577017118063496</v>
      </c>
      <c r="Y43" s="70">
        <f t="shared" si="19"/>
        <v>33</v>
      </c>
      <c r="Z43" s="69">
        <f>VLOOKUP($A43,'Return Data'!$A$7:$R$328,17,0)</f>
        <v>12.095728327108301</v>
      </c>
      <c r="AA43" s="71">
        <f t="shared" si="11"/>
        <v>1</v>
      </c>
    </row>
    <row r="44" spans="1:27" x14ac:dyDescent="0.25">
      <c r="A44" s="67" t="s">
        <v>155</v>
      </c>
      <c r="B44" s="68">
        <f>VLOOKUP($A44,'Return Data'!$A$7:$R$328,2,0)</f>
        <v>43901</v>
      </c>
      <c r="C44" s="69">
        <f>VLOOKUP($A44,'Return Data'!$A$7:$R$328,3,0)</f>
        <v>3346.8310000000001</v>
      </c>
      <c r="D44" s="69">
        <f>VLOOKUP($A44,'Return Data'!$A$7:$R$328,6,0)</f>
        <v>4.1817777155682698</v>
      </c>
      <c r="E44" s="70">
        <f t="shared" si="0"/>
        <v>42</v>
      </c>
      <c r="F44" s="69">
        <f>VLOOKUP($A44,'Return Data'!$A$7:$R$328,7,0)</f>
        <v>4.1496324370448798</v>
      </c>
      <c r="G44" s="70">
        <f t="shared" si="1"/>
        <v>44</v>
      </c>
      <c r="H44" s="69">
        <f>VLOOKUP($A44,'Return Data'!$A$7:$R$328,8,0)</f>
        <v>3.3135844951717002</v>
      </c>
      <c r="I44" s="70">
        <f t="shared" si="2"/>
        <v>44</v>
      </c>
      <c r="J44" s="69">
        <f>VLOOKUP($A44,'Return Data'!$A$7:$R$328,9,0)</f>
        <v>3.7259220627640501</v>
      </c>
      <c r="K44" s="70">
        <f t="shared" si="3"/>
        <v>44</v>
      </c>
      <c r="L44" s="69">
        <f>VLOOKUP($A44,'Return Data'!$A$7:$R$328,10,0)</f>
        <v>3.9478100605242199</v>
      </c>
      <c r="M44" s="70">
        <f t="shared" si="4"/>
        <v>44</v>
      </c>
      <c r="N44" s="69">
        <f>VLOOKUP($A44,'Return Data'!$A$7:$R$328,11,0)</f>
        <v>3.95820197124366</v>
      </c>
      <c r="O44" s="70">
        <f t="shared" si="12"/>
        <v>40</v>
      </c>
      <c r="P44" s="69">
        <f>VLOOKUP($A44,'Return Data'!$A$7:$R$328,12,0)</f>
        <v>4.1409235052872999</v>
      </c>
      <c r="Q44" s="70">
        <f t="shared" si="13"/>
        <v>40</v>
      </c>
      <c r="R44" s="69">
        <f>VLOOKUP($A44,'Return Data'!$A$7:$R$328,13,0)</f>
        <v>4.4296847766887097</v>
      </c>
      <c r="S44" s="70">
        <f t="shared" si="14"/>
        <v>40</v>
      </c>
      <c r="T44" s="69">
        <f>VLOOKUP($A44,'Return Data'!$A$7:$R$328,14,0)</f>
        <v>4.7484564722372502</v>
      </c>
      <c r="U44" s="70">
        <f t="shared" si="15"/>
        <v>39</v>
      </c>
      <c r="V44" s="69">
        <f>VLOOKUP($A44,'Return Data'!$A$7:$R$328,18,0)</f>
        <v>5.4241298984447104</v>
      </c>
      <c r="W44" s="70">
        <f t="shared" si="18"/>
        <v>34</v>
      </c>
      <c r="X44" s="69">
        <f>VLOOKUP($A44,'Return Data'!$A$7:$R$328,15,0)</f>
        <v>5.7597548154809504</v>
      </c>
      <c r="Y44" s="70">
        <f t="shared" si="19"/>
        <v>35</v>
      </c>
      <c r="Z44" s="69">
        <f>VLOOKUP($A44,'Return Data'!$A$7:$R$328,17,0)</f>
        <v>8.3026877529720604</v>
      </c>
      <c r="AA44" s="71">
        <f t="shared" si="11"/>
        <v>33</v>
      </c>
    </row>
    <row r="45" spans="1:27" x14ac:dyDescent="0.25">
      <c r="A45" s="67" t="s">
        <v>156</v>
      </c>
      <c r="B45" s="68">
        <f>VLOOKUP($A45,'Return Data'!$A$7:$R$328,2,0)</f>
        <v>43901</v>
      </c>
      <c r="C45" s="69">
        <f>VLOOKUP($A45,'Return Data'!$A$7:$R$328,3,0)</f>
        <v>3097.4301999999998</v>
      </c>
      <c r="D45" s="69">
        <f>VLOOKUP($A45,'Return Data'!$A$7:$R$328,6,0)</f>
        <v>5.9400834285279203</v>
      </c>
      <c r="E45" s="70">
        <f t="shared" si="0"/>
        <v>12</v>
      </c>
      <c r="F45" s="69">
        <f>VLOOKUP($A45,'Return Data'!$A$7:$R$328,7,0)</f>
        <v>6.8381463524732302</v>
      </c>
      <c r="G45" s="70">
        <f t="shared" si="1"/>
        <v>4</v>
      </c>
      <c r="H45" s="69">
        <f>VLOOKUP($A45,'Return Data'!$A$7:$R$328,8,0)</f>
        <v>6.8608845120793198</v>
      </c>
      <c r="I45" s="70">
        <f t="shared" si="2"/>
        <v>2</v>
      </c>
      <c r="J45" s="69">
        <f>VLOOKUP($A45,'Return Data'!$A$7:$R$328,9,0)</f>
        <v>6.2119514796372099</v>
      </c>
      <c r="K45" s="70">
        <f t="shared" si="3"/>
        <v>6</v>
      </c>
      <c r="L45" s="69">
        <f>VLOOKUP($A45,'Return Data'!$A$7:$R$328,10,0)</f>
        <v>5.6519054487177396</v>
      </c>
      <c r="M45" s="70">
        <f t="shared" si="4"/>
        <v>8</v>
      </c>
      <c r="N45" s="69">
        <f>VLOOKUP($A45,'Return Data'!$A$7:$R$328,11,0)</f>
        <v>5.2733149080104296</v>
      </c>
      <c r="O45" s="70">
        <f t="shared" si="12"/>
        <v>22</v>
      </c>
      <c r="P45" s="69">
        <f>VLOOKUP($A45,'Return Data'!$A$7:$R$328,12,0)</f>
        <v>5.4058927180973599</v>
      </c>
      <c r="Q45" s="70">
        <f t="shared" si="13"/>
        <v>22</v>
      </c>
      <c r="R45" s="69">
        <f>VLOOKUP($A45,'Return Data'!$A$7:$R$328,13,0)</f>
        <v>5.7516455166043698</v>
      </c>
      <c r="S45" s="70">
        <f t="shared" si="14"/>
        <v>24</v>
      </c>
      <c r="T45" s="69">
        <f>VLOOKUP($A45,'Return Data'!$A$7:$R$328,14,0)</f>
        <v>6.2356795239635696</v>
      </c>
      <c r="U45" s="70">
        <f t="shared" si="15"/>
        <v>24</v>
      </c>
      <c r="V45" s="69">
        <f>VLOOKUP($A45,'Return Data'!$A$7:$R$328,18,0)</f>
        <v>7.1043752620682898</v>
      </c>
      <c r="W45" s="70">
        <f t="shared" si="18"/>
        <v>23</v>
      </c>
      <c r="X45" s="69">
        <f>VLOOKUP($A45,'Return Data'!$A$7:$R$328,15,0)</f>
        <v>7.2641512150719896</v>
      </c>
      <c r="Y45" s="70">
        <f t="shared" si="19"/>
        <v>26</v>
      </c>
      <c r="Z45" s="69">
        <f>VLOOKUP($A45,'Return Data'!$A$7:$R$328,17,0)</f>
        <v>9.9421759028148209</v>
      </c>
      <c r="AA45" s="71">
        <f t="shared" si="11"/>
        <v>26</v>
      </c>
    </row>
    <row r="46" spans="1:27" x14ac:dyDescent="0.25">
      <c r="A46" s="67" t="s">
        <v>157</v>
      </c>
      <c r="B46" s="68">
        <f>VLOOKUP($A46,'Return Data'!$A$7:$R$328,2,0)</f>
        <v>43901</v>
      </c>
      <c r="C46" s="69">
        <f>VLOOKUP($A46,'Return Data'!$A$7:$R$328,3,0)</f>
        <v>41.725000000000001</v>
      </c>
      <c r="D46" s="69">
        <f>VLOOKUP($A46,'Return Data'!$A$7:$R$328,6,0)</f>
        <v>6.6495035644642497</v>
      </c>
      <c r="E46" s="70">
        <f t="shared" si="0"/>
        <v>4</v>
      </c>
      <c r="F46" s="69">
        <f>VLOOKUP($A46,'Return Data'!$A$7:$R$328,7,0)</f>
        <v>6.8854602803097498</v>
      </c>
      <c r="G46" s="70">
        <f t="shared" si="1"/>
        <v>2</v>
      </c>
      <c r="H46" s="69">
        <f>VLOOKUP($A46,'Return Data'!$A$7:$R$328,8,0)</f>
        <v>6.8071288356097002</v>
      </c>
      <c r="I46" s="70">
        <f t="shared" si="2"/>
        <v>3</v>
      </c>
      <c r="J46" s="69">
        <f>VLOOKUP($A46,'Return Data'!$A$7:$R$328,9,0)</f>
        <v>6.1315653916386497</v>
      </c>
      <c r="K46" s="70">
        <f t="shared" si="3"/>
        <v>9</v>
      </c>
      <c r="L46" s="69">
        <f>VLOOKUP($A46,'Return Data'!$A$7:$R$328,10,0)</f>
        <v>5.7027121442458002</v>
      </c>
      <c r="M46" s="70">
        <f t="shared" si="4"/>
        <v>7</v>
      </c>
      <c r="N46" s="69">
        <f>VLOOKUP($A46,'Return Data'!$A$7:$R$328,11,0)</f>
        <v>5.3715471580316798</v>
      </c>
      <c r="O46" s="70">
        <f t="shared" si="12"/>
        <v>9</v>
      </c>
      <c r="P46" s="69">
        <f>VLOOKUP($A46,'Return Data'!$A$7:$R$328,12,0)</f>
        <v>5.4733683585258701</v>
      </c>
      <c r="Q46" s="70">
        <f t="shared" si="13"/>
        <v>17</v>
      </c>
      <c r="R46" s="69">
        <f>VLOOKUP($A46,'Return Data'!$A$7:$R$328,13,0)</f>
        <v>5.8420912887196099</v>
      </c>
      <c r="S46" s="70">
        <f t="shared" si="14"/>
        <v>16</v>
      </c>
      <c r="T46" s="69">
        <f>VLOOKUP($A46,'Return Data'!$A$7:$R$328,14,0)</f>
        <v>6.3382258987499602</v>
      </c>
      <c r="U46" s="70">
        <f t="shared" si="15"/>
        <v>14</v>
      </c>
      <c r="V46" s="69">
        <f>VLOOKUP($A46,'Return Data'!$A$7:$R$328,18,0)</f>
        <v>7.1967323199407804</v>
      </c>
      <c r="W46" s="70">
        <f t="shared" si="18"/>
        <v>14</v>
      </c>
      <c r="X46" s="69">
        <f>VLOOKUP($A46,'Return Data'!$A$7:$R$328,15,0)</f>
        <v>7.3684063534159998</v>
      </c>
      <c r="Y46" s="70">
        <f t="shared" si="19"/>
        <v>15</v>
      </c>
      <c r="Z46" s="69">
        <f>VLOOKUP($A46,'Return Data'!$A$7:$R$328,17,0)</f>
        <v>10.0429700449283</v>
      </c>
      <c r="AA46" s="71">
        <f t="shared" si="11"/>
        <v>14</v>
      </c>
    </row>
    <row r="47" spans="1:27" x14ac:dyDescent="0.25">
      <c r="A47" s="67" t="s">
        <v>158</v>
      </c>
      <c r="B47" s="68">
        <f>VLOOKUP($A47,'Return Data'!$A$7:$R$328,2,0)</f>
        <v>43901</v>
      </c>
      <c r="C47" s="69">
        <f>VLOOKUP($A47,'Return Data'!$A$7:$R$328,3,0)</f>
        <v>3118.3656999999998</v>
      </c>
      <c r="D47" s="69">
        <f>VLOOKUP($A47,'Return Data'!$A$7:$R$328,6,0)</f>
        <v>5.4681540958349002</v>
      </c>
      <c r="E47" s="70">
        <f t="shared" si="0"/>
        <v>26</v>
      </c>
      <c r="F47" s="69">
        <f>VLOOKUP($A47,'Return Data'!$A$7:$R$328,7,0)</f>
        <v>6.6469115632109199</v>
      </c>
      <c r="G47" s="70">
        <f t="shared" si="1"/>
        <v>7</v>
      </c>
      <c r="H47" s="69">
        <f>VLOOKUP($A47,'Return Data'!$A$7:$R$328,8,0)</f>
        <v>6.7421717710534903</v>
      </c>
      <c r="I47" s="70">
        <f t="shared" si="2"/>
        <v>6</v>
      </c>
      <c r="J47" s="69">
        <f>VLOOKUP($A47,'Return Data'!$A$7:$R$328,9,0)</f>
        <v>6.2864124471331504</v>
      </c>
      <c r="K47" s="70">
        <f t="shared" si="3"/>
        <v>5</v>
      </c>
      <c r="L47" s="69">
        <f>VLOOKUP($A47,'Return Data'!$A$7:$R$328,10,0)</f>
        <v>5.7614274338563698</v>
      </c>
      <c r="M47" s="70">
        <f t="shared" si="4"/>
        <v>3</v>
      </c>
      <c r="N47" s="69">
        <f>VLOOKUP($A47,'Return Data'!$A$7:$R$328,11,0)</f>
        <v>5.3705550091718903</v>
      </c>
      <c r="O47" s="70">
        <f t="shared" si="12"/>
        <v>10</v>
      </c>
      <c r="P47" s="69">
        <f>VLOOKUP($A47,'Return Data'!$A$7:$R$328,12,0)</f>
        <v>5.4772222590294701</v>
      </c>
      <c r="Q47" s="70">
        <f t="shared" si="13"/>
        <v>14</v>
      </c>
      <c r="R47" s="69">
        <f>VLOOKUP($A47,'Return Data'!$A$7:$R$328,13,0)</f>
        <v>5.8489078368373102</v>
      </c>
      <c r="S47" s="70">
        <f t="shared" si="14"/>
        <v>15</v>
      </c>
      <c r="T47" s="69">
        <f>VLOOKUP($A47,'Return Data'!$A$7:$R$328,14,0)</f>
        <v>6.3342646625282297</v>
      </c>
      <c r="U47" s="70">
        <f t="shared" si="15"/>
        <v>15</v>
      </c>
      <c r="V47" s="69">
        <f>VLOOKUP($A47,'Return Data'!$A$7:$R$328,18,0)</f>
        <v>7.1910126763117503</v>
      </c>
      <c r="W47" s="70">
        <f t="shared" si="18"/>
        <v>15</v>
      </c>
      <c r="X47" s="69">
        <f>VLOOKUP($A47,'Return Data'!$A$7:$R$328,15,0)</f>
        <v>7.37092715187931</v>
      </c>
      <c r="Y47" s="70">
        <f t="shared" si="19"/>
        <v>14</v>
      </c>
      <c r="Z47" s="69">
        <f>VLOOKUP($A47,'Return Data'!$A$7:$R$328,17,0)</f>
        <v>10.1040525063607</v>
      </c>
      <c r="AA47" s="71">
        <f t="shared" si="11"/>
        <v>10</v>
      </c>
    </row>
    <row r="48" spans="1:27" x14ac:dyDescent="0.25">
      <c r="A48" s="67" t="s">
        <v>159</v>
      </c>
      <c r="B48" s="68">
        <f>VLOOKUP($A48,'Return Data'!$A$7:$R$328,2,0)</f>
        <v>43901</v>
      </c>
      <c r="C48" s="69">
        <f>VLOOKUP($A48,'Return Data'!$A$7:$R$328,3,0)</f>
        <v>1957.6460999999999</v>
      </c>
      <c r="D48" s="69">
        <f>VLOOKUP($A48,'Return Data'!$A$7:$R$328,6,0)</f>
        <v>4.4920949428369799</v>
      </c>
      <c r="E48" s="70">
        <f t="shared" si="0"/>
        <v>39</v>
      </c>
      <c r="F48" s="69">
        <f>VLOOKUP($A48,'Return Data'!$A$7:$R$328,7,0)</f>
        <v>4.5697017100062602</v>
      </c>
      <c r="G48" s="70">
        <f t="shared" si="1"/>
        <v>42</v>
      </c>
      <c r="H48" s="69">
        <f>VLOOKUP($A48,'Return Data'!$A$7:$R$328,8,0)</f>
        <v>4.5455760533817804</v>
      </c>
      <c r="I48" s="70">
        <f t="shared" si="2"/>
        <v>42</v>
      </c>
      <c r="J48" s="69">
        <f>VLOOKUP($A48,'Return Data'!$A$7:$R$328,9,0)</f>
        <v>4.5204083663796801</v>
      </c>
      <c r="K48" s="70">
        <f t="shared" si="3"/>
        <v>43</v>
      </c>
      <c r="L48" s="69">
        <f>VLOOKUP($A48,'Return Data'!$A$7:$R$328,10,0)</f>
        <v>4.5676579003098698</v>
      </c>
      <c r="M48" s="70">
        <f t="shared" si="4"/>
        <v>43</v>
      </c>
      <c r="N48" s="69">
        <f>VLOOKUP($A48,'Return Data'!$A$7:$R$328,11,0)</f>
        <v>4.4032486249530898</v>
      </c>
      <c r="O48" s="70">
        <f t="shared" si="12"/>
        <v>39</v>
      </c>
      <c r="P48" s="69">
        <f>VLOOKUP($A48,'Return Data'!$A$7:$R$328,12,0)</f>
        <v>4.4761685762866499</v>
      </c>
      <c r="Q48" s="70">
        <f t="shared" si="13"/>
        <v>39</v>
      </c>
      <c r="R48" s="69">
        <f>VLOOKUP($A48,'Return Data'!$A$7:$R$328,13,0)</f>
        <v>4.702227925771</v>
      </c>
      <c r="S48" s="70">
        <f t="shared" si="14"/>
        <v>39</v>
      </c>
      <c r="T48" s="69">
        <f>VLOOKUP($A48,'Return Data'!$A$7:$R$328,14,0)</f>
        <v>4.9771544212691099</v>
      </c>
      <c r="U48" s="70">
        <f t="shared" si="15"/>
        <v>38</v>
      </c>
      <c r="V48" s="69">
        <f>VLOOKUP($A48,'Return Data'!$A$7:$R$328,18,0)</f>
        <v>5.5874073292345798</v>
      </c>
      <c r="W48" s="70">
        <f t="shared" si="18"/>
        <v>33</v>
      </c>
      <c r="X48" s="69">
        <f>VLOOKUP($A48,'Return Data'!$A$7:$R$328,15,0)</f>
        <v>6.7022542954571902</v>
      </c>
      <c r="Y48" s="70">
        <f t="shared" si="19"/>
        <v>31</v>
      </c>
      <c r="Z48" s="69">
        <f>VLOOKUP($A48,'Return Data'!$A$7:$R$328,17,0)</f>
        <v>8.0599317712658003</v>
      </c>
      <c r="AA48" s="71">
        <f t="shared" si="11"/>
        <v>34</v>
      </c>
    </row>
    <row r="49" spans="1:27" x14ac:dyDescent="0.25">
      <c r="A49" s="67" t="s">
        <v>160</v>
      </c>
      <c r="B49" s="68">
        <f>VLOOKUP($A49,'Return Data'!$A$7:$R$328,2,0)</f>
        <v>43901</v>
      </c>
      <c r="C49" s="69">
        <f>VLOOKUP($A49,'Return Data'!$A$7:$R$328,3,0)</f>
        <v>1902.4467</v>
      </c>
      <c r="D49" s="69">
        <f>VLOOKUP($A49,'Return Data'!$A$7:$R$328,6,0)</f>
        <v>5.1041417884266602</v>
      </c>
      <c r="E49" s="70">
        <f t="shared" si="0"/>
        <v>32</v>
      </c>
      <c r="F49" s="69">
        <f>VLOOKUP($A49,'Return Data'!$A$7:$R$328,7,0)</f>
        <v>5.4646563096631997</v>
      </c>
      <c r="G49" s="70">
        <f t="shared" si="1"/>
        <v>35</v>
      </c>
      <c r="H49" s="69">
        <f>VLOOKUP($A49,'Return Data'!$A$7:$R$328,8,0)</f>
        <v>5.3739994299200999</v>
      </c>
      <c r="I49" s="70">
        <f t="shared" si="2"/>
        <v>37</v>
      </c>
      <c r="J49" s="69">
        <f>VLOOKUP($A49,'Return Data'!$A$7:$R$328,9,0)</f>
        <v>5.6008356649406403</v>
      </c>
      <c r="K49" s="70">
        <f t="shared" si="3"/>
        <v>29</v>
      </c>
      <c r="L49" s="69">
        <f>VLOOKUP($A49,'Return Data'!$A$7:$R$328,10,0)</f>
        <v>5.3941225551343299</v>
      </c>
      <c r="M49" s="70">
        <f t="shared" si="4"/>
        <v>33</v>
      </c>
      <c r="N49" s="69">
        <f>VLOOKUP($A49,'Return Data'!$A$7:$R$328,11,0)</f>
        <v>5.2620572663186103</v>
      </c>
      <c r="O49" s="70">
        <f t="shared" si="12"/>
        <v>24</v>
      </c>
      <c r="P49" s="69">
        <f>VLOOKUP($A49,'Return Data'!$A$7:$R$328,12,0)</f>
        <v>5.3358857689843999</v>
      </c>
      <c r="Q49" s="70">
        <f t="shared" si="13"/>
        <v>27</v>
      </c>
      <c r="R49" s="69">
        <f>VLOOKUP($A49,'Return Data'!$A$7:$R$328,13,0)</f>
        <v>5.7112620231087003</v>
      </c>
      <c r="S49" s="70">
        <f t="shared" si="14"/>
        <v>27</v>
      </c>
      <c r="T49" s="69">
        <f>VLOOKUP($A49,'Return Data'!$A$7:$R$328,14,0)</f>
        <v>6.1750717745218102</v>
      </c>
      <c r="U49" s="70">
        <f t="shared" si="15"/>
        <v>26</v>
      </c>
      <c r="V49" s="69">
        <f>VLOOKUP($A49,'Return Data'!$A$7:$R$328,18,0)</f>
        <v>5.0779088793008702</v>
      </c>
      <c r="W49" s="70">
        <f t="shared" si="18"/>
        <v>35</v>
      </c>
      <c r="X49" s="69">
        <f>VLOOKUP($A49,'Return Data'!$A$7:$R$328,15,0)</f>
        <v>5.82148115538177</v>
      </c>
      <c r="Y49" s="70">
        <f t="shared" si="19"/>
        <v>34</v>
      </c>
      <c r="Z49" s="69">
        <f>VLOOKUP($A49,'Return Data'!$A$7:$R$328,17,0)</f>
        <v>9.0772448962437995</v>
      </c>
      <c r="AA49" s="71">
        <f t="shared" si="11"/>
        <v>31</v>
      </c>
    </row>
    <row r="50" spans="1:27" x14ac:dyDescent="0.25">
      <c r="A50" s="67" t="s">
        <v>161</v>
      </c>
      <c r="B50" s="68">
        <f>VLOOKUP($A50,'Return Data'!$A$7:$R$328,2,0)</f>
        <v>43901</v>
      </c>
      <c r="C50" s="69">
        <f>VLOOKUP($A50,'Return Data'!$A$7:$R$328,3,0)</f>
        <v>3239.8779</v>
      </c>
      <c r="D50" s="69">
        <f>VLOOKUP($A50,'Return Data'!$A$7:$R$328,6,0)</f>
        <v>5.6845098499616098</v>
      </c>
      <c r="E50" s="70">
        <f t="shared" si="0"/>
        <v>20</v>
      </c>
      <c r="F50" s="69">
        <f>VLOOKUP($A50,'Return Data'!$A$7:$R$328,7,0)</f>
        <v>6.6354511508180201</v>
      </c>
      <c r="G50" s="70">
        <f t="shared" si="1"/>
        <v>8</v>
      </c>
      <c r="H50" s="69">
        <f>VLOOKUP($A50,'Return Data'!$A$7:$R$328,8,0)</f>
        <v>6.2239198930857897</v>
      </c>
      <c r="I50" s="70">
        <f t="shared" si="2"/>
        <v>15</v>
      </c>
      <c r="J50" s="69">
        <f>VLOOKUP($A50,'Return Data'!$A$7:$R$328,9,0)</f>
        <v>6.0131469637840897</v>
      </c>
      <c r="K50" s="70">
        <f t="shared" si="3"/>
        <v>12</v>
      </c>
      <c r="L50" s="69">
        <f>VLOOKUP($A50,'Return Data'!$A$7:$R$328,10,0)</f>
        <v>5.5729237341041902</v>
      </c>
      <c r="M50" s="70">
        <f t="shared" si="4"/>
        <v>16</v>
      </c>
      <c r="N50" s="69">
        <f>VLOOKUP($A50,'Return Data'!$A$7:$R$328,11,0)</f>
        <v>5.2799507834326702</v>
      </c>
      <c r="O50" s="70">
        <f t="shared" si="12"/>
        <v>21</v>
      </c>
      <c r="P50" s="69">
        <f>VLOOKUP($A50,'Return Data'!$A$7:$R$328,12,0)</f>
        <v>5.4278657682114702</v>
      </c>
      <c r="Q50" s="70">
        <f t="shared" si="13"/>
        <v>21</v>
      </c>
      <c r="R50" s="69">
        <f>VLOOKUP($A50,'Return Data'!$A$7:$R$328,13,0)</f>
        <v>5.80943500066775</v>
      </c>
      <c r="S50" s="70">
        <f t="shared" si="14"/>
        <v>19</v>
      </c>
      <c r="T50" s="69">
        <f>VLOOKUP($A50,'Return Data'!$A$7:$R$328,14,0)</f>
        <v>6.3247312707734702</v>
      </c>
      <c r="U50" s="70">
        <f t="shared" si="15"/>
        <v>16</v>
      </c>
      <c r="V50" s="69">
        <f>VLOOKUP($A50,'Return Data'!$A$7:$R$328,18,0)</f>
        <v>7.20426671598279</v>
      </c>
      <c r="W50" s="70">
        <f t="shared" si="18"/>
        <v>13</v>
      </c>
      <c r="X50" s="69">
        <f>VLOOKUP($A50,'Return Data'!$A$7:$R$328,15,0)</f>
        <v>7.3645163421146398</v>
      </c>
      <c r="Y50" s="70">
        <f t="shared" si="19"/>
        <v>17</v>
      </c>
      <c r="Z50" s="69">
        <f>VLOOKUP($A50,'Return Data'!$A$7:$R$328,17,0)</f>
        <v>9.99987481256065</v>
      </c>
      <c r="AA50" s="71">
        <f t="shared" si="11"/>
        <v>23</v>
      </c>
    </row>
    <row r="51" spans="1:27" x14ac:dyDescent="0.25">
      <c r="A51" s="67" t="s">
        <v>162</v>
      </c>
      <c r="B51" s="68">
        <f>VLOOKUP($A51,'Return Data'!$A$7:$R$328,2,0)</f>
        <v>43901</v>
      </c>
      <c r="C51" s="69">
        <f>VLOOKUP($A51,'Return Data'!$A$7:$R$328,3,0)</f>
        <v>1075.5043000000001</v>
      </c>
      <c r="D51" s="69">
        <f>VLOOKUP($A51,'Return Data'!$A$7:$R$328,6,0)</f>
        <v>5.1422658684743299</v>
      </c>
      <c r="E51" s="70">
        <f t="shared" si="0"/>
        <v>31</v>
      </c>
      <c r="F51" s="69">
        <f>VLOOKUP($A51,'Return Data'!$A$7:$R$328,7,0)</f>
        <v>5.2501437775416298</v>
      </c>
      <c r="G51" s="70">
        <f t="shared" si="1"/>
        <v>39</v>
      </c>
      <c r="H51" s="69">
        <f>VLOOKUP($A51,'Return Data'!$A$7:$R$328,8,0)</f>
        <v>4.7798782474841897</v>
      </c>
      <c r="I51" s="70">
        <f t="shared" si="2"/>
        <v>40</v>
      </c>
      <c r="J51" s="69">
        <f>VLOOKUP($A51,'Return Data'!$A$7:$R$328,9,0)</f>
        <v>5.53190067068358</v>
      </c>
      <c r="K51" s="70">
        <f t="shared" si="3"/>
        <v>33</v>
      </c>
      <c r="L51" s="69">
        <f>VLOOKUP($A51,'Return Data'!$A$7:$R$328,10,0)</f>
        <v>5.3994776708276699</v>
      </c>
      <c r="M51" s="70">
        <f t="shared" si="4"/>
        <v>32</v>
      </c>
      <c r="N51" s="69">
        <f>VLOOKUP($A51,'Return Data'!$A$7:$R$328,11,0)</f>
        <v>5.2546154689171702</v>
      </c>
      <c r="O51" s="70">
        <f t="shared" si="12"/>
        <v>25</v>
      </c>
      <c r="P51" s="69">
        <f>VLOOKUP($A51,'Return Data'!$A$7:$R$328,12,0)</f>
        <v>5.4995021514614404</v>
      </c>
      <c r="Q51" s="70">
        <f t="shared" si="13"/>
        <v>12</v>
      </c>
      <c r="R51" s="69">
        <f>VLOOKUP($A51,'Return Data'!$A$7:$R$328,13,0)</f>
        <v>5.9261075474860299</v>
      </c>
      <c r="S51" s="70">
        <f t="shared" si="14"/>
        <v>9</v>
      </c>
      <c r="T51" s="69">
        <f>VLOOKUP($A51,'Return Data'!$A$7:$R$328,14,0)</f>
        <v>6.4202876131700002</v>
      </c>
      <c r="U51" s="70">
        <f t="shared" si="15"/>
        <v>9</v>
      </c>
      <c r="V51" s="69"/>
      <c r="W51" s="70"/>
      <c r="X51" s="69"/>
      <c r="Y51" s="70"/>
      <c r="Z51" s="69">
        <f>VLOOKUP($A51,'Return Data'!$A$7:$R$328,17,0)</f>
        <v>6.5431312738592604</v>
      </c>
      <c r="AA51" s="71">
        <f t="shared" si="11"/>
        <v>37</v>
      </c>
    </row>
    <row r="52" spans="1:27" x14ac:dyDescent="0.25">
      <c r="A52" s="73"/>
      <c r="B52" s="74"/>
      <c r="C52" s="74"/>
      <c r="D52" s="75"/>
      <c r="E52" s="74"/>
      <c r="F52" s="75"/>
      <c r="G52" s="74"/>
      <c r="H52" s="75"/>
      <c r="I52" s="74"/>
      <c r="J52" s="75"/>
      <c r="K52" s="74"/>
      <c r="L52" s="75"/>
      <c r="M52" s="74"/>
      <c r="N52" s="75"/>
      <c r="O52" s="74"/>
      <c r="P52" s="75"/>
      <c r="Q52" s="74"/>
      <c r="R52" s="75"/>
      <c r="S52" s="74"/>
      <c r="T52" s="75"/>
      <c r="U52" s="74"/>
      <c r="V52" s="75"/>
      <c r="W52" s="74"/>
      <c r="X52" s="75"/>
      <c r="Y52" s="74"/>
      <c r="Z52" s="75"/>
      <c r="AA52" s="76"/>
    </row>
    <row r="53" spans="1:27" x14ac:dyDescent="0.25">
      <c r="A53" s="77" t="s">
        <v>27</v>
      </c>
      <c r="B53" s="78"/>
      <c r="C53" s="78"/>
      <c r="D53" s="79">
        <f>AVERAGE(D8:D51)</f>
        <v>5.4828991718906961</v>
      </c>
      <c r="E53" s="78"/>
      <c r="F53" s="79">
        <f>AVERAGE(F8:F51)</f>
        <v>5.9199952892562573</v>
      </c>
      <c r="G53" s="78"/>
      <c r="H53" s="79">
        <f>AVERAGE(H8:H51)</f>
        <v>5.8368319592532547</v>
      </c>
      <c r="I53" s="78"/>
      <c r="J53" s="79">
        <f>AVERAGE(J8:J51)</f>
        <v>5.6904257809843717</v>
      </c>
      <c r="K53" s="78"/>
      <c r="L53" s="79">
        <f>AVERAGE(L8:L51)</f>
        <v>5.4250868401229422</v>
      </c>
      <c r="M53" s="78"/>
      <c r="N53" s="79">
        <f>AVERAGE(N8:N51)</f>
        <v>5.2027011411891886</v>
      </c>
      <c r="O53" s="78"/>
      <c r="P53" s="79">
        <f>AVERAGE(P8:P51)</f>
        <v>5.3410712194587635</v>
      </c>
      <c r="Q53" s="78"/>
      <c r="R53" s="79">
        <f>AVERAGE(R8:R51)</f>
        <v>5.6915984223181013</v>
      </c>
      <c r="S53" s="78"/>
      <c r="T53" s="79">
        <f>AVERAGE(T8:T51)</f>
        <v>6.1612814681300145</v>
      </c>
      <c r="U53" s="78"/>
      <c r="V53" s="79">
        <f>AVERAGE(V8:V51)</f>
        <v>6.8521224859475627</v>
      </c>
      <c r="W53" s="78"/>
      <c r="X53" s="79">
        <f>AVERAGE(X8:X51)</f>
        <v>7.1184797637528199</v>
      </c>
      <c r="Y53" s="78"/>
      <c r="Z53" s="79">
        <f>AVERAGE(Z8:Z51)</f>
        <v>9.0526945041709599</v>
      </c>
      <c r="AA53" s="80"/>
    </row>
    <row r="54" spans="1:27" x14ac:dyDescent="0.25">
      <c r="A54" s="77" t="s">
        <v>28</v>
      </c>
      <c r="B54" s="78"/>
      <c r="C54" s="78"/>
      <c r="D54" s="79">
        <f>MIN(D8:D51)</f>
        <v>3.66969402459616</v>
      </c>
      <c r="E54" s="78"/>
      <c r="F54" s="79">
        <f>MIN(F8:F51)</f>
        <v>4.1496324370448798</v>
      </c>
      <c r="G54" s="78"/>
      <c r="H54" s="79">
        <f>MIN(H8:H51)</f>
        <v>3.3135844951717002</v>
      </c>
      <c r="I54" s="78"/>
      <c r="J54" s="79">
        <f>MIN(J8:J51)</f>
        <v>3.7259220627640501</v>
      </c>
      <c r="K54" s="78"/>
      <c r="L54" s="79">
        <f>MIN(L8:L51)</f>
        <v>3.9478100605242199</v>
      </c>
      <c r="M54" s="78"/>
      <c r="N54" s="79">
        <f>MIN(N8:N51)</f>
        <v>3.95820197124366</v>
      </c>
      <c r="O54" s="78"/>
      <c r="P54" s="79">
        <f>MIN(P8:P51)</f>
        <v>4.1409235052872999</v>
      </c>
      <c r="Q54" s="78"/>
      <c r="R54" s="79">
        <f>MIN(R8:R51)</f>
        <v>4.4296847766887097</v>
      </c>
      <c r="S54" s="78"/>
      <c r="T54" s="79">
        <f>MIN(T8:T51)</f>
        <v>4.7484564722372502</v>
      </c>
      <c r="U54" s="78"/>
      <c r="V54" s="79">
        <f>MIN(V8:V51)</f>
        <v>2.0216154013037202</v>
      </c>
      <c r="W54" s="78"/>
      <c r="X54" s="79">
        <f>MIN(X8:X51)</f>
        <v>3.72117033504697</v>
      </c>
      <c r="Y54" s="78"/>
      <c r="Z54" s="79">
        <f>MIN(Z8:Z51)</f>
        <v>5.2099776402752997</v>
      </c>
      <c r="AA54" s="80"/>
    </row>
    <row r="55" spans="1:27" ht="15.75" thickBot="1" x14ac:dyDescent="0.3">
      <c r="A55" s="81" t="s">
        <v>29</v>
      </c>
      <c r="B55" s="82"/>
      <c r="C55" s="82"/>
      <c r="D55" s="83">
        <f>MAX(D8:D51)</f>
        <v>7.3092516985976399</v>
      </c>
      <c r="E55" s="82"/>
      <c r="F55" s="83">
        <f>MAX(F8:F51)</f>
        <v>7.1711383517122398</v>
      </c>
      <c r="G55" s="82"/>
      <c r="H55" s="83">
        <f>MAX(H8:H51)</f>
        <v>7.0686962410941199</v>
      </c>
      <c r="I55" s="82"/>
      <c r="J55" s="83">
        <f>MAX(J8:J51)</f>
        <v>6.6817264848993503</v>
      </c>
      <c r="K55" s="82"/>
      <c r="L55" s="83">
        <f>MAX(L8:L51)</f>
        <v>6.58980645164152</v>
      </c>
      <c r="M55" s="82"/>
      <c r="N55" s="83">
        <f>MAX(N8:N51)</f>
        <v>6.3020138204081899</v>
      </c>
      <c r="O55" s="82"/>
      <c r="P55" s="83">
        <f>MAX(P8:P51)</f>
        <v>6.5337149998524202</v>
      </c>
      <c r="Q55" s="82"/>
      <c r="R55" s="83">
        <f>MAX(R8:R51)</f>
        <v>6.8808046055644496</v>
      </c>
      <c r="S55" s="82"/>
      <c r="T55" s="83">
        <f>MAX(T8:T51)</f>
        <v>7.13231653396128</v>
      </c>
      <c r="U55" s="82"/>
      <c r="V55" s="83">
        <f>MAX(V8:V51)</f>
        <v>7.6675702888259503</v>
      </c>
      <c r="W55" s="82"/>
      <c r="X55" s="83">
        <f>MAX(X8:X51)</f>
        <v>7.6657400333196097</v>
      </c>
      <c r="Y55" s="82"/>
      <c r="Z55" s="83">
        <f>MAX(Z8:Z51)</f>
        <v>12.095728327108301</v>
      </c>
      <c r="AA55" s="84"/>
    </row>
    <row r="57" spans="1:27" x14ac:dyDescent="0.25">
      <c r="A57"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2"/>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3" t="s">
        <v>349</v>
      </c>
    </row>
    <row r="3" spans="1:27" ht="15" customHeight="1" thickBot="1" x14ac:dyDescent="0.3">
      <c r="A3" s="114"/>
    </row>
    <row r="4" spans="1:27" ht="15.75" thickBot="1" x14ac:dyDescent="0.3"/>
    <row r="5" spans="1:27" s="4" customFormat="1" x14ac:dyDescent="0.25">
      <c r="A5" s="32" t="s">
        <v>352</v>
      </c>
      <c r="B5" s="111" t="s">
        <v>8</v>
      </c>
      <c r="C5" s="111" t="s">
        <v>9</v>
      </c>
      <c r="D5" s="117" t="s">
        <v>115</v>
      </c>
      <c r="E5" s="117"/>
      <c r="F5" s="117" t="s">
        <v>116</v>
      </c>
      <c r="G5" s="117"/>
      <c r="H5" s="117" t="s">
        <v>117</v>
      </c>
      <c r="I5" s="117"/>
      <c r="J5" s="117" t="s">
        <v>47</v>
      </c>
      <c r="K5" s="117"/>
      <c r="L5" s="117" t="s">
        <v>48</v>
      </c>
      <c r="M5" s="117"/>
      <c r="N5" s="117" t="s">
        <v>1</v>
      </c>
      <c r="O5" s="117"/>
      <c r="P5" s="117" t="s">
        <v>2</v>
      </c>
      <c r="Q5" s="117"/>
      <c r="R5" s="117" t="s">
        <v>3</v>
      </c>
      <c r="S5" s="117"/>
      <c r="T5" s="117" t="s">
        <v>4</v>
      </c>
      <c r="U5" s="117"/>
      <c r="V5" s="117" t="s">
        <v>385</v>
      </c>
      <c r="W5" s="117"/>
      <c r="X5" s="117" t="s">
        <v>5</v>
      </c>
      <c r="Y5" s="117"/>
      <c r="Z5" s="117" t="s">
        <v>46</v>
      </c>
      <c r="AA5" s="120"/>
    </row>
    <row r="6" spans="1:27" s="4" customFormat="1" x14ac:dyDescent="0.25">
      <c r="A6" s="18" t="s">
        <v>7</v>
      </c>
      <c r="B6" s="112"/>
      <c r="C6" s="112"/>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Data'!$A$7:$R$328,2,0)</f>
        <v>43901</v>
      </c>
      <c r="C8" s="69">
        <f>VLOOKUP($A8,'Return Data'!$A$7:$R$328,3,0)</f>
        <v>316.58690000000001</v>
      </c>
      <c r="D8" s="69">
        <f>VLOOKUP($A8,'Return Data'!$A$7:$R$328,6,0)</f>
        <v>5.2234840539122596</v>
      </c>
      <c r="E8" s="70">
        <f t="shared" ref="E8:E46" si="0">RANK(D8,D$8:D$50,0)</f>
        <v>26</v>
      </c>
      <c r="F8" s="69">
        <f>VLOOKUP($A8,'Return Data'!$A$7:$R$328,7,0)</f>
        <v>5.8481241633352399</v>
      </c>
      <c r="G8" s="70">
        <f t="shared" ref="G8:G46" si="1">RANK(F8,F$8:F$50,0)</f>
        <v>20</v>
      </c>
      <c r="H8" s="69">
        <f>VLOOKUP($A8,'Return Data'!$A$7:$R$328,8,0)</f>
        <v>5.92946005249172</v>
      </c>
      <c r="I8" s="70">
        <f t="shared" ref="I8:I46" si="2">RANK(H8,H$8:H$50,0)</f>
        <v>16</v>
      </c>
      <c r="J8" s="69">
        <f>VLOOKUP($A8,'Return Data'!$A$7:$R$328,9,0)</f>
        <v>5.9089108257125798</v>
      </c>
      <c r="K8" s="70">
        <f t="shared" ref="K8:K46" si="3">RANK(J8,J$8:J$50,0)</f>
        <v>13</v>
      </c>
      <c r="L8" s="69">
        <f>VLOOKUP($A8,'Return Data'!$A$7:$R$328,10,0)</f>
        <v>5.5127442698256202</v>
      </c>
      <c r="M8" s="70">
        <f t="shared" ref="M8:M46" si="4">RANK(L8,L$8:L$50,0)</f>
        <v>12</v>
      </c>
      <c r="N8" s="69">
        <f>VLOOKUP($A8,'Return Data'!$A$7:$R$328,11,0)</f>
        <v>5.2541856936766003</v>
      </c>
      <c r="O8" s="70">
        <f t="shared" ref="O8:O46" si="5">RANK(N8,N$8:N$50,0)</f>
        <v>12</v>
      </c>
      <c r="P8" s="69">
        <f>VLOOKUP($A8,'Return Data'!$A$7:$R$328,12,0)</f>
        <v>5.3802832659231701</v>
      </c>
      <c r="Q8" s="70">
        <f t="shared" ref="Q8:Q46" si="6">RANK(P8,P$8:P$50,0)</f>
        <v>15</v>
      </c>
      <c r="R8" s="69">
        <f>VLOOKUP($A8,'Return Data'!$A$7:$R$328,13,0)</f>
        <v>5.85423184393595</v>
      </c>
      <c r="S8" s="70">
        <f t="shared" ref="S8:S46" si="7">RANK(R8,R$8:R$50,0)</f>
        <v>5</v>
      </c>
      <c r="T8" s="69">
        <f>VLOOKUP($A8,'Return Data'!$A$7:$R$328,14,0)</f>
        <v>6.3295393211631596</v>
      </c>
      <c r="U8" s="70">
        <f t="shared" ref="U8:U24" si="8">RANK(T8,T$8:T$50,0)</f>
        <v>6</v>
      </c>
      <c r="V8" s="69">
        <f>VLOOKUP($A8,'Return Data'!$A$7:$R$328,18,0)</f>
        <v>7.1526289731472303</v>
      </c>
      <c r="W8" s="70">
        <f t="shared" ref="W8:W24" si="9">RANK(V8,V$8:V$50,0)</f>
        <v>7</v>
      </c>
      <c r="X8" s="69">
        <f>VLOOKUP($A8,'Return Data'!$A$7:$R$328,15,0)</f>
        <v>7.3161093767345999</v>
      </c>
      <c r="Y8" s="70">
        <f t="shared" ref="Y8:Y24" si="10">RANK(X8,X$8:X$50,0)</f>
        <v>7</v>
      </c>
      <c r="Z8" s="69">
        <f>VLOOKUP($A8,'Return Data'!$A$7:$R$328,17,0)</f>
        <v>13.5691594261907</v>
      </c>
      <c r="AA8" s="71">
        <f t="shared" ref="AA8:AA46" si="11">RANK(Z8,Z$8:Z$50,0)</f>
        <v>6</v>
      </c>
    </row>
    <row r="9" spans="1:27" x14ac:dyDescent="0.25">
      <c r="A9" s="67" t="s">
        <v>228</v>
      </c>
      <c r="B9" s="68">
        <f>VLOOKUP($A9,'Return Data'!$A$7:$R$328,2,0)</f>
        <v>43901</v>
      </c>
      <c r="C9" s="69">
        <f>VLOOKUP($A9,'Return Data'!$A$7:$R$328,3,0)</f>
        <v>2185.5509000000002</v>
      </c>
      <c r="D9" s="69">
        <f>VLOOKUP($A9,'Return Data'!$A$7:$R$328,6,0)</f>
        <v>6.2521033769176197</v>
      </c>
      <c r="E9" s="70">
        <f t="shared" si="0"/>
        <v>6</v>
      </c>
      <c r="F9" s="69">
        <f>VLOOKUP($A9,'Return Data'!$A$7:$R$328,7,0)</f>
        <v>6.77642001348792</v>
      </c>
      <c r="G9" s="70">
        <f t="shared" si="1"/>
        <v>4</v>
      </c>
      <c r="H9" s="69">
        <f>VLOOKUP($A9,'Return Data'!$A$7:$R$328,8,0)</f>
        <v>6.5443390103664303</v>
      </c>
      <c r="I9" s="70">
        <f t="shared" si="2"/>
        <v>8</v>
      </c>
      <c r="J9" s="69">
        <f>VLOOKUP($A9,'Return Data'!$A$7:$R$328,9,0)</f>
        <v>6.2637790693734301</v>
      </c>
      <c r="K9" s="70">
        <f t="shared" si="3"/>
        <v>4</v>
      </c>
      <c r="L9" s="69">
        <f>VLOOKUP($A9,'Return Data'!$A$7:$R$328,10,0)</f>
        <v>5.6937077167562196</v>
      </c>
      <c r="M9" s="70">
        <f t="shared" si="4"/>
        <v>3</v>
      </c>
      <c r="N9" s="69">
        <f>VLOOKUP($A9,'Return Data'!$A$7:$R$328,11,0)</f>
        <v>5.3520467252636799</v>
      </c>
      <c r="O9" s="70">
        <f t="shared" si="5"/>
        <v>3</v>
      </c>
      <c r="P9" s="69">
        <f>VLOOKUP($A9,'Return Data'!$A$7:$R$328,12,0)</f>
        <v>5.4445040786242096</v>
      </c>
      <c r="Q9" s="70">
        <f t="shared" si="6"/>
        <v>6</v>
      </c>
      <c r="R9" s="69">
        <f>VLOOKUP($A9,'Return Data'!$A$7:$R$328,13,0)</f>
        <v>5.8080060257642003</v>
      </c>
      <c r="S9" s="70">
        <f t="shared" si="7"/>
        <v>10</v>
      </c>
      <c r="T9" s="69">
        <f>VLOOKUP($A9,'Return Data'!$A$7:$R$328,14,0)</f>
        <v>6.2999460579405797</v>
      </c>
      <c r="U9" s="70">
        <f t="shared" si="8"/>
        <v>9</v>
      </c>
      <c r="V9" s="69">
        <f>VLOOKUP($A9,'Return Data'!$A$7:$R$328,18,0)</f>
        <v>7.15392879222619</v>
      </c>
      <c r="W9" s="70">
        <f t="shared" si="9"/>
        <v>6</v>
      </c>
      <c r="X9" s="69">
        <f>VLOOKUP($A9,'Return Data'!$A$7:$R$328,15,0)</f>
        <v>7.3311167538561604</v>
      </c>
      <c r="Y9" s="70">
        <f t="shared" si="10"/>
        <v>5</v>
      </c>
      <c r="Z9" s="69">
        <f>VLOOKUP($A9,'Return Data'!$A$7:$R$328,17,0)</f>
        <v>11.3695764188124</v>
      </c>
      <c r="AA9" s="71">
        <f t="shared" si="11"/>
        <v>29</v>
      </c>
    </row>
    <row r="10" spans="1:27" x14ac:dyDescent="0.25">
      <c r="A10" s="67" t="s">
        <v>229</v>
      </c>
      <c r="B10" s="68">
        <f>VLOOKUP($A10,'Return Data'!$A$7:$R$328,2,0)</f>
        <v>43901</v>
      </c>
      <c r="C10" s="69">
        <f>VLOOKUP($A10,'Return Data'!$A$7:$R$328,3,0)</f>
        <v>2262.6170999999999</v>
      </c>
      <c r="D10" s="69">
        <f>VLOOKUP($A10,'Return Data'!$A$7:$R$328,6,0)</f>
        <v>5.83095005573331</v>
      </c>
      <c r="E10" s="70">
        <f t="shared" si="0"/>
        <v>11</v>
      </c>
      <c r="F10" s="69">
        <f>VLOOKUP($A10,'Return Data'!$A$7:$R$328,7,0)</f>
        <v>6.0857922365691</v>
      </c>
      <c r="G10" s="70">
        <f t="shared" si="1"/>
        <v>15</v>
      </c>
      <c r="H10" s="69">
        <f>VLOOKUP($A10,'Return Data'!$A$7:$R$328,8,0)</f>
        <v>5.87511672043685</v>
      </c>
      <c r="I10" s="70">
        <f t="shared" si="2"/>
        <v>18</v>
      </c>
      <c r="J10" s="69">
        <f>VLOOKUP($A10,'Return Data'!$A$7:$R$328,9,0)</f>
        <v>5.5888201520885499</v>
      </c>
      <c r="K10" s="70">
        <f t="shared" si="3"/>
        <v>26</v>
      </c>
      <c r="L10" s="69">
        <f>VLOOKUP($A10,'Return Data'!$A$7:$R$328,10,0)</f>
        <v>5.3534424829070799</v>
      </c>
      <c r="M10" s="70">
        <f t="shared" si="4"/>
        <v>26</v>
      </c>
      <c r="N10" s="69">
        <f>VLOOKUP($A10,'Return Data'!$A$7:$R$328,11,0)</f>
        <v>5.21291280160382</v>
      </c>
      <c r="O10" s="70">
        <f t="shared" si="5"/>
        <v>19</v>
      </c>
      <c r="P10" s="69">
        <f>VLOOKUP($A10,'Return Data'!$A$7:$R$328,12,0)</f>
        <v>5.4297307718615899</v>
      </c>
      <c r="Q10" s="70">
        <f t="shared" si="6"/>
        <v>7</v>
      </c>
      <c r="R10" s="69">
        <f>VLOOKUP($A10,'Return Data'!$A$7:$R$328,13,0)</f>
        <v>5.7650266258173604</v>
      </c>
      <c r="S10" s="70">
        <f t="shared" si="7"/>
        <v>12</v>
      </c>
      <c r="T10" s="69">
        <f>VLOOKUP($A10,'Return Data'!$A$7:$R$328,14,0)</f>
        <v>6.2471698152231196</v>
      </c>
      <c r="U10" s="70">
        <f t="shared" si="8"/>
        <v>13</v>
      </c>
      <c r="V10" s="69">
        <f>VLOOKUP($A10,'Return Data'!$A$7:$R$328,18,0)</f>
        <v>7.1341857945337699</v>
      </c>
      <c r="W10" s="70">
        <f t="shared" si="9"/>
        <v>10</v>
      </c>
      <c r="X10" s="69">
        <f>VLOOKUP($A10,'Return Data'!$A$7:$R$328,15,0)</f>
        <v>7.3054809832387004</v>
      </c>
      <c r="Y10" s="70">
        <f t="shared" si="10"/>
        <v>9</v>
      </c>
      <c r="Z10" s="69">
        <f>VLOOKUP($A10,'Return Data'!$A$7:$R$328,17,0)</f>
        <v>11.373525209773</v>
      </c>
      <c r="AA10" s="71">
        <f t="shared" si="11"/>
        <v>28</v>
      </c>
    </row>
    <row r="11" spans="1:27" x14ac:dyDescent="0.25">
      <c r="A11" s="67" t="s">
        <v>230</v>
      </c>
      <c r="B11" s="68">
        <f>VLOOKUP($A11,'Return Data'!$A$7:$R$328,2,0)</f>
        <v>43901</v>
      </c>
      <c r="C11" s="69">
        <f>VLOOKUP($A11,'Return Data'!$A$7:$R$328,3,0)</f>
        <v>3023.5796</v>
      </c>
      <c r="D11" s="69">
        <f>VLOOKUP($A11,'Return Data'!$A$7:$R$328,6,0)</f>
        <v>4.91025505024911</v>
      </c>
      <c r="E11" s="70">
        <f t="shared" si="0"/>
        <v>31</v>
      </c>
      <c r="F11" s="69">
        <f>VLOOKUP($A11,'Return Data'!$A$7:$R$328,7,0)</f>
        <v>5.6739689908940099</v>
      </c>
      <c r="G11" s="70">
        <f t="shared" si="1"/>
        <v>29</v>
      </c>
      <c r="H11" s="69">
        <f>VLOOKUP($A11,'Return Data'!$A$7:$R$328,8,0)</f>
        <v>5.6635001102093501</v>
      </c>
      <c r="I11" s="70">
        <f t="shared" si="2"/>
        <v>26</v>
      </c>
      <c r="J11" s="69">
        <f>VLOOKUP($A11,'Return Data'!$A$7:$R$328,9,0)</f>
        <v>5.7768764663017498</v>
      </c>
      <c r="K11" s="70">
        <f t="shared" si="3"/>
        <v>18</v>
      </c>
      <c r="L11" s="69">
        <f>VLOOKUP($A11,'Return Data'!$A$7:$R$328,10,0)</f>
        <v>5.5003180884585596</v>
      </c>
      <c r="M11" s="70">
        <f t="shared" si="4"/>
        <v>13</v>
      </c>
      <c r="N11" s="69">
        <f>VLOOKUP($A11,'Return Data'!$A$7:$R$328,11,0)</f>
        <v>5.3100055638028296</v>
      </c>
      <c r="O11" s="70">
        <f t="shared" si="5"/>
        <v>5</v>
      </c>
      <c r="P11" s="69">
        <f>VLOOKUP($A11,'Return Data'!$A$7:$R$328,12,0)</f>
        <v>5.4953674012227003</v>
      </c>
      <c r="Q11" s="70">
        <f t="shared" si="6"/>
        <v>5</v>
      </c>
      <c r="R11" s="69">
        <f>VLOOKUP($A11,'Return Data'!$A$7:$R$328,13,0)</f>
        <v>5.8386349570929896</v>
      </c>
      <c r="S11" s="70">
        <f t="shared" si="7"/>
        <v>7</v>
      </c>
      <c r="T11" s="69">
        <f>VLOOKUP($A11,'Return Data'!$A$7:$R$328,14,0)</f>
        <v>6.3211828185904304</v>
      </c>
      <c r="U11" s="70">
        <f t="shared" si="8"/>
        <v>7</v>
      </c>
      <c r="V11" s="69">
        <f>VLOOKUP($A11,'Return Data'!$A$7:$R$328,18,0)</f>
        <v>7.13335648965485</v>
      </c>
      <c r="W11" s="70">
        <f t="shared" si="9"/>
        <v>11</v>
      </c>
      <c r="X11" s="69">
        <f>VLOOKUP($A11,'Return Data'!$A$7:$R$328,15,0)</f>
        <v>7.27724055333446</v>
      </c>
      <c r="Y11" s="70">
        <f t="shared" si="10"/>
        <v>14</v>
      </c>
      <c r="Z11" s="69">
        <f>VLOOKUP($A11,'Return Data'!$A$7:$R$328,17,0)</f>
        <v>13.0288684776857</v>
      </c>
      <c r="AA11" s="71">
        <f t="shared" si="11"/>
        <v>13</v>
      </c>
    </row>
    <row r="12" spans="1:27" x14ac:dyDescent="0.25">
      <c r="A12" s="67" t="s">
        <v>231</v>
      </c>
      <c r="B12" s="68">
        <f>VLOOKUP($A12,'Return Data'!$A$7:$R$328,2,0)</f>
        <v>43901</v>
      </c>
      <c r="C12" s="69">
        <f>VLOOKUP($A12,'Return Data'!$A$7:$R$328,3,0)</f>
        <v>2260.6864999999998</v>
      </c>
      <c r="D12" s="69">
        <f>VLOOKUP($A12,'Return Data'!$A$7:$R$328,6,0)</f>
        <v>5.4337823788305197</v>
      </c>
      <c r="E12" s="70">
        <f t="shared" si="0"/>
        <v>21</v>
      </c>
      <c r="F12" s="69">
        <f>VLOOKUP($A12,'Return Data'!$A$7:$R$328,7,0)</f>
        <v>5.8555743740354602</v>
      </c>
      <c r="G12" s="70">
        <f t="shared" si="1"/>
        <v>19</v>
      </c>
      <c r="H12" s="69">
        <f>VLOOKUP($A12,'Return Data'!$A$7:$R$328,8,0)</f>
        <v>5.3508116445342004</v>
      </c>
      <c r="I12" s="70">
        <f t="shared" si="2"/>
        <v>32</v>
      </c>
      <c r="J12" s="69">
        <f>VLOOKUP($A12,'Return Data'!$A$7:$R$328,9,0)</f>
        <v>5.3786577159664803</v>
      </c>
      <c r="K12" s="70">
        <f t="shared" si="3"/>
        <v>33</v>
      </c>
      <c r="L12" s="69">
        <f>VLOOKUP($A12,'Return Data'!$A$7:$R$328,10,0)</f>
        <v>5.1369003380013396</v>
      </c>
      <c r="M12" s="70">
        <f t="shared" si="4"/>
        <v>33</v>
      </c>
      <c r="N12" s="69">
        <f>VLOOKUP($A12,'Return Data'!$A$7:$R$328,11,0)</f>
        <v>4.97003177184172</v>
      </c>
      <c r="O12" s="70">
        <f t="shared" si="5"/>
        <v>33</v>
      </c>
      <c r="P12" s="69">
        <f>VLOOKUP($A12,'Return Data'!$A$7:$R$328,12,0)</f>
        <v>5.1368847207642796</v>
      </c>
      <c r="Q12" s="70">
        <f t="shared" si="6"/>
        <v>33</v>
      </c>
      <c r="R12" s="69">
        <f>VLOOKUP($A12,'Return Data'!$A$7:$R$328,13,0)</f>
        <v>5.4969041997187098</v>
      </c>
      <c r="S12" s="70">
        <f t="shared" si="7"/>
        <v>31</v>
      </c>
      <c r="T12" s="69">
        <f>VLOOKUP($A12,'Return Data'!$A$7:$R$328,14,0)</f>
        <v>6.0245049997052504</v>
      </c>
      <c r="U12" s="70">
        <f t="shared" si="8"/>
        <v>30</v>
      </c>
      <c r="V12" s="69">
        <f>VLOOKUP($A12,'Return Data'!$A$7:$R$328,18,0)</f>
        <v>6.9873481136386504</v>
      </c>
      <c r="W12" s="70">
        <f t="shared" si="9"/>
        <v>26</v>
      </c>
      <c r="X12" s="69">
        <f>VLOOKUP($A12,'Return Data'!$A$7:$R$328,15,0)</f>
        <v>7.1998049678361502</v>
      </c>
      <c r="Y12" s="70">
        <f t="shared" si="10"/>
        <v>24</v>
      </c>
      <c r="Z12" s="69">
        <f>VLOOKUP($A12,'Return Data'!$A$7:$R$328,17,0)</f>
        <v>10.8118085643797</v>
      </c>
      <c r="AA12" s="71">
        <f t="shared" si="11"/>
        <v>31</v>
      </c>
    </row>
    <row r="13" spans="1:27" x14ac:dyDescent="0.25">
      <c r="A13" s="67" t="s">
        <v>232</v>
      </c>
      <c r="B13" s="68">
        <f>VLOOKUP($A13,'Return Data'!$A$7:$R$328,2,0)</f>
        <v>43901</v>
      </c>
      <c r="C13" s="69">
        <f>VLOOKUP($A13,'Return Data'!$A$7:$R$328,3,0)</f>
        <v>2377.4616999999998</v>
      </c>
      <c r="D13" s="69">
        <f>VLOOKUP($A13,'Return Data'!$A$7:$R$328,6,0)</f>
        <v>5.7719203909263301</v>
      </c>
      <c r="E13" s="70">
        <f t="shared" si="0"/>
        <v>12</v>
      </c>
      <c r="F13" s="69">
        <f>VLOOKUP($A13,'Return Data'!$A$7:$R$328,7,0)</f>
        <v>5.8239457954987603</v>
      </c>
      <c r="G13" s="70">
        <f t="shared" si="1"/>
        <v>23</v>
      </c>
      <c r="H13" s="69">
        <f>VLOOKUP($A13,'Return Data'!$A$7:$R$328,8,0)</f>
        <v>5.7963055826509198</v>
      </c>
      <c r="I13" s="70">
        <f t="shared" si="2"/>
        <v>21</v>
      </c>
      <c r="J13" s="69">
        <f>VLOOKUP($A13,'Return Data'!$A$7:$R$328,9,0)</f>
        <v>5.4640903468612203</v>
      </c>
      <c r="K13" s="70">
        <f t="shared" si="3"/>
        <v>30</v>
      </c>
      <c r="L13" s="69">
        <f>VLOOKUP($A13,'Return Data'!$A$7:$R$328,10,0)</f>
        <v>5.2651327986331999</v>
      </c>
      <c r="M13" s="70">
        <f t="shared" si="4"/>
        <v>32</v>
      </c>
      <c r="N13" s="69">
        <f>VLOOKUP($A13,'Return Data'!$A$7:$R$328,11,0)</f>
        <v>5.0894728223869699</v>
      </c>
      <c r="O13" s="70">
        <f t="shared" si="5"/>
        <v>31</v>
      </c>
      <c r="P13" s="69">
        <f>VLOOKUP($A13,'Return Data'!$A$7:$R$328,12,0)</f>
        <v>5.1898365702375999</v>
      </c>
      <c r="Q13" s="70">
        <f t="shared" si="6"/>
        <v>31</v>
      </c>
      <c r="R13" s="69">
        <f>VLOOKUP($A13,'Return Data'!$A$7:$R$328,13,0)</f>
        <v>5.4820460201579397</v>
      </c>
      <c r="S13" s="70">
        <f t="shared" si="7"/>
        <v>32</v>
      </c>
      <c r="T13" s="69">
        <f>VLOOKUP($A13,'Return Data'!$A$7:$R$328,14,0)</f>
        <v>5.9815797698635302</v>
      </c>
      <c r="U13" s="70">
        <f t="shared" si="8"/>
        <v>32</v>
      </c>
      <c r="V13" s="69">
        <f>VLOOKUP($A13,'Return Data'!$A$7:$R$328,18,0)</f>
        <v>6.9322871754774704</v>
      </c>
      <c r="W13" s="70">
        <f t="shared" si="9"/>
        <v>28</v>
      </c>
      <c r="X13" s="69">
        <f>VLOOKUP($A13,'Return Data'!$A$7:$R$328,15,0)</f>
        <v>7.1008670625938599</v>
      </c>
      <c r="Y13" s="70">
        <f t="shared" si="10"/>
        <v>30</v>
      </c>
      <c r="Z13" s="69">
        <f>VLOOKUP($A13,'Return Data'!$A$7:$R$328,17,0)</f>
        <v>11.7222235144633</v>
      </c>
      <c r="AA13" s="71">
        <f t="shared" si="11"/>
        <v>21</v>
      </c>
    </row>
    <row r="14" spans="1:27" x14ac:dyDescent="0.25">
      <c r="A14" s="67" t="s">
        <v>233</v>
      </c>
      <c r="B14" s="68">
        <f>VLOOKUP($A14,'Return Data'!$A$7:$R$328,2,0)</f>
        <v>43901</v>
      </c>
      <c r="C14" s="69">
        <f>VLOOKUP($A14,'Return Data'!$A$7:$R$328,3,0)</f>
        <v>2809.7854000000002</v>
      </c>
      <c r="D14" s="69">
        <f>VLOOKUP($A14,'Return Data'!$A$7:$R$328,6,0)</f>
        <v>5.9401389983561002</v>
      </c>
      <c r="E14" s="70">
        <f t="shared" si="0"/>
        <v>8</v>
      </c>
      <c r="F14" s="69">
        <f>VLOOKUP($A14,'Return Data'!$A$7:$R$328,7,0)</f>
        <v>6.0599681444621902</v>
      </c>
      <c r="G14" s="70">
        <f t="shared" si="1"/>
        <v>17</v>
      </c>
      <c r="H14" s="69">
        <f>VLOOKUP($A14,'Return Data'!$A$7:$R$328,8,0)</f>
        <v>6.1723160860250896</v>
      </c>
      <c r="I14" s="70">
        <f t="shared" si="2"/>
        <v>14</v>
      </c>
      <c r="J14" s="69">
        <f>VLOOKUP($A14,'Return Data'!$A$7:$R$328,9,0)</f>
        <v>5.8016448032982</v>
      </c>
      <c r="K14" s="70">
        <f t="shared" si="3"/>
        <v>16</v>
      </c>
      <c r="L14" s="69">
        <f>VLOOKUP($A14,'Return Data'!$A$7:$R$328,10,0)</f>
        <v>5.4502715002010804</v>
      </c>
      <c r="M14" s="70">
        <f t="shared" si="4"/>
        <v>18</v>
      </c>
      <c r="N14" s="69">
        <f>VLOOKUP($A14,'Return Data'!$A$7:$R$328,11,0)</f>
        <v>5.1879417985373797</v>
      </c>
      <c r="O14" s="70">
        <f t="shared" si="5"/>
        <v>21</v>
      </c>
      <c r="P14" s="69">
        <f>VLOOKUP($A14,'Return Data'!$A$7:$R$328,12,0)</f>
        <v>5.2609372634782101</v>
      </c>
      <c r="Q14" s="70">
        <f t="shared" si="6"/>
        <v>26</v>
      </c>
      <c r="R14" s="69">
        <f>VLOOKUP($A14,'Return Data'!$A$7:$R$328,13,0)</f>
        <v>5.6562509426584802</v>
      </c>
      <c r="S14" s="70">
        <f t="shared" si="7"/>
        <v>25</v>
      </c>
      <c r="T14" s="69">
        <f>VLOOKUP($A14,'Return Data'!$A$7:$R$328,14,0)</f>
        <v>6.1262942839319203</v>
      </c>
      <c r="U14" s="70">
        <f t="shared" si="8"/>
        <v>25</v>
      </c>
      <c r="V14" s="69">
        <f>VLOOKUP($A14,'Return Data'!$A$7:$R$328,18,0)</f>
        <v>7.0384191243734202</v>
      </c>
      <c r="W14" s="70">
        <f t="shared" si="9"/>
        <v>20</v>
      </c>
      <c r="X14" s="69">
        <f>VLOOKUP($A14,'Return Data'!$A$7:$R$328,15,0)</f>
        <v>7.2147782706195596</v>
      </c>
      <c r="Y14" s="70">
        <f t="shared" si="10"/>
        <v>22</v>
      </c>
      <c r="Z14" s="69">
        <f>VLOOKUP($A14,'Return Data'!$A$7:$R$328,17,0)</f>
        <v>12.6473611143021</v>
      </c>
      <c r="AA14" s="71">
        <f t="shared" si="11"/>
        <v>15</v>
      </c>
    </row>
    <row r="15" spans="1:27" x14ac:dyDescent="0.25">
      <c r="A15" s="67" t="s">
        <v>234</v>
      </c>
      <c r="B15" s="68">
        <f>VLOOKUP($A15,'Return Data'!$A$7:$R$328,2,0)</f>
        <v>43901</v>
      </c>
      <c r="C15" s="69">
        <f>VLOOKUP($A15,'Return Data'!$A$7:$R$328,3,0)</f>
        <v>2525.4965000000002</v>
      </c>
      <c r="D15" s="69">
        <f>VLOOKUP($A15,'Return Data'!$A$7:$R$328,6,0)</f>
        <v>7.0325464057584597</v>
      </c>
      <c r="E15" s="70">
        <f t="shared" si="0"/>
        <v>1</v>
      </c>
      <c r="F15" s="69">
        <f>VLOOKUP($A15,'Return Data'!$A$7:$R$328,7,0)</f>
        <v>6.8939419961618196</v>
      </c>
      <c r="G15" s="70">
        <f t="shared" si="1"/>
        <v>1</v>
      </c>
      <c r="H15" s="69">
        <f>VLOOKUP($A15,'Return Data'!$A$7:$R$328,8,0)</f>
        <v>6.7914410346409699</v>
      </c>
      <c r="I15" s="70">
        <f t="shared" si="2"/>
        <v>1</v>
      </c>
      <c r="J15" s="69">
        <f>VLOOKUP($A15,'Return Data'!$A$7:$R$328,9,0)</f>
        <v>6.1018909666288801</v>
      </c>
      <c r="K15" s="70">
        <f t="shared" si="3"/>
        <v>8</v>
      </c>
      <c r="L15" s="69">
        <f>VLOOKUP($A15,'Return Data'!$A$7:$R$328,10,0)</f>
        <v>5.5308395425284402</v>
      </c>
      <c r="M15" s="70">
        <f t="shared" si="4"/>
        <v>11</v>
      </c>
      <c r="N15" s="69">
        <f>VLOOKUP($A15,'Return Data'!$A$7:$R$328,11,0)</f>
        <v>5.1090430654026697</v>
      </c>
      <c r="O15" s="70">
        <f t="shared" si="5"/>
        <v>28</v>
      </c>
      <c r="P15" s="69">
        <f>VLOOKUP($A15,'Return Data'!$A$7:$R$328,12,0)</f>
        <v>5.3393634685045797</v>
      </c>
      <c r="Q15" s="70">
        <f t="shared" si="6"/>
        <v>20</v>
      </c>
      <c r="R15" s="69">
        <f>VLOOKUP($A15,'Return Data'!$A$7:$R$328,13,0)</f>
        <v>5.7374717384792202</v>
      </c>
      <c r="S15" s="70">
        <f t="shared" si="7"/>
        <v>15</v>
      </c>
      <c r="T15" s="69">
        <f>VLOOKUP($A15,'Return Data'!$A$7:$R$328,14,0)</f>
        <v>6.2293699443098403</v>
      </c>
      <c r="U15" s="70">
        <f t="shared" si="8"/>
        <v>16</v>
      </c>
      <c r="V15" s="69">
        <f>VLOOKUP($A15,'Return Data'!$A$7:$R$328,18,0)</f>
        <v>7.0956313475409099</v>
      </c>
      <c r="W15" s="70">
        <f t="shared" si="9"/>
        <v>14</v>
      </c>
      <c r="X15" s="69">
        <f>VLOOKUP($A15,'Return Data'!$A$7:$R$328,15,0)</f>
        <v>7.25944389681269</v>
      </c>
      <c r="Y15" s="70">
        <f t="shared" si="10"/>
        <v>17</v>
      </c>
      <c r="Z15" s="69">
        <f>VLOOKUP($A15,'Return Data'!$A$7:$R$328,17,0)</f>
        <v>11.5814951348896</v>
      </c>
      <c r="AA15" s="71">
        <f t="shared" si="11"/>
        <v>22</v>
      </c>
    </row>
    <row r="16" spans="1:27" x14ac:dyDescent="0.25">
      <c r="A16" s="67" t="s">
        <v>235</v>
      </c>
      <c r="B16" s="68">
        <f>VLOOKUP($A16,'Return Data'!$A$7:$R$328,2,0)</f>
        <v>43901</v>
      </c>
      <c r="C16" s="69">
        <f>VLOOKUP($A16,'Return Data'!$A$7:$R$328,3,0)</f>
        <v>2158.2800000000002</v>
      </c>
      <c r="D16" s="69">
        <f>VLOOKUP($A16,'Return Data'!$A$7:$R$328,6,0)</f>
        <v>4.3874001944215202</v>
      </c>
      <c r="E16" s="70">
        <f t="shared" si="0"/>
        <v>37</v>
      </c>
      <c r="F16" s="69">
        <f>VLOOKUP($A16,'Return Data'!$A$7:$R$328,7,0)</f>
        <v>5.2702499437398904</v>
      </c>
      <c r="G16" s="70">
        <f t="shared" si="1"/>
        <v>35</v>
      </c>
      <c r="H16" s="69">
        <f>VLOOKUP($A16,'Return Data'!$A$7:$R$328,8,0)</f>
        <v>5.0382431996896004</v>
      </c>
      <c r="I16" s="70">
        <f t="shared" si="2"/>
        <v>36</v>
      </c>
      <c r="J16" s="69">
        <f>VLOOKUP($A16,'Return Data'!$A$7:$R$328,9,0)</f>
        <v>4.9377409939110297</v>
      </c>
      <c r="K16" s="70">
        <f t="shared" si="3"/>
        <v>38</v>
      </c>
      <c r="L16" s="69">
        <f>VLOOKUP($A16,'Return Data'!$A$7:$R$328,10,0)</f>
        <v>4.9203797802775</v>
      </c>
      <c r="M16" s="70">
        <f t="shared" si="4"/>
        <v>37</v>
      </c>
      <c r="N16" s="69">
        <f>VLOOKUP($A16,'Return Data'!$A$7:$R$328,11,0)</f>
        <v>4.8339046058427702</v>
      </c>
      <c r="O16" s="70">
        <f t="shared" si="5"/>
        <v>35</v>
      </c>
      <c r="P16" s="69">
        <f>VLOOKUP($A16,'Return Data'!$A$7:$R$328,12,0)</f>
        <v>4.8523934902098702</v>
      </c>
      <c r="Q16" s="70">
        <f t="shared" si="6"/>
        <v>36</v>
      </c>
      <c r="R16" s="69">
        <f>VLOOKUP($A16,'Return Data'!$A$7:$R$328,13,0)</f>
        <v>5.2045977073278298</v>
      </c>
      <c r="S16" s="70">
        <f t="shared" si="7"/>
        <v>36</v>
      </c>
      <c r="T16" s="69">
        <f>VLOOKUP($A16,'Return Data'!$A$7:$R$328,14,0)</f>
        <v>5.7496549972878199</v>
      </c>
      <c r="U16" s="70">
        <f t="shared" si="8"/>
        <v>34</v>
      </c>
      <c r="V16" s="69">
        <f>VLOOKUP($A16,'Return Data'!$A$7:$R$328,18,0)</f>
        <v>6.8524512594965703</v>
      </c>
      <c r="W16" s="70">
        <f t="shared" si="9"/>
        <v>30</v>
      </c>
      <c r="X16" s="69">
        <f>VLOOKUP($A16,'Return Data'!$A$7:$R$328,15,0)</f>
        <v>7.1281925600872</v>
      </c>
      <c r="Y16" s="70">
        <f t="shared" si="10"/>
        <v>27</v>
      </c>
      <c r="Z16" s="69">
        <f>VLOOKUP($A16,'Return Data'!$A$7:$R$328,17,0)</f>
        <v>11.5102695344405</v>
      </c>
      <c r="AA16" s="71">
        <f t="shared" si="11"/>
        <v>24</v>
      </c>
    </row>
    <row r="17" spans="1:27" x14ac:dyDescent="0.25">
      <c r="A17" s="67" t="s">
        <v>236</v>
      </c>
      <c r="B17" s="68">
        <f>VLOOKUP($A17,'Return Data'!$A$7:$R$328,2,0)</f>
        <v>43901</v>
      </c>
      <c r="C17" s="69">
        <f>VLOOKUP($A17,'Return Data'!$A$7:$R$328,3,0)</f>
        <v>3869.3759</v>
      </c>
      <c r="D17" s="69">
        <f>VLOOKUP($A17,'Return Data'!$A$7:$R$328,6,0)</f>
        <v>5.6975055650764199</v>
      </c>
      <c r="E17" s="70">
        <f t="shared" si="0"/>
        <v>14</v>
      </c>
      <c r="F17" s="69">
        <f>VLOOKUP($A17,'Return Data'!$A$7:$R$328,7,0)</f>
        <v>6.1424401234851196</v>
      </c>
      <c r="G17" s="70">
        <f t="shared" si="1"/>
        <v>14</v>
      </c>
      <c r="H17" s="69">
        <f>VLOOKUP($A17,'Return Data'!$A$7:$R$328,8,0)</f>
        <v>6.1959707999909197</v>
      </c>
      <c r="I17" s="70">
        <f t="shared" si="2"/>
        <v>13</v>
      </c>
      <c r="J17" s="69">
        <f>VLOOKUP($A17,'Return Data'!$A$7:$R$328,9,0)</f>
        <v>5.9270201908805902</v>
      </c>
      <c r="K17" s="70">
        <f t="shared" si="3"/>
        <v>12</v>
      </c>
      <c r="L17" s="69">
        <f>VLOOKUP($A17,'Return Data'!$A$7:$R$328,10,0)</f>
        <v>5.4646697522855101</v>
      </c>
      <c r="M17" s="70">
        <f t="shared" si="4"/>
        <v>16</v>
      </c>
      <c r="N17" s="69">
        <f>VLOOKUP($A17,'Return Data'!$A$7:$R$328,11,0)</f>
        <v>5.1382378455978497</v>
      </c>
      <c r="O17" s="70">
        <f t="shared" si="5"/>
        <v>25</v>
      </c>
      <c r="P17" s="69">
        <f>VLOOKUP($A17,'Return Data'!$A$7:$R$328,12,0)</f>
        <v>5.2507186769761498</v>
      </c>
      <c r="Q17" s="70">
        <f t="shared" si="6"/>
        <v>27</v>
      </c>
      <c r="R17" s="69">
        <f>VLOOKUP($A17,'Return Data'!$A$7:$R$328,13,0)</f>
        <v>5.6495153438239996</v>
      </c>
      <c r="S17" s="70">
        <f t="shared" si="7"/>
        <v>26</v>
      </c>
      <c r="T17" s="69">
        <f>VLOOKUP($A17,'Return Data'!$A$7:$R$328,14,0)</f>
        <v>6.1515574449892698</v>
      </c>
      <c r="U17" s="70">
        <f t="shared" si="8"/>
        <v>24</v>
      </c>
      <c r="V17" s="69">
        <f>VLOOKUP($A17,'Return Data'!$A$7:$R$328,18,0)</f>
        <v>6.9644867748118697</v>
      </c>
      <c r="W17" s="70">
        <f t="shared" si="9"/>
        <v>27</v>
      </c>
      <c r="X17" s="69">
        <f>VLOOKUP($A17,'Return Data'!$A$7:$R$328,15,0)</f>
        <v>7.1214448318835499</v>
      </c>
      <c r="Y17" s="70">
        <f t="shared" si="10"/>
        <v>28</v>
      </c>
      <c r="Z17" s="69">
        <f>VLOOKUP($A17,'Return Data'!$A$7:$R$328,17,0)</f>
        <v>14.7822470501059</v>
      </c>
      <c r="AA17" s="71">
        <f t="shared" si="11"/>
        <v>3</v>
      </c>
    </row>
    <row r="18" spans="1:27" x14ac:dyDescent="0.25">
      <c r="A18" s="67" t="s">
        <v>237</v>
      </c>
      <c r="B18" s="68">
        <f>VLOOKUP($A18,'Return Data'!$A$7:$R$328,2,0)</f>
        <v>43901</v>
      </c>
      <c r="C18" s="69">
        <f>VLOOKUP($A18,'Return Data'!$A$7:$R$328,3,0)</f>
        <v>1964.7893999999999</v>
      </c>
      <c r="D18" s="69">
        <f>VLOOKUP($A18,'Return Data'!$A$7:$R$328,6,0)</f>
        <v>5.55910128745096</v>
      </c>
      <c r="E18" s="70">
        <f t="shared" si="0"/>
        <v>19</v>
      </c>
      <c r="F18" s="69">
        <f>VLOOKUP($A18,'Return Data'!$A$7:$R$328,7,0)</f>
        <v>5.7597546301284597</v>
      </c>
      <c r="G18" s="70">
        <f t="shared" si="1"/>
        <v>27</v>
      </c>
      <c r="H18" s="69">
        <f>VLOOKUP($A18,'Return Data'!$A$7:$R$328,8,0)</f>
        <v>5.5008898880460304</v>
      </c>
      <c r="I18" s="70">
        <f t="shared" si="2"/>
        <v>29</v>
      </c>
      <c r="J18" s="69">
        <f>VLOOKUP($A18,'Return Data'!$A$7:$R$328,9,0)</f>
        <v>5.7197903924534801</v>
      </c>
      <c r="K18" s="70">
        <f t="shared" si="3"/>
        <v>20</v>
      </c>
      <c r="L18" s="69">
        <f>VLOOKUP($A18,'Return Data'!$A$7:$R$328,10,0)</f>
        <v>5.4029453200491302</v>
      </c>
      <c r="M18" s="70">
        <f t="shared" si="4"/>
        <v>22</v>
      </c>
      <c r="N18" s="69">
        <f>VLOOKUP($A18,'Return Data'!$A$7:$R$328,11,0)</f>
        <v>5.2256455949131002</v>
      </c>
      <c r="O18" s="70">
        <f t="shared" si="5"/>
        <v>17</v>
      </c>
      <c r="P18" s="69">
        <f>VLOOKUP($A18,'Return Data'!$A$7:$R$328,12,0)</f>
        <v>5.4153908368228096</v>
      </c>
      <c r="Q18" s="70">
        <f t="shared" si="6"/>
        <v>10</v>
      </c>
      <c r="R18" s="69">
        <f>VLOOKUP($A18,'Return Data'!$A$7:$R$328,13,0)</f>
        <v>5.7984842187645498</v>
      </c>
      <c r="S18" s="70">
        <f t="shared" si="7"/>
        <v>11</v>
      </c>
      <c r="T18" s="69">
        <f>VLOOKUP($A18,'Return Data'!$A$7:$R$328,14,0)</f>
        <v>6.2931083716536298</v>
      </c>
      <c r="U18" s="70">
        <f t="shared" si="8"/>
        <v>10</v>
      </c>
      <c r="V18" s="69">
        <f>VLOOKUP($A18,'Return Data'!$A$7:$R$328,18,0)</f>
        <v>7.1415155092900902</v>
      </c>
      <c r="W18" s="70">
        <f t="shared" si="9"/>
        <v>9</v>
      </c>
      <c r="X18" s="69">
        <f>VLOOKUP($A18,'Return Data'!$A$7:$R$328,15,0)</f>
        <v>7.3155459206581002</v>
      </c>
      <c r="Y18" s="70">
        <f t="shared" si="10"/>
        <v>8</v>
      </c>
      <c r="Z18" s="69">
        <f>VLOOKUP($A18,'Return Data'!$A$7:$R$328,17,0)</f>
        <v>6.1115607601527202</v>
      </c>
      <c r="AA18" s="71">
        <f t="shared" si="11"/>
        <v>38</v>
      </c>
    </row>
    <row r="19" spans="1:27" x14ac:dyDescent="0.25">
      <c r="A19" s="67" t="s">
        <v>238</v>
      </c>
      <c r="B19" s="68">
        <f>VLOOKUP($A19,'Return Data'!$A$7:$R$328,2,0)</f>
        <v>43901</v>
      </c>
      <c r="C19" s="69">
        <f>VLOOKUP($A19,'Return Data'!$A$7:$R$328,3,0)</f>
        <v>291.36470000000003</v>
      </c>
      <c r="D19" s="69">
        <f>VLOOKUP($A19,'Return Data'!$A$7:$R$328,6,0)</f>
        <v>6.8035676034928798</v>
      </c>
      <c r="E19" s="70">
        <f t="shared" si="0"/>
        <v>3</v>
      </c>
      <c r="F19" s="69">
        <f>VLOOKUP($A19,'Return Data'!$A$7:$R$328,7,0)</f>
        <v>6.76430080113784</v>
      </c>
      <c r="G19" s="70">
        <f t="shared" si="1"/>
        <v>5</v>
      </c>
      <c r="H19" s="69">
        <f>VLOOKUP($A19,'Return Data'!$A$7:$R$328,8,0)</f>
        <v>6.6622636791870198</v>
      </c>
      <c r="I19" s="70">
        <f t="shared" si="2"/>
        <v>6</v>
      </c>
      <c r="J19" s="69">
        <f>VLOOKUP($A19,'Return Data'!$A$7:$R$328,9,0)</f>
        <v>6.0917088350522102</v>
      </c>
      <c r="K19" s="70">
        <f t="shared" si="3"/>
        <v>9</v>
      </c>
      <c r="L19" s="69">
        <f>VLOOKUP($A19,'Return Data'!$A$7:$R$328,10,0)</f>
        <v>5.5575914317840303</v>
      </c>
      <c r="M19" s="70">
        <f t="shared" si="4"/>
        <v>9</v>
      </c>
      <c r="N19" s="69">
        <f>VLOOKUP($A19,'Return Data'!$A$7:$R$328,11,0)</f>
        <v>5.2273780063199302</v>
      </c>
      <c r="O19" s="70">
        <f t="shared" si="5"/>
        <v>16</v>
      </c>
      <c r="P19" s="69">
        <f>VLOOKUP($A19,'Return Data'!$A$7:$R$328,12,0)</f>
        <v>5.3517477048512099</v>
      </c>
      <c r="Q19" s="70">
        <f t="shared" si="6"/>
        <v>18</v>
      </c>
      <c r="R19" s="69">
        <f>VLOOKUP($A19,'Return Data'!$A$7:$R$328,13,0)</f>
        <v>5.7424480085919001</v>
      </c>
      <c r="S19" s="70">
        <f t="shared" si="7"/>
        <v>14</v>
      </c>
      <c r="T19" s="69">
        <f>VLOOKUP($A19,'Return Data'!$A$7:$R$328,14,0)</f>
        <v>6.2410770821231303</v>
      </c>
      <c r="U19" s="70">
        <f t="shared" si="8"/>
        <v>15</v>
      </c>
      <c r="V19" s="69">
        <f>VLOOKUP($A19,'Return Data'!$A$7:$R$328,18,0)</f>
        <v>7.0908827005619797</v>
      </c>
      <c r="W19" s="70">
        <f t="shared" si="9"/>
        <v>16</v>
      </c>
      <c r="X19" s="69">
        <f>VLOOKUP($A19,'Return Data'!$A$7:$R$328,15,0)</f>
        <v>7.25465201474002</v>
      </c>
      <c r="Y19" s="70">
        <f t="shared" si="10"/>
        <v>18</v>
      </c>
      <c r="Z19" s="69">
        <f>VLOOKUP($A19,'Return Data'!$A$7:$R$328,17,0)</f>
        <v>13.3603893458301</v>
      </c>
      <c r="AA19" s="71">
        <f t="shared" si="11"/>
        <v>9</v>
      </c>
    </row>
    <row r="20" spans="1:27" x14ac:dyDescent="0.25">
      <c r="A20" s="67" t="s">
        <v>239</v>
      </c>
      <c r="B20" s="68">
        <f>VLOOKUP($A20,'Return Data'!$A$7:$R$328,2,0)</f>
        <v>43901</v>
      </c>
      <c r="C20" s="69">
        <f>VLOOKUP($A20,'Return Data'!$A$7:$R$328,3,0)</f>
        <v>2106.1473999999998</v>
      </c>
      <c r="D20" s="69">
        <f>VLOOKUP($A20,'Return Data'!$A$7:$R$328,6,0)</f>
        <v>5.2136751081484096</v>
      </c>
      <c r="E20" s="70">
        <f t="shared" si="0"/>
        <v>27</v>
      </c>
      <c r="F20" s="69">
        <f>VLOOKUP($A20,'Return Data'!$A$7:$R$328,7,0)</f>
        <v>5.7893142503154804</v>
      </c>
      <c r="G20" s="70">
        <f t="shared" si="1"/>
        <v>25</v>
      </c>
      <c r="H20" s="69">
        <f>VLOOKUP($A20,'Return Data'!$A$7:$R$328,8,0)</f>
        <v>5.8046514867081003</v>
      </c>
      <c r="I20" s="70">
        <f t="shared" si="2"/>
        <v>20</v>
      </c>
      <c r="J20" s="69">
        <f>VLOOKUP($A20,'Return Data'!$A$7:$R$328,9,0)</f>
        <v>5.6401646002339199</v>
      </c>
      <c r="K20" s="70">
        <f t="shared" si="3"/>
        <v>22</v>
      </c>
      <c r="L20" s="69">
        <f>VLOOKUP($A20,'Return Data'!$A$7:$R$328,10,0)</f>
        <v>5.4788216527596303</v>
      </c>
      <c r="M20" s="70">
        <f t="shared" si="4"/>
        <v>14</v>
      </c>
      <c r="N20" s="69">
        <f>VLOOKUP($A20,'Return Data'!$A$7:$R$328,11,0)</f>
        <v>5.3224933563549497</v>
      </c>
      <c r="O20" s="70">
        <f t="shared" si="5"/>
        <v>4</v>
      </c>
      <c r="P20" s="69">
        <f>VLOOKUP($A20,'Return Data'!$A$7:$R$328,12,0)</f>
        <v>5.5266203802988096</v>
      </c>
      <c r="Q20" s="70">
        <f t="shared" si="6"/>
        <v>3</v>
      </c>
      <c r="R20" s="69">
        <f>VLOOKUP($A20,'Return Data'!$A$7:$R$328,13,0)</f>
        <v>5.8668199087503101</v>
      </c>
      <c r="S20" s="70">
        <f t="shared" si="7"/>
        <v>4</v>
      </c>
      <c r="T20" s="69">
        <f>VLOOKUP($A20,'Return Data'!$A$7:$R$328,14,0)</f>
        <v>6.2807371021354896</v>
      </c>
      <c r="U20" s="70">
        <f t="shared" si="8"/>
        <v>11</v>
      </c>
      <c r="V20" s="69">
        <f>VLOOKUP($A20,'Return Data'!$A$7:$R$328,18,0)</f>
        <v>7.1432897992046298</v>
      </c>
      <c r="W20" s="70">
        <f t="shared" si="9"/>
        <v>8</v>
      </c>
      <c r="X20" s="69">
        <f>VLOOKUP($A20,'Return Data'!$A$7:$R$328,15,0)</f>
        <v>7.2960024341428804</v>
      </c>
      <c r="Y20" s="70">
        <f t="shared" si="10"/>
        <v>10</v>
      </c>
      <c r="Z20" s="69">
        <f>VLOOKUP($A20,'Return Data'!$A$7:$R$328,17,0)</f>
        <v>11.427789442400201</v>
      </c>
      <c r="AA20" s="71">
        <f t="shared" si="11"/>
        <v>25</v>
      </c>
    </row>
    <row r="21" spans="1:27" x14ac:dyDescent="0.25">
      <c r="A21" s="67" t="s">
        <v>240</v>
      </c>
      <c r="B21" s="68">
        <f>VLOOKUP($A21,'Return Data'!$A$7:$R$328,2,0)</f>
        <v>43901</v>
      </c>
      <c r="C21" s="69">
        <f>VLOOKUP($A21,'Return Data'!$A$7:$R$328,3,0)</f>
        <v>2383.1992</v>
      </c>
      <c r="D21" s="69">
        <f>VLOOKUP($A21,'Return Data'!$A$7:$R$328,6,0)</f>
        <v>5.1329616321835703</v>
      </c>
      <c r="E21" s="70">
        <f t="shared" si="0"/>
        <v>28</v>
      </c>
      <c r="F21" s="69">
        <f>VLOOKUP($A21,'Return Data'!$A$7:$R$328,7,0)</f>
        <v>5.4890148128976897</v>
      </c>
      <c r="G21" s="70">
        <f t="shared" si="1"/>
        <v>32</v>
      </c>
      <c r="H21" s="69">
        <f>VLOOKUP($A21,'Return Data'!$A$7:$R$328,8,0)</f>
        <v>5.4619885829995596</v>
      </c>
      <c r="I21" s="70">
        <f t="shared" si="2"/>
        <v>31</v>
      </c>
      <c r="J21" s="69">
        <f>VLOOKUP($A21,'Return Data'!$A$7:$R$328,9,0)</f>
        <v>5.8416098586039498</v>
      </c>
      <c r="K21" s="70">
        <f t="shared" si="3"/>
        <v>15</v>
      </c>
      <c r="L21" s="69">
        <f>VLOOKUP($A21,'Return Data'!$A$7:$R$328,10,0)</f>
        <v>5.4446269008683101</v>
      </c>
      <c r="M21" s="70">
        <f t="shared" si="4"/>
        <v>19</v>
      </c>
      <c r="N21" s="69">
        <f>VLOOKUP($A21,'Return Data'!$A$7:$R$328,11,0)</f>
        <v>5.1230309572586199</v>
      </c>
      <c r="O21" s="70">
        <f t="shared" si="5"/>
        <v>26</v>
      </c>
      <c r="P21" s="69">
        <f>VLOOKUP($A21,'Return Data'!$A$7:$R$328,12,0)</f>
        <v>5.1735750025924396</v>
      </c>
      <c r="Q21" s="70">
        <f t="shared" si="6"/>
        <v>32</v>
      </c>
      <c r="R21" s="69">
        <f>VLOOKUP($A21,'Return Data'!$A$7:$R$328,13,0)</f>
        <v>5.5228977432672899</v>
      </c>
      <c r="S21" s="70">
        <f t="shared" si="7"/>
        <v>30</v>
      </c>
      <c r="T21" s="69">
        <f>VLOOKUP($A21,'Return Data'!$A$7:$R$328,14,0)</f>
        <v>6.0098881967175704</v>
      </c>
      <c r="U21" s="70">
        <f t="shared" si="8"/>
        <v>31</v>
      </c>
      <c r="V21" s="69">
        <f>VLOOKUP($A21,'Return Data'!$A$7:$R$328,18,0)</f>
        <v>6.9005869333346403</v>
      </c>
      <c r="W21" s="70">
        <f t="shared" si="9"/>
        <v>29</v>
      </c>
      <c r="X21" s="69">
        <f>VLOOKUP($A21,'Return Data'!$A$7:$R$328,15,0)</f>
        <v>7.1129846623876301</v>
      </c>
      <c r="Y21" s="70">
        <f t="shared" si="10"/>
        <v>29</v>
      </c>
      <c r="Z21" s="69">
        <f>VLOOKUP($A21,'Return Data'!$A$7:$R$328,17,0)</f>
        <v>8.6697808295570908</v>
      </c>
      <c r="AA21" s="71">
        <f t="shared" si="11"/>
        <v>34</v>
      </c>
    </row>
    <row r="22" spans="1:27" x14ac:dyDescent="0.25">
      <c r="A22" s="67" t="s">
        <v>241</v>
      </c>
      <c r="B22" s="68">
        <f>VLOOKUP($A22,'Return Data'!$A$7:$R$328,2,0)</f>
        <v>43901</v>
      </c>
      <c r="C22" s="69">
        <f>VLOOKUP($A22,'Return Data'!$A$7:$R$328,3,0)</f>
        <v>1535.3043</v>
      </c>
      <c r="D22" s="69">
        <f>VLOOKUP($A22,'Return Data'!$A$7:$R$328,6,0)</f>
        <v>4.6816594070245898</v>
      </c>
      <c r="E22" s="70">
        <f t="shared" si="0"/>
        <v>32</v>
      </c>
      <c r="F22" s="69">
        <f>VLOOKUP($A22,'Return Data'!$A$7:$R$328,7,0)</f>
        <v>4.9659931898427701</v>
      </c>
      <c r="G22" s="70">
        <f t="shared" si="1"/>
        <v>38</v>
      </c>
      <c r="H22" s="69">
        <f>VLOOKUP($A22,'Return Data'!$A$7:$R$328,8,0)</f>
        <v>5.0115720117894096</v>
      </c>
      <c r="I22" s="70">
        <f t="shared" si="2"/>
        <v>37</v>
      </c>
      <c r="J22" s="69">
        <f>VLOOKUP($A22,'Return Data'!$A$7:$R$328,9,0)</f>
        <v>4.9540039979499904</v>
      </c>
      <c r="K22" s="70">
        <f t="shared" si="3"/>
        <v>37</v>
      </c>
      <c r="L22" s="69">
        <f>VLOOKUP($A22,'Return Data'!$A$7:$R$328,10,0)</f>
        <v>4.87307433064937</v>
      </c>
      <c r="M22" s="70">
        <f t="shared" si="4"/>
        <v>38</v>
      </c>
      <c r="N22" s="69">
        <f>VLOOKUP($A22,'Return Data'!$A$7:$R$328,11,0)</f>
        <v>4.7224007742341803</v>
      </c>
      <c r="O22" s="70">
        <f t="shared" si="5"/>
        <v>37</v>
      </c>
      <c r="P22" s="69">
        <f>VLOOKUP($A22,'Return Data'!$A$7:$R$328,12,0)</f>
        <v>4.8328858042128999</v>
      </c>
      <c r="Q22" s="70">
        <f t="shared" si="6"/>
        <v>37</v>
      </c>
      <c r="R22" s="69">
        <f>VLOOKUP($A22,'Return Data'!$A$7:$R$328,13,0)</f>
        <v>5.1946256657787098</v>
      </c>
      <c r="S22" s="70">
        <f t="shared" si="7"/>
        <v>37</v>
      </c>
      <c r="T22" s="69">
        <f>VLOOKUP($A22,'Return Data'!$A$7:$R$328,14,0)</f>
        <v>5.5959242027752198</v>
      </c>
      <c r="U22" s="70">
        <f t="shared" si="8"/>
        <v>36</v>
      </c>
      <c r="V22" s="69">
        <f>VLOOKUP($A22,'Return Data'!$A$7:$R$328,18,0)</f>
        <v>6.4229261487924099</v>
      </c>
      <c r="W22" s="70">
        <f t="shared" si="9"/>
        <v>32</v>
      </c>
      <c r="X22" s="69">
        <f>VLOOKUP($A22,'Return Data'!$A$7:$R$328,15,0)</f>
        <v>6.6205893216641103</v>
      </c>
      <c r="Y22" s="70">
        <f t="shared" si="10"/>
        <v>32</v>
      </c>
      <c r="Z22" s="69">
        <f>VLOOKUP($A22,'Return Data'!$A$7:$R$328,17,0)</f>
        <v>8.4526688404242698</v>
      </c>
      <c r="AA22" s="71">
        <f t="shared" si="11"/>
        <v>35</v>
      </c>
    </row>
    <row r="23" spans="1:27" x14ac:dyDescent="0.25">
      <c r="A23" s="67" t="s">
        <v>242</v>
      </c>
      <c r="B23" s="68">
        <f>VLOOKUP($A23,'Return Data'!$A$7:$R$328,2,0)</f>
        <v>43901</v>
      </c>
      <c r="C23" s="69">
        <f>VLOOKUP($A23,'Return Data'!$A$7:$R$328,3,0)</f>
        <v>1918.9032999999999</v>
      </c>
      <c r="D23" s="69">
        <f>VLOOKUP($A23,'Return Data'!$A$7:$R$328,6,0)</f>
        <v>5.6197516960060403</v>
      </c>
      <c r="E23" s="70">
        <f t="shared" si="0"/>
        <v>18</v>
      </c>
      <c r="F23" s="69">
        <f>VLOOKUP($A23,'Return Data'!$A$7:$R$328,7,0)</f>
        <v>5.8804167705299397</v>
      </c>
      <c r="G23" s="70">
        <f t="shared" si="1"/>
        <v>18</v>
      </c>
      <c r="H23" s="69">
        <f>VLOOKUP($A23,'Return Data'!$A$7:$R$328,8,0)</f>
        <v>5.8278336661239196</v>
      </c>
      <c r="I23" s="70">
        <f t="shared" si="2"/>
        <v>19</v>
      </c>
      <c r="J23" s="69">
        <f>VLOOKUP($A23,'Return Data'!$A$7:$R$328,9,0)</f>
        <v>5.5181800550654003</v>
      </c>
      <c r="K23" s="70">
        <f t="shared" si="3"/>
        <v>28</v>
      </c>
      <c r="L23" s="69">
        <f>VLOOKUP($A23,'Return Data'!$A$7:$R$328,10,0)</f>
        <v>5.3270275621617804</v>
      </c>
      <c r="M23" s="70">
        <f t="shared" si="4"/>
        <v>27</v>
      </c>
      <c r="N23" s="69">
        <f>VLOOKUP($A23,'Return Data'!$A$7:$R$328,11,0)</f>
        <v>5.2598903412954199</v>
      </c>
      <c r="O23" s="70">
        <f t="shared" si="5"/>
        <v>9</v>
      </c>
      <c r="P23" s="69">
        <f>VLOOKUP($A23,'Return Data'!$A$7:$R$328,12,0)</f>
        <v>5.37216363099094</v>
      </c>
      <c r="Q23" s="70">
        <f t="shared" si="6"/>
        <v>16</v>
      </c>
      <c r="R23" s="69">
        <f>VLOOKUP($A23,'Return Data'!$A$7:$R$328,13,0)</f>
        <v>5.7119228559691102</v>
      </c>
      <c r="S23" s="70">
        <f t="shared" si="7"/>
        <v>19</v>
      </c>
      <c r="T23" s="69">
        <f>VLOOKUP($A23,'Return Data'!$A$7:$R$328,14,0)</f>
        <v>6.1919720948853101</v>
      </c>
      <c r="U23" s="70">
        <f t="shared" si="8"/>
        <v>20</v>
      </c>
      <c r="V23" s="69">
        <f>VLOOKUP($A23,'Return Data'!$A$7:$R$328,18,0)</f>
        <v>7.0185738384547101</v>
      </c>
      <c r="W23" s="70">
        <f t="shared" si="9"/>
        <v>21</v>
      </c>
      <c r="X23" s="69">
        <f>VLOOKUP($A23,'Return Data'!$A$7:$R$328,15,0)</f>
        <v>7.2334327159386804</v>
      </c>
      <c r="Y23" s="70">
        <f t="shared" si="10"/>
        <v>20</v>
      </c>
      <c r="Z23" s="69">
        <f>VLOOKUP($A23,'Return Data'!$A$7:$R$328,17,0)</f>
        <v>10.9607746568627</v>
      </c>
      <c r="AA23" s="71">
        <f t="shared" si="11"/>
        <v>30</v>
      </c>
    </row>
    <row r="24" spans="1:27" x14ac:dyDescent="0.25">
      <c r="A24" s="67" t="s">
        <v>243</v>
      </c>
      <c r="B24" s="68">
        <f>VLOOKUP($A24,'Return Data'!$A$7:$R$328,2,0)</f>
        <v>43901</v>
      </c>
      <c r="C24" s="69">
        <f>VLOOKUP($A24,'Return Data'!$A$7:$R$328,3,0)</f>
        <v>2706.3557000000001</v>
      </c>
      <c r="D24" s="69">
        <f>VLOOKUP($A24,'Return Data'!$A$7:$R$328,6,0)</f>
        <v>4.0100575804328198</v>
      </c>
      <c r="E24" s="70">
        <f t="shared" si="0"/>
        <v>40</v>
      </c>
      <c r="F24" s="69">
        <f>VLOOKUP($A24,'Return Data'!$A$7:$R$328,7,0)</f>
        <v>5.5082421763188103</v>
      </c>
      <c r="G24" s="70">
        <f t="shared" si="1"/>
        <v>31</v>
      </c>
      <c r="H24" s="69">
        <f>VLOOKUP($A24,'Return Data'!$A$7:$R$328,8,0)</f>
        <v>5.7188763514120398</v>
      </c>
      <c r="I24" s="70">
        <f t="shared" si="2"/>
        <v>25</v>
      </c>
      <c r="J24" s="69">
        <f>VLOOKUP($A24,'Return Data'!$A$7:$R$328,9,0)</f>
        <v>5.7386049152103196</v>
      </c>
      <c r="K24" s="70">
        <f t="shared" si="3"/>
        <v>19</v>
      </c>
      <c r="L24" s="69">
        <f>VLOOKUP($A24,'Return Data'!$A$7:$R$328,10,0)</f>
        <v>5.3700402401885698</v>
      </c>
      <c r="M24" s="70">
        <f t="shared" si="4"/>
        <v>25</v>
      </c>
      <c r="N24" s="69">
        <f>VLOOKUP($A24,'Return Data'!$A$7:$R$328,11,0)</f>
        <v>5.1191304346509998</v>
      </c>
      <c r="O24" s="70">
        <f t="shared" si="5"/>
        <v>27</v>
      </c>
      <c r="P24" s="69">
        <f>VLOOKUP($A24,'Return Data'!$A$7:$R$328,12,0)</f>
        <v>5.2395307113785297</v>
      </c>
      <c r="Q24" s="70">
        <f t="shared" si="6"/>
        <v>28</v>
      </c>
      <c r="R24" s="69">
        <f>VLOOKUP($A24,'Return Data'!$A$7:$R$328,13,0)</f>
        <v>5.5909596301479203</v>
      </c>
      <c r="S24" s="70">
        <f t="shared" si="7"/>
        <v>28</v>
      </c>
      <c r="T24" s="69">
        <f>VLOOKUP($A24,'Return Data'!$A$7:$R$328,14,0)</f>
        <v>6.0718888257800501</v>
      </c>
      <c r="U24" s="70">
        <f t="shared" si="8"/>
        <v>27</v>
      </c>
      <c r="V24" s="69">
        <f>VLOOKUP($A24,'Return Data'!$A$7:$R$328,18,0)</f>
        <v>7.0140138005339798</v>
      </c>
      <c r="W24" s="70">
        <f t="shared" si="9"/>
        <v>23</v>
      </c>
      <c r="X24" s="69">
        <f>VLOOKUP($A24,'Return Data'!$A$7:$R$328,15,0)</f>
        <v>7.2235928431296399</v>
      </c>
      <c r="Y24" s="70">
        <f t="shared" si="10"/>
        <v>21</v>
      </c>
      <c r="Z24" s="69">
        <f>VLOOKUP($A24,'Return Data'!$A$7:$R$328,17,0)</f>
        <v>12.807317098498901</v>
      </c>
      <c r="AA24" s="71">
        <f t="shared" si="11"/>
        <v>14</v>
      </c>
    </row>
    <row r="25" spans="1:27" x14ac:dyDescent="0.25">
      <c r="A25" s="67" t="s">
        <v>244</v>
      </c>
      <c r="B25" s="68">
        <f>VLOOKUP($A25,'Return Data'!$A$7:$R$328,2,0)</f>
        <v>43901</v>
      </c>
      <c r="C25" s="69">
        <f>VLOOKUP($A25,'Return Data'!$A$7:$R$328,3,0)</f>
        <v>1046.3615</v>
      </c>
      <c r="D25" s="69">
        <f>VLOOKUP($A25,'Return Data'!$A$7:$R$328,6,0)</f>
        <v>4.5632382991564997</v>
      </c>
      <c r="E25" s="70">
        <f t="shared" si="0"/>
        <v>33</v>
      </c>
      <c r="F25" s="69">
        <f>VLOOKUP($A25,'Return Data'!$A$7:$R$328,7,0)</f>
        <v>6.0609943230660601</v>
      </c>
      <c r="G25" s="70">
        <f t="shared" si="1"/>
        <v>16</v>
      </c>
      <c r="H25" s="69">
        <f>VLOOKUP($A25,'Return Data'!$A$7:$R$328,8,0)</f>
        <v>5.5228045098742102</v>
      </c>
      <c r="I25" s="70">
        <f t="shared" si="2"/>
        <v>28</v>
      </c>
      <c r="J25" s="69">
        <f>VLOOKUP($A25,'Return Data'!$A$7:$R$328,9,0)</f>
        <v>5.3297500668849001</v>
      </c>
      <c r="K25" s="70">
        <f t="shared" si="3"/>
        <v>35</v>
      </c>
      <c r="L25" s="69">
        <f>VLOOKUP($A25,'Return Data'!$A$7:$R$328,10,0)</f>
        <v>5.0465218538072403</v>
      </c>
      <c r="M25" s="70">
        <f t="shared" si="4"/>
        <v>35</v>
      </c>
      <c r="N25" s="69">
        <f>VLOOKUP($A25,'Return Data'!$A$7:$R$328,11,0)</f>
        <v>4.6874233267690997</v>
      </c>
      <c r="O25" s="70">
        <f t="shared" si="5"/>
        <v>38</v>
      </c>
      <c r="P25" s="69">
        <f>VLOOKUP($A25,'Return Data'!$A$7:$R$328,12,0)</f>
        <v>4.7788465897203203</v>
      </c>
      <c r="Q25" s="70">
        <f t="shared" si="6"/>
        <v>38</v>
      </c>
      <c r="R25" s="69">
        <f>VLOOKUP($A25,'Return Data'!$A$7:$R$328,13,0)</f>
        <v>4.9918894582745796</v>
      </c>
      <c r="S25" s="70">
        <f t="shared" si="7"/>
        <v>38</v>
      </c>
      <c r="T25" s="69"/>
      <c r="U25" s="70"/>
      <c r="V25" s="69"/>
      <c r="W25" s="70"/>
      <c r="X25" s="69"/>
      <c r="Y25" s="70"/>
      <c r="Z25" s="69">
        <f>VLOOKUP($A25,'Return Data'!$A$7:$R$328,17,0)</f>
        <v>5.2452771364849804</v>
      </c>
      <c r="AA25" s="71">
        <f t="shared" si="11"/>
        <v>41</v>
      </c>
    </row>
    <row r="26" spans="1:27" x14ac:dyDescent="0.25">
      <c r="A26" s="67" t="s">
        <v>245</v>
      </c>
      <c r="B26" s="68">
        <f>VLOOKUP($A26,'Return Data'!$A$7:$R$328,2,0)</f>
        <v>43901</v>
      </c>
      <c r="C26" s="69">
        <f>VLOOKUP($A26,'Return Data'!$A$7:$R$328,3,0)</f>
        <v>53.860599999999998</v>
      </c>
      <c r="D26" s="69">
        <f>VLOOKUP($A26,'Return Data'!$A$7:$R$328,6,0)</f>
        <v>5.2866331926998402</v>
      </c>
      <c r="E26" s="70">
        <f t="shared" si="0"/>
        <v>25</v>
      </c>
      <c r="F26" s="69">
        <f>VLOOKUP($A26,'Return Data'!$A$7:$R$328,7,0)</f>
        <v>5.7629687694460099</v>
      </c>
      <c r="G26" s="70">
        <f t="shared" si="1"/>
        <v>26</v>
      </c>
      <c r="H26" s="69">
        <f>VLOOKUP($A26,'Return Data'!$A$7:$R$328,8,0)</f>
        <v>5.6598853897099799</v>
      </c>
      <c r="I26" s="70">
        <f t="shared" si="2"/>
        <v>27</v>
      </c>
      <c r="J26" s="69">
        <f>VLOOKUP($A26,'Return Data'!$A$7:$R$328,9,0)</f>
        <v>5.4618643617301599</v>
      </c>
      <c r="K26" s="70">
        <f t="shared" si="3"/>
        <v>31</v>
      </c>
      <c r="L26" s="69">
        <f>VLOOKUP($A26,'Return Data'!$A$7:$R$328,10,0)</f>
        <v>5.3199433631495401</v>
      </c>
      <c r="M26" s="70">
        <f t="shared" si="4"/>
        <v>29</v>
      </c>
      <c r="N26" s="69">
        <f>VLOOKUP($A26,'Return Data'!$A$7:$R$328,11,0)</f>
        <v>5.0935635816392004</v>
      </c>
      <c r="O26" s="70">
        <f t="shared" si="5"/>
        <v>30</v>
      </c>
      <c r="P26" s="69">
        <f>VLOOKUP($A26,'Return Data'!$A$7:$R$328,12,0)</f>
        <v>5.2617692651912904</v>
      </c>
      <c r="Q26" s="70">
        <f t="shared" si="6"/>
        <v>25</v>
      </c>
      <c r="R26" s="69">
        <f>VLOOKUP($A26,'Return Data'!$A$7:$R$328,13,0)</f>
        <v>5.6640341687428002</v>
      </c>
      <c r="S26" s="70">
        <f t="shared" si="7"/>
        <v>23</v>
      </c>
      <c r="T26" s="69">
        <f>VLOOKUP($A26,'Return Data'!$A$7:$R$328,14,0)</f>
        <v>6.2016404467000097</v>
      </c>
      <c r="U26" s="70">
        <f t="shared" ref="U26:U46" si="12">RANK(T26,T$8:T$50,0)</f>
        <v>19</v>
      </c>
      <c r="V26" s="69">
        <f>VLOOKUP($A26,'Return Data'!$A$7:$R$328,18,0)</f>
        <v>7.0850859656571199</v>
      </c>
      <c r="W26" s="70">
        <f t="shared" ref="W26:W31" si="13">RANK(V26,V$8:V$50,0)</f>
        <v>17</v>
      </c>
      <c r="X26" s="69">
        <f>VLOOKUP($A26,'Return Data'!$A$7:$R$328,15,0)</f>
        <v>7.2838315517690004</v>
      </c>
      <c r="Y26" s="70">
        <f t="shared" ref="Y26:Y31" si="14">RANK(X26,X$8:X$50,0)</f>
        <v>12</v>
      </c>
      <c r="Z26" s="69">
        <f>VLOOKUP($A26,'Return Data'!$A$7:$R$328,17,0)</f>
        <v>19.749715025906699</v>
      </c>
      <c r="AA26" s="71">
        <f t="shared" si="11"/>
        <v>1</v>
      </c>
    </row>
    <row r="27" spans="1:27" x14ac:dyDescent="0.25">
      <c r="A27" s="67" t="s">
        <v>246</v>
      </c>
      <c r="B27" s="68">
        <f>VLOOKUP($A27,'Return Data'!$A$7:$R$328,2,0)</f>
        <v>43901</v>
      </c>
      <c r="C27" s="69">
        <f>VLOOKUP($A27,'Return Data'!$A$7:$R$328,3,0)</f>
        <v>3987.5007000000001</v>
      </c>
      <c r="D27" s="69">
        <f>VLOOKUP($A27,'Return Data'!$A$7:$R$328,6,0)</f>
        <v>5.98926996562132</v>
      </c>
      <c r="E27" s="70">
        <f t="shared" si="0"/>
        <v>7</v>
      </c>
      <c r="F27" s="69">
        <f>VLOOKUP($A27,'Return Data'!$A$7:$R$328,7,0)</f>
        <v>6.4231163403796199</v>
      </c>
      <c r="G27" s="70">
        <f t="shared" si="1"/>
        <v>10</v>
      </c>
      <c r="H27" s="69">
        <f>VLOOKUP($A27,'Return Data'!$A$7:$R$328,8,0)</f>
        <v>6.5071689215109201</v>
      </c>
      <c r="I27" s="70">
        <f t="shared" si="2"/>
        <v>9</v>
      </c>
      <c r="J27" s="69">
        <f>VLOOKUP($A27,'Return Data'!$A$7:$R$328,9,0)</f>
        <v>6.1557836147609901</v>
      </c>
      <c r="K27" s="70">
        <f t="shared" si="3"/>
        <v>6</v>
      </c>
      <c r="L27" s="69">
        <f>VLOOKUP($A27,'Return Data'!$A$7:$R$328,10,0)</f>
        <v>5.5902685409920396</v>
      </c>
      <c r="M27" s="70">
        <f t="shared" si="4"/>
        <v>7</v>
      </c>
      <c r="N27" s="69">
        <f>VLOOKUP($A27,'Return Data'!$A$7:$R$328,11,0)</f>
        <v>5.2136901696703299</v>
      </c>
      <c r="O27" s="70">
        <f t="shared" si="5"/>
        <v>18</v>
      </c>
      <c r="P27" s="69">
        <f>VLOOKUP($A27,'Return Data'!$A$7:$R$328,12,0)</f>
        <v>5.3138642731952199</v>
      </c>
      <c r="Q27" s="70">
        <f t="shared" si="6"/>
        <v>23</v>
      </c>
      <c r="R27" s="69">
        <f>VLOOKUP($A27,'Return Data'!$A$7:$R$328,13,0)</f>
        <v>5.6585997954725</v>
      </c>
      <c r="S27" s="70">
        <f t="shared" si="7"/>
        <v>24</v>
      </c>
      <c r="T27" s="69">
        <f>VLOOKUP($A27,'Return Data'!$A$7:$R$328,14,0)</f>
        <v>6.1166190459449004</v>
      </c>
      <c r="U27" s="70">
        <f t="shared" si="12"/>
        <v>26</v>
      </c>
      <c r="V27" s="69">
        <f>VLOOKUP($A27,'Return Data'!$A$7:$R$328,18,0)</f>
        <v>7.0114644033193798</v>
      </c>
      <c r="W27" s="70">
        <f t="shared" si="13"/>
        <v>24</v>
      </c>
      <c r="X27" s="69">
        <f>VLOOKUP($A27,'Return Data'!$A$7:$R$328,15,0)</f>
        <v>7.2058825210761901</v>
      </c>
      <c r="Y27" s="70">
        <f t="shared" si="14"/>
        <v>23</v>
      </c>
      <c r="Z27" s="69">
        <f>VLOOKUP($A27,'Return Data'!$A$7:$R$328,17,0)</f>
        <v>13.418402385258601</v>
      </c>
      <c r="AA27" s="71">
        <f t="shared" si="11"/>
        <v>8</v>
      </c>
    </row>
    <row r="28" spans="1:27" x14ac:dyDescent="0.25">
      <c r="A28" s="67" t="s">
        <v>247</v>
      </c>
      <c r="B28" s="68">
        <f>VLOOKUP($A28,'Return Data'!$A$7:$R$328,2,0)</f>
        <v>43901</v>
      </c>
      <c r="C28" s="69">
        <f>VLOOKUP($A28,'Return Data'!$A$7:$R$328,3,0)</f>
        <v>2700.0785999999998</v>
      </c>
      <c r="D28" s="69">
        <f>VLOOKUP($A28,'Return Data'!$A$7:$R$328,6,0)</f>
        <v>5.6852569590134499</v>
      </c>
      <c r="E28" s="70">
        <f t="shared" si="0"/>
        <v>15</v>
      </c>
      <c r="F28" s="69">
        <f>VLOOKUP($A28,'Return Data'!$A$7:$R$328,7,0)</f>
        <v>6.3708216771073802</v>
      </c>
      <c r="G28" s="70">
        <f t="shared" si="1"/>
        <v>11</v>
      </c>
      <c r="H28" s="69">
        <f>VLOOKUP($A28,'Return Data'!$A$7:$R$328,8,0)</f>
        <v>6.7426651798928399</v>
      </c>
      <c r="I28" s="70">
        <f t="shared" si="2"/>
        <v>5</v>
      </c>
      <c r="J28" s="69">
        <f>VLOOKUP($A28,'Return Data'!$A$7:$R$328,9,0)</f>
        <v>6.28520832167629</v>
      </c>
      <c r="K28" s="70">
        <f t="shared" si="3"/>
        <v>3</v>
      </c>
      <c r="L28" s="69">
        <f>VLOOKUP($A28,'Return Data'!$A$7:$R$328,10,0)</f>
        <v>5.6623716926510097</v>
      </c>
      <c r="M28" s="70">
        <f t="shared" si="4"/>
        <v>4</v>
      </c>
      <c r="N28" s="69">
        <f>VLOOKUP($A28,'Return Data'!$A$7:$R$328,11,0)</f>
        <v>5.2883133872122796</v>
      </c>
      <c r="O28" s="70">
        <f t="shared" si="5"/>
        <v>7</v>
      </c>
      <c r="P28" s="69">
        <f>VLOOKUP($A28,'Return Data'!$A$7:$R$328,12,0)</f>
        <v>5.3905827783959896</v>
      </c>
      <c r="Q28" s="70">
        <f t="shared" si="6"/>
        <v>13</v>
      </c>
      <c r="R28" s="69">
        <f>VLOOKUP($A28,'Return Data'!$A$7:$R$328,13,0)</f>
        <v>5.7027658587344403</v>
      </c>
      <c r="S28" s="70">
        <f t="shared" si="7"/>
        <v>21</v>
      </c>
      <c r="T28" s="69">
        <f>VLOOKUP($A28,'Return Data'!$A$7:$R$328,14,0)</f>
        <v>6.1850676922188796</v>
      </c>
      <c r="U28" s="70">
        <f t="shared" si="12"/>
        <v>21</v>
      </c>
      <c r="V28" s="69">
        <f>VLOOKUP($A28,'Return Data'!$A$7:$R$328,18,0)</f>
        <v>7.06631814251931</v>
      </c>
      <c r="W28" s="70">
        <f t="shared" si="13"/>
        <v>18</v>
      </c>
      <c r="X28" s="69">
        <f>VLOOKUP($A28,'Return Data'!$A$7:$R$328,15,0)</f>
        <v>7.2686651830247504</v>
      </c>
      <c r="Y28" s="70">
        <f t="shared" si="14"/>
        <v>15</v>
      </c>
      <c r="Z28" s="69">
        <f>VLOOKUP($A28,'Return Data'!$A$7:$R$328,17,0)</f>
        <v>12.6432088223309</v>
      </c>
      <c r="AA28" s="71">
        <f t="shared" si="11"/>
        <v>16</v>
      </c>
    </row>
    <row r="29" spans="1:27" x14ac:dyDescent="0.25">
      <c r="A29" s="67" t="s">
        <v>248</v>
      </c>
      <c r="B29" s="68">
        <f>VLOOKUP($A29,'Return Data'!$A$7:$R$328,2,0)</f>
        <v>43901</v>
      </c>
      <c r="C29" s="69">
        <f>VLOOKUP($A29,'Return Data'!$A$7:$R$328,3,0)</f>
        <v>3559.944</v>
      </c>
      <c r="D29" s="69">
        <f>VLOOKUP($A29,'Return Data'!$A$7:$R$328,6,0)</f>
        <v>6.4994897044976501</v>
      </c>
      <c r="E29" s="70">
        <f t="shared" si="0"/>
        <v>5</v>
      </c>
      <c r="F29" s="69">
        <f>VLOOKUP($A29,'Return Data'!$A$7:$R$328,7,0)</f>
        <v>6.5178854146934802</v>
      </c>
      <c r="G29" s="70">
        <f t="shared" si="1"/>
        <v>8</v>
      </c>
      <c r="H29" s="69">
        <f>VLOOKUP($A29,'Return Data'!$A$7:$R$328,8,0)</f>
        <v>6.2102882857963904</v>
      </c>
      <c r="I29" s="70">
        <f t="shared" si="2"/>
        <v>12</v>
      </c>
      <c r="J29" s="69">
        <f>VLOOKUP($A29,'Return Data'!$A$7:$R$328,9,0)</f>
        <v>5.7840542526965502</v>
      </c>
      <c r="K29" s="70">
        <f t="shared" si="3"/>
        <v>17</v>
      </c>
      <c r="L29" s="69">
        <f>VLOOKUP($A29,'Return Data'!$A$7:$R$328,10,0)</f>
        <v>5.4701551127585404</v>
      </c>
      <c r="M29" s="70">
        <f t="shared" si="4"/>
        <v>15</v>
      </c>
      <c r="N29" s="69">
        <f>VLOOKUP($A29,'Return Data'!$A$7:$R$328,11,0)</f>
        <v>5.2514879401355099</v>
      </c>
      <c r="O29" s="70">
        <f t="shared" si="5"/>
        <v>13</v>
      </c>
      <c r="P29" s="69">
        <f>VLOOKUP($A29,'Return Data'!$A$7:$R$328,12,0)</f>
        <v>5.3805852796111999</v>
      </c>
      <c r="Q29" s="70">
        <f t="shared" si="6"/>
        <v>14</v>
      </c>
      <c r="R29" s="69">
        <f>VLOOKUP($A29,'Return Data'!$A$7:$R$328,13,0)</f>
        <v>5.7136882805995199</v>
      </c>
      <c r="S29" s="70">
        <f t="shared" si="7"/>
        <v>18</v>
      </c>
      <c r="T29" s="69">
        <f>VLOOKUP($A29,'Return Data'!$A$7:$R$328,14,0)</f>
        <v>6.1667215445490804</v>
      </c>
      <c r="U29" s="70">
        <f t="shared" si="12"/>
        <v>22</v>
      </c>
      <c r="V29" s="69">
        <f>VLOOKUP($A29,'Return Data'!$A$7:$R$328,18,0)</f>
        <v>7.01511009616988</v>
      </c>
      <c r="W29" s="70">
        <f t="shared" si="13"/>
        <v>22</v>
      </c>
      <c r="X29" s="69">
        <f>VLOOKUP($A29,'Return Data'!$A$7:$R$328,15,0)</f>
        <v>7.1969745003736003</v>
      </c>
      <c r="Y29" s="70">
        <f t="shared" si="14"/>
        <v>25</v>
      </c>
      <c r="Z29" s="69">
        <f>VLOOKUP($A29,'Return Data'!$A$7:$R$328,17,0)</f>
        <v>14.215420051726801</v>
      </c>
      <c r="AA29" s="71">
        <f t="shared" si="11"/>
        <v>5</v>
      </c>
    </row>
    <row r="30" spans="1:27" x14ac:dyDescent="0.25">
      <c r="A30" s="67" t="s">
        <v>249</v>
      </c>
      <c r="B30" s="68">
        <f>VLOOKUP($A30,'Return Data'!$A$7:$R$328,2,0)</f>
        <v>43901</v>
      </c>
      <c r="C30" s="69">
        <f>VLOOKUP($A30,'Return Data'!$A$7:$R$328,3,0)</f>
        <v>1277.8253</v>
      </c>
      <c r="D30" s="69">
        <f>VLOOKUP($A30,'Return Data'!$A$7:$R$328,6,0)</f>
        <v>5.65372189106228</v>
      </c>
      <c r="E30" s="70">
        <f t="shared" si="0"/>
        <v>17</v>
      </c>
      <c r="F30" s="69">
        <f>VLOOKUP($A30,'Return Data'!$A$7:$R$328,7,0)</f>
        <v>5.8241614814885301</v>
      </c>
      <c r="G30" s="70">
        <f t="shared" si="1"/>
        <v>22</v>
      </c>
      <c r="H30" s="69">
        <f>VLOOKUP($A30,'Return Data'!$A$7:$R$328,8,0)</f>
        <v>5.7456791275276098</v>
      </c>
      <c r="I30" s="70">
        <f t="shared" si="2"/>
        <v>23</v>
      </c>
      <c r="J30" s="69">
        <f>VLOOKUP($A30,'Return Data'!$A$7:$R$328,9,0)</f>
        <v>5.5829602406257299</v>
      </c>
      <c r="K30" s="70">
        <f t="shared" si="3"/>
        <v>27</v>
      </c>
      <c r="L30" s="69">
        <f>VLOOKUP($A30,'Return Data'!$A$7:$R$328,10,0)</f>
        <v>5.3870114635564796</v>
      </c>
      <c r="M30" s="70">
        <f t="shared" si="4"/>
        <v>23</v>
      </c>
      <c r="N30" s="69">
        <f>VLOOKUP($A30,'Return Data'!$A$7:$R$328,11,0)</f>
        <v>5.28285827306079</v>
      </c>
      <c r="O30" s="70">
        <f t="shared" si="5"/>
        <v>8</v>
      </c>
      <c r="P30" s="69">
        <f>VLOOKUP($A30,'Return Data'!$A$7:$R$328,12,0)</f>
        <v>5.5064768127485397</v>
      </c>
      <c r="Q30" s="70">
        <f t="shared" si="6"/>
        <v>4</v>
      </c>
      <c r="R30" s="69">
        <f>VLOOKUP($A30,'Return Data'!$A$7:$R$328,13,0)</f>
        <v>5.8761427445363204</v>
      </c>
      <c r="S30" s="70">
        <f t="shared" si="7"/>
        <v>3</v>
      </c>
      <c r="T30" s="69">
        <f>VLOOKUP($A30,'Return Data'!$A$7:$R$328,14,0)</f>
        <v>6.3478752039895801</v>
      </c>
      <c r="U30" s="70">
        <f t="shared" si="12"/>
        <v>3</v>
      </c>
      <c r="V30" s="69">
        <f>VLOOKUP($A30,'Return Data'!$A$7:$R$328,18,0)</f>
        <v>7.1656578931792598</v>
      </c>
      <c r="W30" s="70">
        <f t="shared" si="13"/>
        <v>5</v>
      </c>
      <c r="X30" s="69">
        <f>VLOOKUP($A30,'Return Data'!$A$7:$R$328,15,0)</f>
        <v>7.3196064803099201</v>
      </c>
      <c r="Y30" s="70">
        <f t="shared" si="14"/>
        <v>6</v>
      </c>
      <c r="Z30" s="69">
        <f>VLOOKUP($A30,'Return Data'!$A$7:$R$328,17,0)</f>
        <v>7.5283730456871902</v>
      </c>
      <c r="AA30" s="71">
        <f t="shared" si="11"/>
        <v>36</v>
      </c>
    </row>
    <row r="31" spans="1:27" x14ac:dyDescent="0.25">
      <c r="A31" s="67" t="s">
        <v>250</v>
      </c>
      <c r="B31" s="68">
        <f>VLOOKUP($A31,'Return Data'!$A$7:$R$328,2,0)</f>
        <v>43901</v>
      </c>
      <c r="C31" s="69">
        <f>VLOOKUP($A31,'Return Data'!$A$7:$R$328,3,0)</f>
        <v>2062.4531000000002</v>
      </c>
      <c r="D31" s="69">
        <f>VLOOKUP($A31,'Return Data'!$A$7:$R$328,6,0)</f>
        <v>5.4126589308163302</v>
      </c>
      <c r="E31" s="70">
        <f t="shared" si="0"/>
        <v>22</v>
      </c>
      <c r="F31" s="69">
        <f>VLOOKUP($A31,'Return Data'!$A$7:$R$328,7,0)</f>
        <v>5.8086897810288898</v>
      </c>
      <c r="G31" s="70">
        <f t="shared" si="1"/>
        <v>24</v>
      </c>
      <c r="H31" s="69">
        <f>VLOOKUP($A31,'Return Data'!$A$7:$R$328,8,0)</f>
        <v>5.8915310966724403</v>
      </c>
      <c r="I31" s="70">
        <f t="shared" si="2"/>
        <v>17</v>
      </c>
      <c r="J31" s="69">
        <f>VLOOKUP($A31,'Return Data'!$A$7:$R$328,9,0)</f>
        <v>5.70075264241102</v>
      </c>
      <c r="K31" s="70">
        <f t="shared" si="3"/>
        <v>21</v>
      </c>
      <c r="L31" s="69">
        <f>VLOOKUP($A31,'Return Data'!$A$7:$R$328,10,0)</f>
        <v>5.4517235399782598</v>
      </c>
      <c r="M31" s="70">
        <f t="shared" si="4"/>
        <v>17</v>
      </c>
      <c r="N31" s="69">
        <f>VLOOKUP($A31,'Return Data'!$A$7:$R$328,11,0)</f>
        <v>5.2551591635004398</v>
      </c>
      <c r="O31" s="70">
        <f t="shared" si="5"/>
        <v>11</v>
      </c>
      <c r="P31" s="69">
        <f>VLOOKUP($A31,'Return Data'!$A$7:$R$328,12,0)</f>
        <v>5.36064300830009</v>
      </c>
      <c r="Q31" s="70">
        <f t="shared" si="6"/>
        <v>17</v>
      </c>
      <c r="R31" s="69">
        <f>VLOOKUP($A31,'Return Data'!$A$7:$R$328,13,0)</f>
        <v>5.7088649716726803</v>
      </c>
      <c r="S31" s="70">
        <f t="shared" si="7"/>
        <v>20</v>
      </c>
      <c r="T31" s="69">
        <f>VLOOKUP($A31,'Return Data'!$A$7:$R$328,14,0)</f>
        <v>6.2048586800310899</v>
      </c>
      <c r="U31" s="70">
        <f t="shared" si="12"/>
        <v>18</v>
      </c>
      <c r="V31" s="69">
        <f>VLOOKUP($A31,'Return Data'!$A$7:$R$328,18,0)</f>
        <v>7.0574779702529904</v>
      </c>
      <c r="W31" s="70">
        <f t="shared" si="13"/>
        <v>19</v>
      </c>
      <c r="X31" s="69">
        <f>VLOOKUP($A31,'Return Data'!$A$7:$R$328,15,0)</f>
        <v>7.2406840402215202</v>
      </c>
      <c r="Y31" s="70">
        <f t="shared" si="14"/>
        <v>19</v>
      </c>
      <c r="Z31" s="69">
        <f>VLOOKUP($A31,'Return Data'!$A$7:$R$328,17,0)</f>
        <v>9.5141163272816502</v>
      </c>
      <c r="AA31" s="71">
        <f t="shared" si="11"/>
        <v>33</v>
      </c>
    </row>
    <row r="32" spans="1:27" x14ac:dyDescent="0.25">
      <c r="A32" s="67" t="s">
        <v>251</v>
      </c>
      <c r="B32" s="68">
        <f>VLOOKUP($A32,'Return Data'!$A$7:$R$328,2,0)</f>
        <v>43901</v>
      </c>
      <c r="C32" s="69">
        <f>VLOOKUP($A32,'Return Data'!$A$7:$R$328,3,0)</f>
        <v>10.6614</v>
      </c>
      <c r="D32" s="69">
        <f>VLOOKUP($A32,'Return Data'!$A$7:$R$328,6,0)</f>
        <v>4.4511777563043298</v>
      </c>
      <c r="E32" s="70">
        <f t="shared" si="0"/>
        <v>36</v>
      </c>
      <c r="F32" s="69">
        <f>VLOOKUP($A32,'Return Data'!$A$7:$R$328,7,0)</f>
        <v>4.6806727157302097</v>
      </c>
      <c r="G32" s="70">
        <f t="shared" si="1"/>
        <v>39</v>
      </c>
      <c r="H32" s="69">
        <f>VLOOKUP($A32,'Return Data'!$A$7:$R$328,8,0)</f>
        <v>4.6014162330348203</v>
      </c>
      <c r="I32" s="70">
        <f t="shared" si="2"/>
        <v>39</v>
      </c>
      <c r="J32" s="69">
        <f>VLOOKUP($A32,'Return Data'!$A$7:$R$328,9,0)</f>
        <v>4.5564003028206104</v>
      </c>
      <c r="K32" s="70">
        <f t="shared" si="3"/>
        <v>39</v>
      </c>
      <c r="L32" s="69">
        <f>VLOOKUP($A32,'Return Data'!$A$7:$R$328,10,0)</f>
        <v>4.5734419005054603</v>
      </c>
      <c r="M32" s="70">
        <f t="shared" si="4"/>
        <v>39</v>
      </c>
      <c r="N32" s="69">
        <f>VLOOKUP($A32,'Return Data'!$A$7:$R$328,11,0)</f>
        <v>4.4967268106352796</v>
      </c>
      <c r="O32" s="70">
        <f t="shared" si="5"/>
        <v>39</v>
      </c>
      <c r="P32" s="69">
        <f>VLOOKUP($A32,'Return Data'!$A$7:$R$328,12,0)</f>
        <v>4.6500649967127003</v>
      </c>
      <c r="Q32" s="70">
        <f t="shared" si="6"/>
        <v>39</v>
      </c>
      <c r="R32" s="69">
        <f>VLOOKUP($A32,'Return Data'!$A$7:$R$328,13,0)</f>
        <v>4.9127490822138098</v>
      </c>
      <c r="S32" s="70">
        <f t="shared" si="7"/>
        <v>39</v>
      </c>
      <c r="T32" s="69">
        <f>VLOOKUP($A32,'Return Data'!$A$7:$R$328,14,0)</f>
        <v>5.1859025624567696</v>
      </c>
      <c r="U32" s="70">
        <f t="shared" si="12"/>
        <v>38</v>
      </c>
      <c r="V32" s="69"/>
      <c r="W32" s="70"/>
      <c r="X32" s="69"/>
      <c r="Y32" s="70"/>
      <c r="Z32" s="69">
        <f>VLOOKUP($A32,'Return Data'!$A$7:$R$328,17,0)</f>
        <v>5.3886383928571497</v>
      </c>
      <c r="AA32" s="71">
        <f t="shared" si="11"/>
        <v>40</v>
      </c>
    </row>
    <row r="33" spans="1:27" x14ac:dyDescent="0.25">
      <c r="A33" s="67" t="s">
        <v>252</v>
      </c>
      <c r="B33" s="68">
        <f>VLOOKUP($A33,'Return Data'!$A$7:$R$328,2,0)</f>
        <v>43901</v>
      </c>
      <c r="C33" s="69">
        <f>VLOOKUP($A33,'Return Data'!$A$7:$R$328,3,0)</f>
        <v>4806.2879000000003</v>
      </c>
      <c r="D33" s="69">
        <f>VLOOKUP($A33,'Return Data'!$A$7:$R$328,6,0)</f>
        <v>5.8788717685376302</v>
      </c>
      <c r="E33" s="70">
        <f t="shared" si="0"/>
        <v>9</v>
      </c>
      <c r="F33" s="69">
        <f>VLOOKUP($A33,'Return Data'!$A$7:$R$328,7,0)</f>
        <v>6.2945585371631303</v>
      </c>
      <c r="G33" s="70">
        <f t="shared" si="1"/>
        <v>12</v>
      </c>
      <c r="H33" s="69">
        <f>VLOOKUP($A33,'Return Data'!$A$7:$R$328,8,0)</f>
        <v>6.2566722761398097</v>
      </c>
      <c r="I33" s="70">
        <f t="shared" si="2"/>
        <v>10</v>
      </c>
      <c r="J33" s="69">
        <f>VLOOKUP($A33,'Return Data'!$A$7:$R$328,9,0)</f>
        <v>6.0295640704364599</v>
      </c>
      <c r="K33" s="70">
        <f t="shared" si="3"/>
        <v>11</v>
      </c>
      <c r="L33" s="69">
        <f>VLOOKUP($A33,'Return Data'!$A$7:$R$328,10,0)</f>
        <v>5.5423891649499302</v>
      </c>
      <c r="M33" s="70">
        <f t="shared" si="4"/>
        <v>10</v>
      </c>
      <c r="N33" s="69">
        <f>VLOOKUP($A33,'Return Data'!$A$7:$R$328,11,0)</f>
        <v>5.2553352553835699</v>
      </c>
      <c r="O33" s="70">
        <f t="shared" si="5"/>
        <v>10</v>
      </c>
      <c r="P33" s="69">
        <f>VLOOKUP($A33,'Return Data'!$A$7:$R$328,12,0)</f>
        <v>5.41404718952474</v>
      </c>
      <c r="Q33" s="70">
        <f t="shared" si="6"/>
        <v>11</v>
      </c>
      <c r="R33" s="69">
        <f>VLOOKUP($A33,'Return Data'!$A$7:$R$328,13,0)</f>
        <v>5.8280360264817004</v>
      </c>
      <c r="S33" s="70">
        <f t="shared" si="7"/>
        <v>8</v>
      </c>
      <c r="T33" s="69">
        <f>VLOOKUP($A33,'Return Data'!$A$7:$R$328,14,0)</f>
        <v>6.33664967527156</v>
      </c>
      <c r="U33" s="70">
        <f t="shared" si="12"/>
        <v>5</v>
      </c>
      <c r="V33" s="69">
        <f>VLOOKUP($A33,'Return Data'!$A$7:$R$328,18,0)</f>
        <v>7.1772643442388597</v>
      </c>
      <c r="W33" s="70">
        <f>RANK(V33,V$8:V$50,0)</f>
        <v>4</v>
      </c>
      <c r="X33" s="69">
        <f>VLOOKUP($A33,'Return Data'!$A$7:$R$328,15,0)</f>
        <v>7.3324570524180404</v>
      </c>
      <c r="Y33" s="70">
        <f>RANK(X33,X$8:X$50,0)</f>
        <v>4</v>
      </c>
      <c r="Z33" s="69">
        <f>VLOOKUP($A33,'Return Data'!$A$7:$R$328,17,0)</f>
        <v>13.286553526648101</v>
      </c>
      <c r="AA33" s="71">
        <f t="shared" si="11"/>
        <v>10</v>
      </c>
    </row>
    <row r="34" spans="1:27" x14ac:dyDescent="0.25">
      <c r="A34" s="67" t="s">
        <v>253</v>
      </c>
      <c r="B34" s="68">
        <f>VLOOKUP($A34,'Return Data'!$A$7:$R$328,2,0)</f>
        <v>43901</v>
      </c>
      <c r="C34" s="69">
        <f>VLOOKUP($A34,'Return Data'!$A$7:$R$328,3,0)</f>
        <v>1111.6990000000001</v>
      </c>
      <c r="D34" s="69">
        <f>VLOOKUP($A34,'Return Data'!$A$7:$R$328,6,0)</f>
        <v>4.5380333671357604</v>
      </c>
      <c r="E34" s="70">
        <f t="shared" si="0"/>
        <v>35</v>
      </c>
      <c r="F34" s="69">
        <f>VLOOKUP($A34,'Return Data'!$A$7:$R$328,7,0)</f>
        <v>5.3661227275397803</v>
      </c>
      <c r="G34" s="70">
        <f t="shared" si="1"/>
        <v>33</v>
      </c>
      <c r="H34" s="69">
        <f>VLOOKUP($A34,'Return Data'!$A$7:$R$328,8,0)</f>
        <v>5.2834275782743196</v>
      </c>
      <c r="I34" s="70">
        <f t="shared" si="2"/>
        <v>34</v>
      </c>
      <c r="J34" s="69">
        <f>VLOOKUP($A34,'Return Data'!$A$7:$R$328,9,0)</f>
        <v>5.1875377956316298</v>
      </c>
      <c r="K34" s="70">
        <f t="shared" si="3"/>
        <v>36</v>
      </c>
      <c r="L34" s="69">
        <f>VLOOKUP($A34,'Return Data'!$A$7:$R$328,10,0)</f>
        <v>5.0097416322730899</v>
      </c>
      <c r="M34" s="70">
        <f t="shared" si="4"/>
        <v>36</v>
      </c>
      <c r="N34" s="69">
        <f>VLOOKUP($A34,'Return Data'!$A$7:$R$328,11,0)</f>
        <v>4.8041334549634103</v>
      </c>
      <c r="O34" s="70">
        <f t="shared" si="5"/>
        <v>36</v>
      </c>
      <c r="P34" s="69">
        <f>VLOOKUP($A34,'Return Data'!$A$7:$R$328,12,0)</f>
        <v>4.9209057932791902</v>
      </c>
      <c r="Q34" s="70">
        <f t="shared" si="6"/>
        <v>35</v>
      </c>
      <c r="R34" s="69">
        <f>VLOOKUP($A34,'Return Data'!$A$7:$R$328,13,0)</f>
        <v>5.30565345148967</v>
      </c>
      <c r="S34" s="70">
        <f t="shared" si="7"/>
        <v>34</v>
      </c>
      <c r="T34" s="69">
        <f>VLOOKUP($A34,'Return Data'!$A$7:$R$328,14,0)</f>
        <v>5.5458366752388999</v>
      </c>
      <c r="U34" s="70">
        <f t="shared" si="12"/>
        <v>37</v>
      </c>
      <c r="V34" s="69"/>
      <c r="W34" s="70"/>
      <c r="X34" s="69"/>
      <c r="Y34" s="70"/>
      <c r="Z34" s="69">
        <f>VLOOKUP($A34,'Return Data'!$A$7:$R$328,17,0)</f>
        <v>6.0850947761193996</v>
      </c>
      <c r="AA34" s="71">
        <f t="shared" si="11"/>
        <v>39</v>
      </c>
    </row>
    <row r="35" spans="1:27" x14ac:dyDescent="0.25">
      <c r="A35" s="67" t="s">
        <v>254</v>
      </c>
      <c r="B35" s="68">
        <f>VLOOKUP($A35,'Return Data'!$A$7:$R$328,2,0)</f>
        <v>43901</v>
      </c>
      <c r="C35" s="69">
        <f>VLOOKUP($A35,'Return Data'!$A$7:$R$328,3,0)</f>
        <v>256.21600000000001</v>
      </c>
      <c r="D35" s="69">
        <f>VLOOKUP($A35,'Return Data'!$A$7:$R$328,6,0)</f>
        <v>5.7562078511801396</v>
      </c>
      <c r="E35" s="70">
        <f t="shared" si="0"/>
        <v>13</v>
      </c>
      <c r="F35" s="69">
        <f>VLOOKUP($A35,'Return Data'!$A$7:$R$328,7,0)</f>
        <v>5.6962340829623397</v>
      </c>
      <c r="G35" s="70">
        <f t="shared" si="1"/>
        <v>28</v>
      </c>
      <c r="H35" s="69">
        <f>VLOOKUP($A35,'Return Data'!$A$7:$R$328,8,0)</f>
        <v>5.4802082350752199</v>
      </c>
      <c r="I35" s="70">
        <f t="shared" si="2"/>
        <v>30</v>
      </c>
      <c r="J35" s="69">
        <f>VLOOKUP($A35,'Return Data'!$A$7:$R$328,9,0)</f>
        <v>5.5963377390609201</v>
      </c>
      <c r="K35" s="70">
        <f t="shared" si="3"/>
        <v>24</v>
      </c>
      <c r="L35" s="69">
        <f>VLOOKUP($A35,'Return Data'!$A$7:$R$328,10,0)</f>
        <v>5.3822838703136897</v>
      </c>
      <c r="M35" s="70">
        <f t="shared" si="4"/>
        <v>24</v>
      </c>
      <c r="N35" s="69">
        <f>VLOOKUP($A35,'Return Data'!$A$7:$R$328,11,0)</f>
        <v>5.2394068598500603</v>
      </c>
      <c r="O35" s="70">
        <f t="shared" si="5"/>
        <v>15</v>
      </c>
      <c r="P35" s="69">
        <f>VLOOKUP($A35,'Return Data'!$A$7:$R$328,12,0)</f>
        <v>5.4172615134122299</v>
      </c>
      <c r="Q35" s="70">
        <f t="shared" si="6"/>
        <v>9</v>
      </c>
      <c r="R35" s="69">
        <f>VLOOKUP($A35,'Return Data'!$A$7:$R$328,13,0)</f>
        <v>5.8144791955908701</v>
      </c>
      <c r="S35" s="70">
        <f t="shared" si="7"/>
        <v>9</v>
      </c>
      <c r="T35" s="69">
        <f>VLOOKUP($A35,'Return Data'!$A$7:$R$328,14,0)</f>
        <v>6.3125023095747901</v>
      </c>
      <c r="U35" s="70">
        <f t="shared" si="12"/>
        <v>8</v>
      </c>
      <c r="V35" s="69">
        <f>VLOOKUP($A35,'Return Data'!$A$7:$R$328,18,0)</f>
        <v>7.1815400848089901</v>
      </c>
      <c r="W35" s="70">
        <f t="shared" ref="W35:W45" si="15">RANK(V35,V$8:V$50,0)</f>
        <v>3</v>
      </c>
      <c r="X35" s="69">
        <f>VLOOKUP($A35,'Return Data'!$A$7:$R$328,15,0)</f>
        <v>7.3442575994747399</v>
      </c>
      <c r="Y35" s="70">
        <f t="shared" ref="Y35:Y45" si="16">RANK(X35,X$8:X$50,0)</f>
        <v>3</v>
      </c>
      <c r="Z35" s="69">
        <f>VLOOKUP($A35,'Return Data'!$A$7:$R$328,17,0)</f>
        <v>12.471312335958</v>
      </c>
      <c r="AA35" s="71">
        <f t="shared" si="11"/>
        <v>18</v>
      </c>
    </row>
    <row r="36" spans="1:27" x14ac:dyDescent="0.25">
      <c r="A36" s="67" t="s">
        <v>255</v>
      </c>
      <c r="B36" s="68">
        <f>VLOOKUP($A36,'Return Data'!$A$7:$R$328,2,0)</f>
        <v>43901</v>
      </c>
      <c r="C36" s="69">
        <f>VLOOKUP($A36,'Return Data'!$A$7:$R$328,3,0)</f>
        <v>1745.2197000000001</v>
      </c>
      <c r="D36" s="69">
        <f>VLOOKUP($A36,'Return Data'!$A$7:$R$328,6,0)</f>
        <v>4.5389614583436497</v>
      </c>
      <c r="E36" s="70">
        <f t="shared" si="0"/>
        <v>34</v>
      </c>
      <c r="F36" s="69">
        <f>VLOOKUP($A36,'Return Data'!$A$7:$R$328,7,0)</f>
        <v>5.62365740445063</v>
      </c>
      <c r="G36" s="70">
        <f t="shared" si="1"/>
        <v>30</v>
      </c>
      <c r="H36" s="69">
        <f>VLOOKUP($A36,'Return Data'!$A$7:$R$328,8,0)</f>
        <v>5.7919116515049804</v>
      </c>
      <c r="I36" s="70">
        <f t="shared" si="2"/>
        <v>22</v>
      </c>
      <c r="J36" s="69">
        <f>VLOOKUP($A36,'Return Data'!$A$7:$R$328,9,0)</f>
        <v>5.6252027801166502</v>
      </c>
      <c r="K36" s="70">
        <f t="shared" si="3"/>
        <v>23</v>
      </c>
      <c r="L36" s="69">
        <f>VLOOKUP($A36,'Return Data'!$A$7:$R$328,10,0)</f>
        <v>5.4265343277553404</v>
      </c>
      <c r="M36" s="70">
        <f t="shared" si="4"/>
        <v>21</v>
      </c>
      <c r="N36" s="69">
        <f>VLOOKUP($A36,'Return Data'!$A$7:$R$328,11,0)</f>
        <v>5.0979314888179701</v>
      </c>
      <c r="O36" s="70">
        <f t="shared" si="5"/>
        <v>29</v>
      </c>
      <c r="P36" s="69">
        <f>VLOOKUP($A36,'Return Data'!$A$7:$R$328,12,0)</f>
        <v>5.3051912161496899</v>
      </c>
      <c r="Q36" s="70">
        <f t="shared" si="6"/>
        <v>24</v>
      </c>
      <c r="R36" s="69">
        <f>VLOOKUP($A36,'Return Data'!$A$7:$R$328,13,0)</f>
        <v>5.4629743273545603</v>
      </c>
      <c r="S36" s="70">
        <f t="shared" si="7"/>
        <v>33</v>
      </c>
      <c r="T36" s="69">
        <f>VLOOKUP($A36,'Return Data'!$A$7:$R$328,14,0)</f>
        <v>5.8670464997684899</v>
      </c>
      <c r="U36" s="70">
        <f t="shared" si="12"/>
        <v>33</v>
      </c>
      <c r="V36" s="69">
        <f>VLOOKUP($A36,'Return Data'!$A$7:$R$328,18,0)</f>
        <v>1.97066069580097</v>
      </c>
      <c r="W36" s="70">
        <f t="shared" si="15"/>
        <v>37</v>
      </c>
      <c r="X36" s="69">
        <f>VLOOKUP($A36,'Return Data'!$A$7:$R$328,15,0)</f>
        <v>3.6590797764184901</v>
      </c>
      <c r="Y36" s="70">
        <f t="shared" si="16"/>
        <v>37</v>
      </c>
      <c r="Z36" s="69">
        <f>VLOOKUP($A36,'Return Data'!$A$7:$R$328,17,0)</f>
        <v>11.5339969111425</v>
      </c>
      <c r="AA36" s="71">
        <f t="shared" si="11"/>
        <v>23</v>
      </c>
    </row>
    <row r="37" spans="1:27" x14ac:dyDescent="0.25">
      <c r="A37" s="67" t="s">
        <v>256</v>
      </c>
      <c r="B37" s="68">
        <f>VLOOKUP($A37,'Return Data'!$A$7:$R$328,2,0)</f>
        <v>43901</v>
      </c>
      <c r="C37" s="69">
        <f>VLOOKUP($A37,'Return Data'!$A$7:$R$328,3,0)</f>
        <v>30.9572</v>
      </c>
      <c r="D37" s="69">
        <f>VLOOKUP($A37,'Return Data'!$A$7:$R$328,6,0)</f>
        <v>5.6603042090439502</v>
      </c>
      <c r="E37" s="70">
        <f t="shared" si="0"/>
        <v>16</v>
      </c>
      <c r="F37" s="69">
        <f>VLOOKUP($A37,'Return Data'!$A$7:$R$328,7,0)</f>
        <v>6.1734779072343304</v>
      </c>
      <c r="G37" s="70">
        <f t="shared" si="1"/>
        <v>13</v>
      </c>
      <c r="H37" s="69">
        <f>VLOOKUP($A37,'Return Data'!$A$7:$R$328,8,0)</f>
        <v>6.2564480709960897</v>
      </c>
      <c r="I37" s="70">
        <f t="shared" si="2"/>
        <v>11</v>
      </c>
      <c r="J37" s="69">
        <f>VLOOKUP($A37,'Return Data'!$A$7:$R$328,9,0)</f>
        <v>6.3401267585889203</v>
      </c>
      <c r="K37" s="70">
        <f t="shared" si="3"/>
        <v>1</v>
      </c>
      <c r="L37" s="69">
        <f>VLOOKUP($A37,'Return Data'!$A$7:$R$328,10,0)</f>
        <v>6.24317439649238</v>
      </c>
      <c r="M37" s="70">
        <f t="shared" si="4"/>
        <v>1</v>
      </c>
      <c r="N37" s="69">
        <f>VLOOKUP($A37,'Return Data'!$A$7:$R$328,11,0)</f>
        <v>5.9458096402859999</v>
      </c>
      <c r="O37" s="70">
        <f t="shared" si="5"/>
        <v>1</v>
      </c>
      <c r="P37" s="69">
        <f>VLOOKUP($A37,'Return Data'!$A$7:$R$328,12,0)</f>
        <v>6.1735364130753103</v>
      </c>
      <c r="Q37" s="70">
        <f t="shared" si="6"/>
        <v>1</v>
      </c>
      <c r="R37" s="69">
        <f>VLOOKUP($A37,'Return Data'!$A$7:$R$328,13,0)</f>
        <v>6.5200496760036399</v>
      </c>
      <c r="S37" s="70">
        <f t="shared" si="7"/>
        <v>1</v>
      </c>
      <c r="T37" s="69">
        <f>VLOOKUP($A37,'Return Data'!$A$7:$R$328,14,0)</f>
        <v>6.7903957172385496</v>
      </c>
      <c r="U37" s="70">
        <f t="shared" si="12"/>
        <v>1</v>
      </c>
      <c r="V37" s="69">
        <f>VLOOKUP($A37,'Return Data'!$A$7:$R$328,18,0)</f>
        <v>7.3393347792083903</v>
      </c>
      <c r="W37" s="70">
        <f t="shared" si="15"/>
        <v>1</v>
      </c>
      <c r="X37" s="69">
        <f>VLOOKUP($A37,'Return Data'!$A$7:$R$328,15,0)</f>
        <v>7.41014925745153</v>
      </c>
      <c r="Y37" s="70">
        <f t="shared" si="16"/>
        <v>1</v>
      </c>
      <c r="Z37" s="69">
        <f>VLOOKUP($A37,'Return Data'!$A$7:$R$328,17,0)</f>
        <v>14.495694523403399</v>
      </c>
      <c r="AA37" s="71">
        <f t="shared" si="11"/>
        <v>4</v>
      </c>
    </row>
    <row r="38" spans="1:27" x14ac:dyDescent="0.25">
      <c r="A38" s="67" t="s">
        <v>257</v>
      </c>
      <c r="B38" s="68">
        <f>VLOOKUP($A38,'Return Data'!$A$7:$R$328,2,0)</f>
        <v>43901</v>
      </c>
      <c r="C38" s="69">
        <f>VLOOKUP($A38,'Return Data'!$A$7:$R$328,3,0)</f>
        <v>26.812100000000001</v>
      </c>
      <c r="D38" s="69">
        <f>VLOOKUP($A38,'Return Data'!$A$7:$R$328,6,0)</f>
        <v>3.5397899998118598</v>
      </c>
      <c r="E38" s="70">
        <f t="shared" si="0"/>
        <v>41</v>
      </c>
      <c r="F38" s="69">
        <f>VLOOKUP($A38,'Return Data'!$A$7:$R$328,7,0)</f>
        <v>5.1752379602039502</v>
      </c>
      <c r="G38" s="70">
        <f t="shared" si="1"/>
        <v>37</v>
      </c>
      <c r="H38" s="69">
        <f>VLOOKUP($A38,'Return Data'!$A$7:$R$328,8,0)</f>
        <v>5.3145814043782096</v>
      </c>
      <c r="I38" s="70">
        <f t="shared" si="2"/>
        <v>33</v>
      </c>
      <c r="J38" s="69">
        <f>VLOOKUP($A38,'Return Data'!$A$7:$R$328,9,0)</f>
        <v>5.3297672526370201</v>
      </c>
      <c r="K38" s="70">
        <f t="shared" si="3"/>
        <v>34</v>
      </c>
      <c r="L38" s="69">
        <f>VLOOKUP($A38,'Return Data'!$A$7:$R$328,10,0)</f>
        <v>5.071339519815</v>
      </c>
      <c r="M38" s="70">
        <f t="shared" si="4"/>
        <v>34</v>
      </c>
      <c r="N38" s="69">
        <f>VLOOKUP($A38,'Return Data'!$A$7:$R$328,11,0)</f>
        <v>4.8510321312746498</v>
      </c>
      <c r="O38" s="70">
        <f t="shared" si="5"/>
        <v>34</v>
      </c>
      <c r="P38" s="69">
        <f>VLOOKUP($A38,'Return Data'!$A$7:$R$328,12,0)</f>
        <v>4.9559639496770398</v>
      </c>
      <c r="Q38" s="70">
        <f t="shared" si="6"/>
        <v>34</v>
      </c>
      <c r="R38" s="69">
        <f>VLOOKUP($A38,'Return Data'!$A$7:$R$328,13,0)</f>
        <v>5.2777863549728803</v>
      </c>
      <c r="S38" s="70">
        <f t="shared" si="7"/>
        <v>35</v>
      </c>
      <c r="T38" s="69">
        <f>VLOOKUP($A38,'Return Data'!$A$7:$R$328,14,0)</f>
        <v>5.7157068846140904</v>
      </c>
      <c r="U38" s="70">
        <f t="shared" si="12"/>
        <v>35</v>
      </c>
      <c r="V38" s="69">
        <f>VLOOKUP($A38,'Return Data'!$A$7:$R$328,18,0)</f>
        <v>6.3552325155782396</v>
      </c>
      <c r="W38" s="70">
        <f t="shared" si="15"/>
        <v>33</v>
      </c>
      <c r="X38" s="69">
        <f>VLOOKUP($A38,'Return Data'!$A$7:$R$328,15,0)</f>
        <v>6.4947855269071599</v>
      </c>
      <c r="Y38" s="70">
        <f t="shared" si="16"/>
        <v>33</v>
      </c>
      <c r="Z38" s="69">
        <f>VLOOKUP($A38,'Return Data'!$A$7:$R$328,17,0)</f>
        <v>11.957516873456401</v>
      </c>
      <c r="AA38" s="71">
        <f t="shared" si="11"/>
        <v>19</v>
      </c>
    </row>
    <row r="39" spans="1:27" x14ac:dyDescent="0.25">
      <c r="A39" s="67" t="s">
        <v>258</v>
      </c>
      <c r="B39" s="68">
        <f>VLOOKUP($A39,'Return Data'!$A$7:$R$328,2,0)</f>
        <v>43901</v>
      </c>
      <c r="C39" s="69">
        <f>VLOOKUP($A39,'Return Data'!$A$7:$R$328,3,0)</f>
        <v>3262.8489</v>
      </c>
      <c r="D39" s="69">
        <f>VLOOKUP($A39,'Return Data'!$A$7:$R$328,6,0)</f>
        <v>4.1607496390000396</v>
      </c>
      <c r="E39" s="70">
        <f t="shared" si="0"/>
        <v>39</v>
      </c>
      <c r="F39" s="69">
        <f>VLOOKUP($A39,'Return Data'!$A$7:$R$328,7,0)</f>
        <v>4.1284890876760798</v>
      </c>
      <c r="G39" s="70">
        <f t="shared" si="1"/>
        <v>41</v>
      </c>
      <c r="H39" s="69">
        <f>VLOOKUP($A39,'Return Data'!$A$7:$R$328,8,0)</f>
        <v>3.2926794957112602</v>
      </c>
      <c r="I39" s="70">
        <f t="shared" si="2"/>
        <v>41</v>
      </c>
      <c r="J39" s="69">
        <f>VLOOKUP($A39,'Return Data'!$A$7:$R$328,9,0)</f>
        <v>3.7048868979755101</v>
      </c>
      <c r="K39" s="70">
        <f t="shared" si="3"/>
        <v>41</v>
      </c>
      <c r="L39" s="69">
        <f>VLOOKUP($A39,'Return Data'!$A$7:$R$328,10,0)</f>
        <v>3.9266925845787801</v>
      </c>
      <c r="M39" s="70">
        <f t="shared" si="4"/>
        <v>41</v>
      </c>
      <c r="N39" s="69">
        <f>VLOOKUP($A39,'Return Data'!$A$7:$R$328,11,0)</f>
        <v>3.93691194104529</v>
      </c>
      <c r="O39" s="70">
        <f t="shared" si="5"/>
        <v>41</v>
      </c>
      <c r="P39" s="69">
        <f>VLOOKUP($A39,'Return Data'!$A$7:$R$328,12,0)</f>
        <v>4.1029340580702902</v>
      </c>
      <c r="Q39" s="70">
        <f t="shared" si="6"/>
        <v>41</v>
      </c>
      <c r="R39" s="69">
        <f>VLOOKUP($A39,'Return Data'!$A$7:$R$328,13,0)</f>
        <v>4.3810839127874202</v>
      </c>
      <c r="S39" s="70">
        <f t="shared" si="7"/>
        <v>41</v>
      </c>
      <c r="T39" s="69">
        <f>VLOOKUP($A39,'Return Data'!$A$7:$R$328,14,0)</f>
        <v>4.6946199754181901</v>
      </c>
      <c r="U39" s="70">
        <f t="shared" si="12"/>
        <v>40</v>
      </c>
      <c r="V39" s="69">
        <f>VLOOKUP($A39,'Return Data'!$A$7:$R$328,18,0)</f>
        <v>5.2625183055517999</v>
      </c>
      <c r="W39" s="70">
        <f t="shared" si="15"/>
        <v>35</v>
      </c>
      <c r="X39" s="69">
        <f>VLOOKUP($A39,'Return Data'!$A$7:$R$328,15,0)</f>
        <v>5.5146026398223604</v>
      </c>
      <c r="Y39" s="70">
        <f t="shared" si="16"/>
        <v>36</v>
      </c>
      <c r="Z39" s="69">
        <f>VLOOKUP($A39,'Return Data'!$A$7:$R$328,17,0)</f>
        <v>12.5142401287879</v>
      </c>
      <c r="AA39" s="71">
        <f t="shared" si="11"/>
        <v>17</v>
      </c>
    </row>
    <row r="40" spans="1:27" x14ac:dyDescent="0.25">
      <c r="A40" s="67" t="s">
        <v>259</v>
      </c>
      <c r="B40" s="68">
        <f>VLOOKUP($A40,'Return Data'!$A$7:$R$328,2,0)</f>
        <v>43901</v>
      </c>
      <c r="C40" s="69">
        <f>VLOOKUP($A40,'Return Data'!$A$7:$R$328,3,0)</f>
        <v>3339.2997999999998</v>
      </c>
      <c r="D40" s="69">
        <f>VLOOKUP($A40,'Return Data'!$A$7:$R$328,6,0)</f>
        <v>4.17262406047114</v>
      </c>
      <c r="E40" s="70">
        <f t="shared" si="0"/>
        <v>38</v>
      </c>
      <c r="F40" s="69">
        <f>VLOOKUP($A40,'Return Data'!$A$7:$R$328,7,0)</f>
        <v>4.1360248320059601</v>
      </c>
      <c r="G40" s="70">
        <f t="shared" si="1"/>
        <v>40</v>
      </c>
      <c r="H40" s="69">
        <f>VLOOKUP($A40,'Return Data'!$A$7:$R$328,8,0)</f>
        <v>3.3002682515392698</v>
      </c>
      <c r="I40" s="70">
        <f t="shared" si="2"/>
        <v>40</v>
      </c>
      <c r="J40" s="69">
        <f>VLOOKUP($A40,'Return Data'!$A$7:$R$328,9,0)</f>
        <v>3.7142930316166498</v>
      </c>
      <c r="K40" s="70">
        <f t="shared" si="3"/>
        <v>40</v>
      </c>
      <c r="L40" s="69">
        <f>VLOOKUP($A40,'Return Data'!$A$7:$R$328,10,0)</f>
        <v>3.9361847211411298</v>
      </c>
      <c r="M40" s="70">
        <f t="shared" si="4"/>
        <v>40</v>
      </c>
      <c r="N40" s="69">
        <f>VLOOKUP($A40,'Return Data'!$A$7:$R$328,11,0)</f>
        <v>3.9461969534711998</v>
      </c>
      <c r="O40" s="70">
        <f t="shared" si="5"/>
        <v>40</v>
      </c>
      <c r="P40" s="69">
        <f>VLOOKUP($A40,'Return Data'!$A$7:$R$328,12,0)</f>
        <v>4.12839023667809</v>
      </c>
      <c r="Q40" s="70">
        <f t="shared" si="6"/>
        <v>40</v>
      </c>
      <c r="R40" s="69">
        <f>VLOOKUP($A40,'Return Data'!$A$7:$R$328,13,0)</f>
        <v>4.4150175347928604</v>
      </c>
      <c r="S40" s="70">
        <f t="shared" si="7"/>
        <v>40</v>
      </c>
      <c r="T40" s="69">
        <f>VLOOKUP($A40,'Return Data'!$A$7:$R$328,14,0)</f>
        <v>4.7327654590334696</v>
      </c>
      <c r="U40" s="70">
        <f t="shared" si="12"/>
        <v>39</v>
      </c>
      <c r="V40" s="69">
        <f>VLOOKUP($A40,'Return Data'!$A$7:$R$328,18,0)</f>
        <v>5.3976648440081902</v>
      </c>
      <c r="W40" s="70">
        <f t="shared" si="15"/>
        <v>34</v>
      </c>
      <c r="X40" s="69">
        <f>VLOOKUP($A40,'Return Data'!$A$7:$R$328,15,0)</f>
        <v>5.7294969304521297</v>
      </c>
      <c r="Y40" s="70">
        <f t="shared" si="16"/>
        <v>34</v>
      </c>
      <c r="Z40" s="69">
        <f>VLOOKUP($A40,'Return Data'!$A$7:$R$328,17,0)</f>
        <v>11.954027363539</v>
      </c>
      <c r="AA40" s="71">
        <f t="shared" si="11"/>
        <v>20</v>
      </c>
    </row>
    <row r="41" spans="1:27" x14ac:dyDescent="0.25">
      <c r="A41" s="67" t="s">
        <v>260</v>
      </c>
      <c r="B41" s="68">
        <f>VLOOKUP($A41,'Return Data'!$A$7:$R$328,2,0)</f>
        <v>43901</v>
      </c>
      <c r="C41" s="69">
        <f>VLOOKUP($A41,'Return Data'!$A$7:$R$328,3,0)</f>
        <v>3082.2366000000002</v>
      </c>
      <c r="D41" s="69">
        <f>VLOOKUP($A41,'Return Data'!$A$7:$R$328,6,0)</f>
        <v>5.8651254774380002</v>
      </c>
      <c r="E41" s="70">
        <f t="shared" si="0"/>
        <v>10</v>
      </c>
      <c r="F41" s="69">
        <f>VLOOKUP($A41,'Return Data'!$A$7:$R$328,7,0)</f>
        <v>6.7596430231983904</v>
      </c>
      <c r="G41" s="70">
        <f t="shared" si="1"/>
        <v>6</v>
      </c>
      <c r="H41" s="69">
        <f>VLOOKUP($A41,'Return Data'!$A$7:$R$328,8,0)</f>
        <v>6.78161535497249</v>
      </c>
      <c r="I41" s="70">
        <f t="shared" si="2"/>
        <v>3</v>
      </c>
      <c r="J41" s="69">
        <f>VLOOKUP($A41,'Return Data'!$A$7:$R$328,9,0)</f>
        <v>6.1365807919757804</v>
      </c>
      <c r="K41" s="70">
        <f t="shared" si="3"/>
        <v>7</v>
      </c>
      <c r="L41" s="69">
        <f>VLOOKUP($A41,'Return Data'!$A$7:$R$328,10,0)</f>
        <v>5.5790734682515604</v>
      </c>
      <c r="M41" s="70">
        <f t="shared" si="4"/>
        <v>8</v>
      </c>
      <c r="N41" s="69">
        <f>VLOOKUP($A41,'Return Data'!$A$7:$R$328,11,0)</f>
        <v>5.2017118337875399</v>
      </c>
      <c r="O41" s="70">
        <f t="shared" si="5"/>
        <v>20</v>
      </c>
      <c r="P41" s="69">
        <f>VLOOKUP($A41,'Return Data'!$A$7:$R$328,12,0)</f>
        <v>5.3337970154378898</v>
      </c>
      <c r="Q41" s="70">
        <f t="shared" si="6"/>
        <v>22</v>
      </c>
      <c r="R41" s="69">
        <f>VLOOKUP($A41,'Return Data'!$A$7:$R$328,13,0)</f>
        <v>5.6783783417920297</v>
      </c>
      <c r="S41" s="70">
        <f t="shared" si="7"/>
        <v>22</v>
      </c>
      <c r="T41" s="69">
        <f>VLOOKUP($A41,'Return Data'!$A$7:$R$328,14,0)</f>
        <v>6.1556235990446897</v>
      </c>
      <c r="U41" s="70">
        <f t="shared" si="12"/>
        <v>23</v>
      </c>
      <c r="V41" s="69">
        <f>VLOOKUP($A41,'Return Data'!$A$7:$R$328,18,0)</f>
        <v>7.0053972097626804</v>
      </c>
      <c r="W41" s="70">
        <f t="shared" si="15"/>
        <v>25</v>
      </c>
      <c r="X41" s="69">
        <f>VLOOKUP($A41,'Return Data'!$A$7:$R$328,15,0)</f>
        <v>7.1689652872289598</v>
      </c>
      <c r="Y41" s="70">
        <f t="shared" si="16"/>
        <v>26</v>
      </c>
      <c r="Z41" s="69">
        <f>VLOOKUP($A41,'Return Data'!$A$7:$R$328,17,0)</f>
        <v>11.406323401892999</v>
      </c>
      <c r="AA41" s="71">
        <f t="shared" si="11"/>
        <v>26</v>
      </c>
    </row>
    <row r="42" spans="1:27" x14ac:dyDescent="0.25">
      <c r="A42" s="67" t="s">
        <v>261</v>
      </c>
      <c r="B42" s="68">
        <f>VLOOKUP($A42,'Return Data'!$A$7:$R$328,2,0)</f>
        <v>43901</v>
      </c>
      <c r="C42" s="69">
        <f>VLOOKUP($A42,'Return Data'!$A$7:$R$328,3,0)</f>
        <v>41.499499999999998</v>
      </c>
      <c r="D42" s="69">
        <f>VLOOKUP($A42,'Return Data'!$A$7:$R$328,6,0)</f>
        <v>6.5976573797397204</v>
      </c>
      <c r="E42" s="70">
        <f t="shared" si="0"/>
        <v>4</v>
      </c>
      <c r="F42" s="69">
        <f>VLOOKUP($A42,'Return Data'!$A$7:$R$328,7,0)</f>
        <v>6.8348434363159098</v>
      </c>
      <c r="G42" s="70">
        <f t="shared" si="1"/>
        <v>3</v>
      </c>
      <c r="H42" s="69">
        <f>VLOOKUP($A42,'Return Data'!$A$7:$R$328,8,0)</f>
        <v>6.7559835461528399</v>
      </c>
      <c r="I42" s="70">
        <f t="shared" si="2"/>
        <v>4</v>
      </c>
      <c r="J42" s="69">
        <f>VLOOKUP($A42,'Return Data'!$A$7:$R$328,9,0)</f>
        <v>6.0765955538073699</v>
      </c>
      <c r="K42" s="70">
        <f t="shared" si="3"/>
        <v>10</v>
      </c>
      <c r="L42" s="69">
        <f>VLOOKUP($A42,'Return Data'!$A$7:$R$328,10,0)</f>
        <v>5.6450908838388996</v>
      </c>
      <c r="M42" s="70">
        <f t="shared" si="4"/>
        <v>5</v>
      </c>
      <c r="N42" s="69">
        <f>VLOOKUP($A42,'Return Data'!$A$7:$R$328,11,0)</f>
        <v>5.3058493180862598</v>
      </c>
      <c r="O42" s="70">
        <f t="shared" si="5"/>
        <v>6</v>
      </c>
      <c r="P42" s="69">
        <f>VLOOKUP($A42,'Return Data'!$A$7:$R$328,12,0)</f>
        <v>5.39888911235255</v>
      </c>
      <c r="Q42" s="70">
        <f t="shared" si="6"/>
        <v>12</v>
      </c>
      <c r="R42" s="69">
        <f>VLOOKUP($A42,'Return Data'!$A$7:$R$328,13,0)</f>
        <v>5.7640457637917901</v>
      </c>
      <c r="S42" s="70">
        <f t="shared" si="7"/>
        <v>13</v>
      </c>
      <c r="T42" s="69">
        <f>VLOOKUP($A42,'Return Data'!$A$7:$R$328,14,0)</f>
        <v>6.2591170132081499</v>
      </c>
      <c r="U42" s="70">
        <f t="shared" si="12"/>
        <v>12</v>
      </c>
      <c r="V42" s="69">
        <f>VLOOKUP($A42,'Return Data'!$A$7:$R$328,18,0)</f>
        <v>7.1105631934542801</v>
      </c>
      <c r="W42" s="70">
        <f t="shared" si="15"/>
        <v>13</v>
      </c>
      <c r="X42" s="69">
        <f>VLOOKUP($A42,'Return Data'!$A$7:$R$328,15,0)</f>
        <v>7.2685374433139103</v>
      </c>
      <c r="Y42" s="70">
        <f t="shared" si="16"/>
        <v>16</v>
      </c>
      <c r="Z42" s="69">
        <f>VLOOKUP($A42,'Return Data'!$A$7:$R$328,17,0)</f>
        <v>13.077692349184201</v>
      </c>
      <c r="AA42" s="71">
        <f t="shared" si="11"/>
        <v>12</v>
      </c>
    </row>
    <row r="43" spans="1:27" x14ac:dyDescent="0.25">
      <c r="A43" s="67" t="s">
        <v>262</v>
      </c>
      <c r="B43" s="68">
        <f>VLOOKUP($A43,'Return Data'!$A$7:$R$328,2,0)</f>
        <v>43901</v>
      </c>
      <c r="C43" s="69">
        <f>VLOOKUP($A43,'Return Data'!$A$7:$R$328,3,0)</f>
        <v>3100.22</v>
      </c>
      <c r="D43" s="69">
        <f>VLOOKUP($A43,'Return Data'!$A$7:$R$328,6,0)</f>
        <v>5.3399989966967896</v>
      </c>
      <c r="E43" s="70">
        <f t="shared" si="0"/>
        <v>24</v>
      </c>
      <c r="F43" s="69">
        <f>VLOOKUP($A43,'Return Data'!$A$7:$R$328,7,0)</f>
        <v>6.5196529811247403</v>
      </c>
      <c r="G43" s="70">
        <f t="shared" si="1"/>
        <v>7</v>
      </c>
      <c r="H43" s="69">
        <f>VLOOKUP($A43,'Return Data'!$A$7:$R$328,8,0)</f>
        <v>6.6150855202908101</v>
      </c>
      <c r="I43" s="70">
        <f t="shared" si="2"/>
        <v>7</v>
      </c>
      <c r="J43" s="69">
        <f>VLOOKUP($A43,'Return Data'!$A$7:$R$328,9,0)</f>
        <v>6.1596226107510903</v>
      </c>
      <c r="K43" s="70">
        <f t="shared" si="3"/>
        <v>5</v>
      </c>
      <c r="L43" s="69">
        <f>VLOOKUP($A43,'Return Data'!$A$7:$R$328,10,0)</f>
        <v>5.6347127049405099</v>
      </c>
      <c r="M43" s="70">
        <f t="shared" si="4"/>
        <v>6</v>
      </c>
      <c r="N43" s="69">
        <f>VLOOKUP($A43,'Return Data'!$A$7:$R$328,11,0)</f>
        <v>5.2449899862477798</v>
      </c>
      <c r="O43" s="70">
        <f t="shared" si="5"/>
        <v>14</v>
      </c>
      <c r="P43" s="69">
        <f>VLOOKUP($A43,'Return Data'!$A$7:$R$328,12,0)</f>
        <v>5.3455447135101997</v>
      </c>
      <c r="Q43" s="70">
        <f t="shared" si="6"/>
        <v>19</v>
      </c>
      <c r="R43" s="69">
        <f>VLOOKUP($A43,'Return Data'!$A$7:$R$328,13,0)</f>
        <v>5.7195589775951401</v>
      </c>
      <c r="S43" s="70">
        <f t="shared" si="7"/>
        <v>17</v>
      </c>
      <c r="T43" s="69">
        <f>VLOOKUP($A43,'Return Data'!$A$7:$R$328,14,0)</f>
        <v>6.2097389286738398</v>
      </c>
      <c r="U43" s="70">
        <f t="shared" si="12"/>
        <v>17</v>
      </c>
      <c r="V43" s="69">
        <f>VLOOKUP($A43,'Return Data'!$A$7:$R$328,18,0)</f>
        <v>7.0952688871399596</v>
      </c>
      <c r="W43" s="70">
        <f t="shared" si="15"/>
        <v>15</v>
      </c>
      <c r="X43" s="69">
        <f>VLOOKUP($A43,'Return Data'!$A$7:$R$328,15,0)</f>
        <v>7.2780064056521896</v>
      </c>
      <c r="Y43" s="70">
        <f t="shared" si="16"/>
        <v>13</v>
      </c>
      <c r="Z43" s="69">
        <f>VLOOKUP($A43,'Return Data'!$A$7:$R$328,17,0)</f>
        <v>13.519934744268101</v>
      </c>
      <c r="AA43" s="71">
        <f t="shared" si="11"/>
        <v>7</v>
      </c>
    </row>
    <row r="44" spans="1:27" x14ac:dyDescent="0.25">
      <c r="A44" s="67" t="s">
        <v>263</v>
      </c>
      <c r="B44" s="68">
        <f>VLOOKUP($A44,'Return Data'!$A$7:$R$328,2,0)</f>
        <v>43901</v>
      </c>
      <c r="C44" s="69">
        <f>VLOOKUP($A44,'Return Data'!$A$7:$R$328,3,0)</f>
        <v>1889.0830000000001</v>
      </c>
      <c r="D44" s="69">
        <f>VLOOKUP($A44,'Return Data'!$A$7:$R$328,6,0)</f>
        <v>5.0030333687502999</v>
      </c>
      <c r="E44" s="70">
        <f t="shared" si="0"/>
        <v>30</v>
      </c>
      <c r="F44" s="69">
        <f>VLOOKUP($A44,'Return Data'!$A$7:$R$328,7,0)</f>
        <v>5.3647369367273798</v>
      </c>
      <c r="G44" s="70">
        <f t="shared" si="1"/>
        <v>34</v>
      </c>
      <c r="H44" s="69">
        <f>VLOOKUP($A44,'Return Data'!$A$7:$R$328,8,0)</f>
        <v>5.2743146485535304</v>
      </c>
      <c r="I44" s="70">
        <f t="shared" si="2"/>
        <v>35</v>
      </c>
      <c r="J44" s="69">
        <f>VLOOKUP($A44,'Return Data'!$A$7:$R$328,9,0)</f>
        <v>5.50083242021004</v>
      </c>
      <c r="K44" s="70">
        <f t="shared" si="3"/>
        <v>29</v>
      </c>
      <c r="L44" s="69">
        <f>VLOOKUP($A44,'Return Data'!$A$7:$R$328,10,0)</f>
        <v>5.2939572499656302</v>
      </c>
      <c r="M44" s="70">
        <f t="shared" si="4"/>
        <v>31</v>
      </c>
      <c r="N44" s="69">
        <f>VLOOKUP($A44,'Return Data'!$A$7:$R$328,11,0)</f>
        <v>5.16101621778013</v>
      </c>
      <c r="O44" s="70">
        <f t="shared" si="5"/>
        <v>24</v>
      </c>
      <c r="P44" s="69">
        <f>VLOOKUP($A44,'Return Data'!$A$7:$R$328,12,0)</f>
        <v>5.2335541093357598</v>
      </c>
      <c r="Q44" s="70">
        <f t="shared" si="6"/>
        <v>29</v>
      </c>
      <c r="R44" s="69">
        <f>VLOOKUP($A44,'Return Data'!$A$7:$R$328,13,0)</f>
        <v>5.6073133757025202</v>
      </c>
      <c r="S44" s="70">
        <f t="shared" si="7"/>
        <v>27</v>
      </c>
      <c r="T44" s="69">
        <f>VLOOKUP($A44,'Return Data'!$A$7:$R$328,14,0)</f>
        <v>6.06631475064985</v>
      </c>
      <c r="U44" s="70">
        <f t="shared" si="12"/>
        <v>28</v>
      </c>
      <c r="V44" s="69">
        <f>VLOOKUP($A44,'Return Data'!$A$7:$R$328,18,0)</f>
        <v>4.97071387078035</v>
      </c>
      <c r="W44" s="70">
        <f t="shared" si="15"/>
        <v>36</v>
      </c>
      <c r="X44" s="69">
        <f>VLOOKUP($A44,'Return Data'!$A$7:$R$328,15,0)</f>
        <v>5.6959604318707298</v>
      </c>
      <c r="Y44" s="70">
        <f t="shared" si="16"/>
        <v>35</v>
      </c>
      <c r="Z44" s="69">
        <f>VLOOKUP($A44,'Return Data'!$A$7:$R$328,17,0)</f>
        <v>10.162631722530501</v>
      </c>
      <c r="AA44" s="71">
        <f t="shared" si="11"/>
        <v>32</v>
      </c>
    </row>
    <row r="45" spans="1:27" x14ac:dyDescent="0.25">
      <c r="A45" s="67" t="s">
        <v>264</v>
      </c>
      <c r="B45" s="68">
        <f>VLOOKUP($A45,'Return Data'!$A$7:$R$328,2,0)</f>
        <v>43901</v>
      </c>
      <c r="C45" s="69">
        <f>VLOOKUP($A45,'Return Data'!$A$7:$R$328,3,0)</f>
        <v>3226.1518999999998</v>
      </c>
      <c r="D45" s="69">
        <f>VLOOKUP($A45,'Return Data'!$A$7:$R$328,6,0)</f>
        <v>5.5434667364416796</v>
      </c>
      <c r="E45" s="70">
        <f t="shared" si="0"/>
        <v>20</v>
      </c>
      <c r="F45" s="69">
        <f>VLOOKUP($A45,'Return Data'!$A$7:$R$328,7,0)</f>
        <v>6.4953175452232603</v>
      </c>
      <c r="G45" s="70">
        <f t="shared" si="1"/>
        <v>9</v>
      </c>
      <c r="H45" s="69">
        <f>VLOOKUP($A45,'Return Data'!$A$7:$R$328,8,0)</f>
        <v>6.0837256247080003</v>
      </c>
      <c r="I45" s="70">
        <f t="shared" si="2"/>
        <v>15</v>
      </c>
      <c r="J45" s="69">
        <f>VLOOKUP($A45,'Return Data'!$A$7:$R$328,9,0)</f>
        <v>5.8727717445468501</v>
      </c>
      <c r="K45" s="70">
        <f t="shared" si="3"/>
        <v>14</v>
      </c>
      <c r="L45" s="69">
        <f>VLOOKUP($A45,'Return Data'!$A$7:$R$328,10,0)</f>
        <v>5.4322723883386299</v>
      </c>
      <c r="M45" s="70">
        <f t="shared" si="4"/>
        <v>20</v>
      </c>
      <c r="N45" s="69">
        <f>VLOOKUP($A45,'Return Data'!$A$7:$R$328,11,0)</f>
        <v>5.1631383591741198</v>
      </c>
      <c r="O45" s="70">
        <f t="shared" si="5"/>
        <v>23</v>
      </c>
      <c r="P45" s="69">
        <f>VLOOKUP($A45,'Return Data'!$A$7:$R$328,12,0)</f>
        <v>5.3378655630208804</v>
      </c>
      <c r="Q45" s="70">
        <f t="shared" si="6"/>
        <v>21</v>
      </c>
      <c r="R45" s="69">
        <f>VLOOKUP($A45,'Return Data'!$A$7:$R$328,13,0)</f>
        <v>5.7276753008425203</v>
      </c>
      <c r="S45" s="70">
        <f t="shared" si="7"/>
        <v>16</v>
      </c>
      <c r="T45" s="69">
        <f>VLOOKUP($A45,'Return Data'!$A$7:$R$328,14,0)</f>
        <v>6.2464043855086997</v>
      </c>
      <c r="U45" s="70">
        <f t="shared" si="12"/>
        <v>14</v>
      </c>
      <c r="V45" s="69">
        <f>VLOOKUP($A45,'Return Data'!$A$7:$R$328,18,0)</f>
        <v>7.1265916924504502</v>
      </c>
      <c r="W45" s="70">
        <f t="shared" si="15"/>
        <v>12</v>
      </c>
      <c r="X45" s="69">
        <f>VLOOKUP($A45,'Return Data'!$A$7:$R$328,15,0)</f>
        <v>7.2921539019410497</v>
      </c>
      <c r="Y45" s="70">
        <f t="shared" si="16"/>
        <v>11</v>
      </c>
      <c r="Z45" s="69">
        <f>VLOOKUP($A45,'Return Data'!$A$7:$R$328,17,0)</f>
        <v>13.253812766206799</v>
      </c>
      <c r="AA45" s="71">
        <f t="shared" si="11"/>
        <v>11</v>
      </c>
    </row>
    <row r="46" spans="1:27" x14ac:dyDescent="0.25">
      <c r="A46" s="67" t="s">
        <v>265</v>
      </c>
      <c r="B46" s="68">
        <f>VLOOKUP($A46,'Return Data'!$A$7:$R$328,2,0)</f>
        <v>43901</v>
      </c>
      <c r="C46" s="69">
        <f>VLOOKUP($A46,'Return Data'!$A$7:$R$328,3,0)</f>
        <v>1074.5327</v>
      </c>
      <c r="D46" s="69">
        <f>VLOOKUP($A46,'Return Data'!$A$7:$R$328,6,0)</f>
        <v>5.0619718076447802</v>
      </c>
      <c r="E46" s="70">
        <f t="shared" si="0"/>
        <v>29</v>
      </c>
      <c r="F46" s="69">
        <f>VLOOKUP($A46,'Return Data'!$A$7:$R$328,7,0)</f>
        <v>5.1959641514439996</v>
      </c>
      <c r="G46" s="70">
        <f t="shared" si="1"/>
        <v>36</v>
      </c>
      <c r="H46" s="69">
        <f>VLOOKUP($A46,'Return Data'!$A$7:$R$328,8,0)</f>
        <v>4.7107963449236001</v>
      </c>
      <c r="I46" s="70">
        <f t="shared" si="2"/>
        <v>38</v>
      </c>
      <c r="J46" s="69">
        <f>VLOOKUP($A46,'Return Data'!$A$7:$R$328,9,0)</f>
        <v>5.4574818625169899</v>
      </c>
      <c r="K46" s="70">
        <f t="shared" si="3"/>
        <v>32</v>
      </c>
      <c r="L46" s="69">
        <f>VLOOKUP($A46,'Return Data'!$A$7:$R$328,10,0)</f>
        <v>5.3219245572917497</v>
      </c>
      <c r="M46" s="70">
        <f t="shared" si="4"/>
        <v>28</v>
      </c>
      <c r="N46" s="69">
        <f>VLOOKUP($A46,'Return Data'!$A$7:$R$328,11,0)</f>
        <v>5.1746215431426403</v>
      </c>
      <c r="O46" s="70">
        <f t="shared" si="5"/>
        <v>22</v>
      </c>
      <c r="P46" s="69">
        <f>VLOOKUP($A46,'Return Data'!$A$7:$R$328,12,0)</f>
        <v>5.4210869136021698</v>
      </c>
      <c r="Q46" s="70">
        <f t="shared" si="6"/>
        <v>8</v>
      </c>
      <c r="R46" s="69">
        <f>VLOOKUP($A46,'Return Data'!$A$7:$R$328,13,0)</f>
        <v>5.8451932352576499</v>
      </c>
      <c r="S46" s="70">
        <f t="shared" si="7"/>
        <v>6</v>
      </c>
      <c r="T46" s="69">
        <f>VLOOKUP($A46,'Return Data'!$A$7:$R$328,14,0)</f>
        <v>6.3372223462524104</v>
      </c>
      <c r="U46" s="70">
        <f t="shared" si="12"/>
        <v>4</v>
      </c>
      <c r="V46" s="69"/>
      <c r="W46" s="70"/>
      <c r="X46" s="69"/>
      <c r="Y46" s="70"/>
      <c r="Z46" s="69">
        <f>VLOOKUP($A46,'Return Data'!$A$7:$R$328,17,0)</f>
        <v>6.4589355572695499</v>
      </c>
      <c r="AA46" s="71">
        <f t="shared" si="11"/>
        <v>37</v>
      </c>
    </row>
    <row r="47" spans="1:27" x14ac:dyDescent="0.2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6"/>
    </row>
    <row r="48" spans="1:27" x14ac:dyDescent="0.25">
      <c r="A48" s="77" t="s">
        <v>27</v>
      </c>
      <c r="B48" s="78"/>
      <c r="C48" s="78"/>
      <c r="D48" s="79">
        <f>AVERAGE(D8:D46)</f>
        <v>5.351259066777641</v>
      </c>
      <c r="E48" s="69"/>
      <c r="F48" s="79">
        <f>AVERAGE(F8:F46)</f>
        <v>5.841044449462836</v>
      </c>
      <c r="G48" s="69"/>
      <c r="H48" s="79">
        <f>AVERAGE(H8:H46)</f>
        <v>5.7288394013985089</v>
      </c>
      <c r="I48" s="69"/>
      <c r="J48" s="79">
        <f>AVERAGE(J8:J46)</f>
        <v>5.5959453666428232</v>
      </c>
      <c r="K48" s="69"/>
      <c r="L48" s="79">
        <f>AVERAGE(L8:L46)</f>
        <v>5.3135728883507758</v>
      </c>
      <c r="M48" s="69"/>
      <c r="N48" s="79">
        <f>AVERAGE(N8:N46)</f>
        <v>5.0860271742286418</v>
      </c>
      <c r="O48" s="69"/>
      <c r="P48" s="79">
        <f>AVERAGE(P8:P46)</f>
        <v>5.2262496046141385</v>
      </c>
      <c r="Q48" s="69"/>
      <c r="R48" s="79">
        <f>AVERAGE(R8:R46)</f>
        <v>5.5768416223268824</v>
      </c>
      <c r="S48" s="69"/>
      <c r="T48" s="79">
        <f>AVERAGE(T8:T46)</f>
        <v>6.0480006506437176</v>
      </c>
      <c r="U48" s="69"/>
      <c r="V48" s="79">
        <f>AVERAGE(V8:V46)</f>
        <v>6.7305822133987006</v>
      </c>
      <c r="W48" s="69"/>
      <c r="X48" s="79">
        <f>AVERAGE(X8:X46)</f>
        <v>6.9718678771252627</v>
      </c>
      <c r="Y48" s="69"/>
      <c r="Z48" s="79">
        <f>AVERAGE(Z8:Z46)</f>
        <v>11.386352143248969</v>
      </c>
      <c r="AA48" s="80"/>
    </row>
    <row r="49" spans="1:27" x14ac:dyDescent="0.25">
      <c r="A49" s="77" t="s">
        <v>28</v>
      </c>
      <c r="B49" s="78"/>
      <c r="C49" s="78"/>
      <c r="D49" s="79">
        <f>MIN(D8:D46)</f>
        <v>3.5397899998118598</v>
      </c>
      <c r="E49" s="69"/>
      <c r="F49" s="79">
        <f>MIN(F8:F46)</f>
        <v>4.1284890876760798</v>
      </c>
      <c r="G49" s="69"/>
      <c r="H49" s="79">
        <f>MIN(H8:H46)</f>
        <v>3.2926794957112602</v>
      </c>
      <c r="I49" s="69"/>
      <c r="J49" s="79">
        <f>MIN(J8:J46)</f>
        <v>3.7048868979755101</v>
      </c>
      <c r="K49" s="69"/>
      <c r="L49" s="79">
        <f>MIN(L8:L46)</f>
        <v>3.9266925845787801</v>
      </c>
      <c r="M49" s="69"/>
      <c r="N49" s="79">
        <f>MIN(N8:N46)</f>
        <v>3.93691194104529</v>
      </c>
      <c r="O49" s="69"/>
      <c r="P49" s="79">
        <f>MIN(P8:P46)</f>
        <v>4.1029340580702902</v>
      </c>
      <c r="Q49" s="69"/>
      <c r="R49" s="79">
        <f>MIN(R8:R46)</f>
        <v>4.3810839127874202</v>
      </c>
      <c r="S49" s="69"/>
      <c r="T49" s="79">
        <f>MIN(T8:T46)</f>
        <v>4.6946199754181901</v>
      </c>
      <c r="U49" s="69"/>
      <c r="V49" s="79">
        <f>MIN(V8:V46)</f>
        <v>1.97066069580097</v>
      </c>
      <c r="W49" s="69"/>
      <c r="X49" s="79">
        <f>MIN(X8:X46)</f>
        <v>3.6590797764184901</v>
      </c>
      <c r="Y49" s="69"/>
      <c r="Z49" s="79">
        <f>MIN(Z8:Z46)</f>
        <v>5.2452771364849804</v>
      </c>
      <c r="AA49" s="80"/>
    </row>
    <row r="50" spans="1:27" ht="15.75" thickBot="1" x14ac:dyDescent="0.3">
      <c r="A50" s="81" t="s">
        <v>29</v>
      </c>
      <c r="B50" s="82"/>
      <c r="C50" s="82"/>
      <c r="D50" s="83">
        <f>MAX(D8:D46)</f>
        <v>7.0325464057584597</v>
      </c>
      <c r="E50" s="100"/>
      <c r="F50" s="83">
        <f>MAX(F8:F46)</f>
        <v>6.8939419961618196</v>
      </c>
      <c r="G50" s="100"/>
      <c r="H50" s="83">
        <f>MAX(H8:H46)</f>
        <v>6.7914410346409699</v>
      </c>
      <c r="I50" s="100"/>
      <c r="J50" s="83">
        <f>MAX(J8:J46)</f>
        <v>6.3401267585889203</v>
      </c>
      <c r="K50" s="100"/>
      <c r="L50" s="83">
        <f>MAX(L8:L46)</f>
        <v>6.24317439649238</v>
      </c>
      <c r="M50" s="100"/>
      <c r="N50" s="83">
        <f>MAX(N8:N46)</f>
        <v>5.9458096402859999</v>
      </c>
      <c r="O50" s="100"/>
      <c r="P50" s="83">
        <f>MAX(P8:P46)</f>
        <v>6.1735364130753103</v>
      </c>
      <c r="Q50" s="100"/>
      <c r="R50" s="83">
        <f>MAX(R8:R46)</f>
        <v>6.5200496760036399</v>
      </c>
      <c r="S50" s="100"/>
      <c r="T50" s="83">
        <f>MAX(T8:T46)</f>
        <v>6.7903957172385496</v>
      </c>
      <c r="U50" s="100"/>
      <c r="V50" s="83">
        <f>MAX(V8:V46)</f>
        <v>7.3393347792083903</v>
      </c>
      <c r="W50" s="100"/>
      <c r="X50" s="83">
        <f>MAX(X8:X46)</f>
        <v>7.41014925745153</v>
      </c>
      <c r="Y50" s="100"/>
      <c r="Z50" s="83">
        <f>MAX(Z8:Z46)</f>
        <v>19.749715025906699</v>
      </c>
      <c r="AA50" s="84"/>
    </row>
    <row r="52" spans="1:27" x14ac:dyDescent="0.25">
      <c r="A52" s="15" t="s">
        <v>342</v>
      </c>
    </row>
  </sheetData>
  <sheetProtection password="F4C3"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I107" activePane="bottomRight" state="frozen"/>
      <selection pane="topRight" activeCell="B1" sqref="B1"/>
      <selection pane="bottomLeft" activeCell="A6" sqref="A6"/>
      <selection pane="bottomRight" activeCell="R115" sqref="R11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31" t="b">
        <f t="shared" ref="B1:R1" si="0">EXACT(B2,B5)</f>
        <v>1</v>
      </c>
      <c r="C1" s="131" t="b">
        <f t="shared" si="0"/>
        <v>1</v>
      </c>
      <c r="D1" s="131" t="b">
        <f t="shared" si="0"/>
        <v>1</v>
      </c>
      <c r="E1" s="131" t="b">
        <f t="shared" si="0"/>
        <v>1</v>
      </c>
      <c r="F1" s="131" t="b">
        <f t="shared" si="0"/>
        <v>1</v>
      </c>
      <c r="G1" s="131" t="b">
        <f t="shared" si="0"/>
        <v>1</v>
      </c>
      <c r="H1" s="131" t="b">
        <f t="shared" si="0"/>
        <v>1</v>
      </c>
      <c r="I1" s="131" t="b">
        <f t="shared" si="0"/>
        <v>1</v>
      </c>
      <c r="J1" s="131" t="b">
        <f t="shared" si="0"/>
        <v>1</v>
      </c>
      <c r="K1" s="131" t="b">
        <f t="shared" si="0"/>
        <v>1</v>
      </c>
      <c r="L1" s="131" t="b">
        <f t="shared" si="0"/>
        <v>1</v>
      </c>
      <c r="M1" s="131" t="b">
        <f t="shared" si="0"/>
        <v>1</v>
      </c>
      <c r="N1" s="131" t="b">
        <f t="shared" si="0"/>
        <v>1</v>
      </c>
      <c r="O1" s="131" t="b">
        <f t="shared" si="0"/>
        <v>1</v>
      </c>
      <c r="P1" s="131" t="b">
        <f t="shared" si="0"/>
        <v>1</v>
      </c>
      <c r="Q1" s="131" t="b">
        <f t="shared" si="0"/>
        <v>1</v>
      </c>
      <c r="R1" s="131" t="b">
        <f t="shared" si="0"/>
        <v>1</v>
      </c>
    </row>
    <row r="2" spans="1:18" s="64" customFormat="1" x14ac:dyDescent="0.25">
      <c r="A2" s="132" t="s">
        <v>7</v>
      </c>
      <c r="B2" s="132" t="s">
        <v>8</v>
      </c>
      <c r="C2" s="132" t="s">
        <v>9</v>
      </c>
      <c r="D2" s="132" t="s">
        <v>383</v>
      </c>
      <c r="E2" s="132" t="s">
        <v>384</v>
      </c>
      <c r="F2" s="132" t="s">
        <v>115</v>
      </c>
      <c r="G2" s="132" t="s">
        <v>116</v>
      </c>
      <c r="H2" s="132" t="s">
        <v>117</v>
      </c>
      <c r="I2" s="132" t="s">
        <v>47</v>
      </c>
      <c r="J2" s="132" t="s">
        <v>48</v>
      </c>
      <c r="K2" s="132" t="s">
        <v>1</v>
      </c>
      <c r="L2" s="132" t="s">
        <v>2</v>
      </c>
      <c r="M2" s="132" t="s">
        <v>3</v>
      </c>
      <c r="N2" s="132" t="s">
        <v>4</v>
      </c>
      <c r="O2" s="132" t="s">
        <v>5</v>
      </c>
      <c r="P2" s="132" t="s">
        <v>6</v>
      </c>
      <c r="Q2" s="132" t="s">
        <v>46</v>
      </c>
      <c r="R2" s="132" t="s">
        <v>385</v>
      </c>
    </row>
    <row r="3" spans="1:18" s="64" customFormat="1" x14ac:dyDescent="0.25"/>
    <row r="4" spans="1:18" x14ac:dyDescent="0.25">
      <c r="A4" s="121"/>
      <c r="B4" s="121"/>
      <c r="C4" s="121"/>
      <c r="D4" s="121"/>
      <c r="E4" s="121"/>
      <c r="F4" s="121" t="s">
        <v>0</v>
      </c>
      <c r="G4" s="121"/>
      <c r="H4" s="121"/>
      <c r="I4" s="121"/>
      <c r="J4" s="121"/>
      <c r="K4" s="121"/>
      <c r="L4" s="121"/>
      <c r="M4" s="121"/>
      <c r="N4" s="121"/>
      <c r="O4" s="121"/>
      <c r="P4" s="121"/>
      <c r="Q4" s="121"/>
      <c r="R4" s="121"/>
    </row>
    <row r="5" spans="1:18" x14ac:dyDescent="0.25">
      <c r="A5" s="134" t="s">
        <v>7</v>
      </c>
      <c r="B5" s="134" t="s">
        <v>8</v>
      </c>
      <c r="C5" s="134" t="s">
        <v>9</v>
      </c>
      <c r="D5" s="134" t="s">
        <v>383</v>
      </c>
      <c r="E5" s="134" t="s">
        <v>384</v>
      </c>
      <c r="F5" s="134" t="s">
        <v>115</v>
      </c>
      <c r="G5" s="134" t="s">
        <v>116</v>
      </c>
      <c r="H5" s="134" t="s">
        <v>117</v>
      </c>
      <c r="I5" s="134" t="s">
        <v>47</v>
      </c>
      <c r="J5" s="134" t="s">
        <v>48</v>
      </c>
      <c r="K5" s="134" t="s">
        <v>1</v>
      </c>
      <c r="L5" s="134" t="s">
        <v>2</v>
      </c>
      <c r="M5" s="134" t="s">
        <v>3</v>
      </c>
      <c r="N5" s="134" t="s">
        <v>4</v>
      </c>
      <c r="O5" s="134" t="s">
        <v>5</v>
      </c>
      <c r="P5" s="134" t="s">
        <v>6</v>
      </c>
      <c r="Q5" s="134" t="s">
        <v>46</v>
      </c>
      <c r="R5" s="134" t="s">
        <v>385</v>
      </c>
    </row>
    <row r="6" spans="1:18" x14ac:dyDescent="0.25">
      <c r="A6" s="135" t="s">
        <v>386</v>
      </c>
      <c r="B6" s="135"/>
      <c r="C6" s="135"/>
      <c r="D6" s="135"/>
      <c r="E6" s="135"/>
      <c r="F6" s="135"/>
      <c r="G6" s="135"/>
      <c r="H6" s="135"/>
      <c r="I6" s="135"/>
      <c r="J6" s="135"/>
      <c r="K6" s="135"/>
      <c r="L6" s="135"/>
      <c r="M6" s="135"/>
      <c r="N6" s="135"/>
      <c r="O6" s="135"/>
      <c r="P6" s="135"/>
      <c r="Q6" s="135"/>
      <c r="R6" s="135"/>
    </row>
    <row r="7" spans="1:18" x14ac:dyDescent="0.25">
      <c r="A7" s="133" t="s">
        <v>53</v>
      </c>
      <c r="B7" s="136">
        <v>43901</v>
      </c>
      <c r="C7" s="137">
        <v>33.200200000000002</v>
      </c>
      <c r="D7" s="137">
        <v>33.200200000000002</v>
      </c>
      <c r="E7" s="133">
        <v>119505</v>
      </c>
      <c r="F7" s="137">
        <v>-26.950191432599699</v>
      </c>
      <c r="G7" s="137">
        <v>-19.145024408561699</v>
      </c>
      <c r="H7" s="137">
        <v>-9.5315405859286599</v>
      </c>
      <c r="I7" s="137">
        <v>0.21204264520795801</v>
      </c>
      <c r="J7" s="137">
        <v>1.93638625283304</v>
      </c>
      <c r="K7" s="137">
        <v>12.588738075614399</v>
      </c>
      <c r="L7" s="137">
        <v>-7.7307073184726098</v>
      </c>
      <c r="M7" s="137">
        <v>0.24319189882054701</v>
      </c>
      <c r="N7" s="137">
        <v>2.5314929183579702</v>
      </c>
      <c r="O7" s="137">
        <v>4.7917129667183396</v>
      </c>
      <c r="P7" s="137">
        <v>7.0541568094474902</v>
      </c>
      <c r="Q7" s="137">
        <v>9.8479770619337703</v>
      </c>
      <c r="R7" s="137">
        <v>4.7455210347834704</v>
      </c>
    </row>
    <row r="8" spans="1:18" x14ac:dyDescent="0.25">
      <c r="A8" s="133" t="s">
        <v>82</v>
      </c>
      <c r="B8" s="136">
        <v>43901</v>
      </c>
      <c r="C8" s="137">
        <v>22.077500000000001</v>
      </c>
      <c r="D8" s="137">
        <v>22.077500000000001</v>
      </c>
      <c r="E8" s="133">
        <v>111848</v>
      </c>
      <c r="F8" s="137">
        <v>-27.403022066240901</v>
      </c>
      <c r="G8" s="137">
        <v>-19.620996521660199</v>
      </c>
      <c r="H8" s="137">
        <v>-10.0184060966162</v>
      </c>
      <c r="I8" s="137">
        <v>-0.29519280538271703</v>
      </c>
      <c r="J8" s="137">
        <v>1.40970448353406</v>
      </c>
      <c r="K8" s="137">
        <v>12.016893362150901</v>
      </c>
      <c r="L8" s="137">
        <v>-8.2836911055611999</v>
      </c>
      <c r="M8" s="137">
        <v>-0.33403732775413802</v>
      </c>
      <c r="N8" s="137">
        <v>1.9429028415724501</v>
      </c>
      <c r="O8" s="137">
        <v>4.1644964663985897</v>
      </c>
      <c r="P8" s="137">
        <v>6.2366942797432703</v>
      </c>
      <c r="Q8" s="137">
        <v>11.048339598997501</v>
      </c>
      <c r="R8" s="137">
        <v>4.1369919911505404</v>
      </c>
    </row>
    <row r="9" spans="1:18" x14ac:dyDescent="0.25">
      <c r="A9" s="133" t="s">
        <v>83</v>
      </c>
      <c r="B9" s="136">
        <v>43901</v>
      </c>
      <c r="C9" s="137">
        <v>31.915900000000001</v>
      </c>
      <c r="D9" s="137">
        <v>31.915900000000001</v>
      </c>
      <c r="E9" s="133">
        <v>102767</v>
      </c>
      <c r="F9" s="137">
        <v>-27.405917300453201</v>
      </c>
      <c r="G9" s="137">
        <v>-19.640334979064502</v>
      </c>
      <c r="H9" s="137">
        <v>-10.028287835426299</v>
      </c>
      <c r="I9" s="137">
        <v>-0.29404327403960201</v>
      </c>
      <c r="J9" s="137">
        <v>1.4094252426488001</v>
      </c>
      <c r="K9" s="137">
        <v>12.0184439375465</v>
      </c>
      <c r="L9" s="137">
        <v>-8.2832093606809902</v>
      </c>
      <c r="M9" s="137">
        <v>-0.33390246443583699</v>
      </c>
      <c r="N9" s="137">
        <v>1.9431906871654701</v>
      </c>
      <c r="O9" s="137">
        <v>4.1648618901814602</v>
      </c>
      <c r="P9" s="137">
        <v>6.2368797824239399</v>
      </c>
      <c r="Q9" s="137">
        <v>14.1731103827073</v>
      </c>
      <c r="R9" s="137">
        <v>4.1374043663383402</v>
      </c>
    </row>
    <row r="10" spans="1:18" x14ac:dyDescent="0.25">
      <c r="A10" s="133" t="s">
        <v>54</v>
      </c>
      <c r="B10" s="136">
        <v>43901</v>
      </c>
      <c r="C10" s="137">
        <v>1.9617</v>
      </c>
      <c r="D10" s="137">
        <v>1.9617</v>
      </c>
      <c r="E10" s="133">
        <v>147808</v>
      </c>
      <c r="F10" s="137">
        <v>9.30790023971106</v>
      </c>
      <c r="G10" s="137">
        <v>8.9419690705867296</v>
      </c>
      <c r="H10" s="137">
        <v>9.0530416323197596</v>
      </c>
      <c r="I10" s="137">
        <v>9.0687868579320092</v>
      </c>
      <c r="J10" s="137">
        <v>9.1771059271392108</v>
      </c>
      <c r="K10" s="137">
        <v>9.30987956337421</v>
      </c>
      <c r="L10" s="137"/>
      <c r="M10" s="137"/>
      <c r="N10" s="137"/>
      <c r="O10" s="137"/>
      <c r="P10" s="137"/>
      <c r="Q10" s="137">
        <v>9.3435918118819892</v>
      </c>
      <c r="R10" s="137"/>
    </row>
    <row r="11" spans="1:18" x14ac:dyDescent="0.25">
      <c r="A11" s="133" t="s">
        <v>84</v>
      </c>
      <c r="B11" s="136">
        <v>43901</v>
      </c>
      <c r="C11" s="137">
        <v>1.3067</v>
      </c>
      <c r="D11" s="137">
        <v>1.3067</v>
      </c>
      <c r="E11" s="133">
        <v>147807</v>
      </c>
      <c r="F11" s="137">
        <v>9.7817764165367702</v>
      </c>
      <c r="G11" s="137">
        <v>8.9495057849968305</v>
      </c>
      <c r="H11" s="137">
        <v>9.1941560432821898</v>
      </c>
      <c r="I11" s="137">
        <v>9.2103963926400994</v>
      </c>
      <c r="J11" s="137">
        <v>9.2174657352176208</v>
      </c>
      <c r="K11" s="137">
        <v>9.3286118736393</v>
      </c>
      <c r="L11" s="137"/>
      <c r="M11" s="137"/>
      <c r="N11" s="137"/>
      <c r="O11" s="137"/>
      <c r="P11" s="137"/>
      <c r="Q11" s="137">
        <v>9.3608587725395704</v>
      </c>
      <c r="R11" s="137"/>
    </row>
    <row r="12" spans="1:18" x14ac:dyDescent="0.25">
      <c r="A12" s="133" t="s">
        <v>85</v>
      </c>
      <c r="B12" s="136">
        <v>43901</v>
      </c>
      <c r="C12" s="137">
        <v>1.889</v>
      </c>
      <c r="D12" s="137">
        <v>1.889</v>
      </c>
      <c r="E12" s="133">
        <v>147804</v>
      </c>
      <c r="F12" s="137">
        <v>9.6663135593225107</v>
      </c>
      <c r="G12" s="137">
        <v>9.2865472278163708</v>
      </c>
      <c r="H12" s="137">
        <v>9.1250691293116599</v>
      </c>
      <c r="I12" s="137">
        <v>9.1410661162042803</v>
      </c>
      <c r="J12" s="137">
        <v>9.1948506629744902</v>
      </c>
      <c r="K12" s="137">
        <v>9.3208075711732405</v>
      </c>
      <c r="L12" s="137"/>
      <c r="M12" s="137"/>
      <c r="N12" s="137"/>
      <c r="O12" s="137"/>
      <c r="P12" s="137"/>
      <c r="Q12" s="137">
        <v>9.3508774961851699</v>
      </c>
      <c r="R12" s="137"/>
    </row>
    <row r="13" spans="1:18" x14ac:dyDescent="0.25">
      <c r="A13" s="133" t="s">
        <v>55</v>
      </c>
      <c r="B13" s="136">
        <v>43901</v>
      </c>
      <c r="C13" s="137">
        <v>23.03</v>
      </c>
      <c r="D13" s="137">
        <v>23.03</v>
      </c>
      <c r="E13" s="133">
        <v>120451</v>
      </c>
      <c r="F13" s="137">
        <v>-70.334701610354998</v>
      </c>
      <c r="G13" s="137">
        <v>2.0292221894070002</v>
      </c>
      <c r="H13" s="137">
        <v>14.8495634896444</v>
      </c>
      <c r="I13" s="137">
        <v>17.619988534158701</v>
      </c>
      <c r="J13" s="137">
        <v>20.9012661649823</v>
      </c>
      <c r="K13" s="137">
        <v>23.5834226597912</v>
      </c>
      <c r="L13" s="137">
        <v>13.8797020299669</v>
      </c>
      <c r="M13" s="137">
        <v>14.0383002171311</v>
      </c>
      <c r="N13" s="137">
        <v>15.0225445669846</v>
      </c>
      <c r="O13" s="137">
        <v>10.5081252354671</v>
      </c>
      <c r="P13" s="137">
        <v>11.5109321237455</v>
      </c>
      <c r="Q13" s="137">
        <v>13.567902446407601</v>
      </c>
      <c r="R13" s="137">
        <v>12.3045786884799</v>
      </c>
    </row>
    <row r="14" spans="1:18" x14ac:dyDescent="0.25">
      <c r="A14" s="133" t="s">
        <v>86</v>
      </c>
      <c r="B14" s="136">
        <v>43901</v>
      </c>
      <c r="C14" s="137">
        <v>21.382100000000001</v>
      </c>
      <c r="D14" s="137">
        <v>21.382100000000001</v>
      </c>
      <c r="E14" s="133">
        <v>115068</v>
      </c>
      <c r="F14" s="137">
        <v>-70.737422724115007</v>
      </c>
      <c r="G14" s="137">
        <v>1.57081043152807</v>
      </c>
      <c r="H14" s="137">
        <v>14.403158464556601</v>
      </c>
      <c r="I14" s="137">
        <v>17.182858568597499</v>
      </c>
      <c r="J14" s="137">
        <v>20.4767090024129</v>
      </c>
      <c r="K14" s="137">
        <v>23.165581660431901</v>
      </c>
      <c r="L14" s="137">
        <v>13.2741621993518</v>
      </c>
      <c r="M14" s="137">
        <v>13.3330246389562</v>
      </c>
      <c r="N14" s="137">
        <v>14.248129099269701</v>
      </c>
      <c r="O14" s="137">
        <v>9.4694938681987999</v>
      </c>
      <c r="P14" s="137">
        <v>10.105831464358999</v>
      </c>
      <c r="Q14" s="137">
        <v>12.8184711508794</v>
      </c>
      <c r="R14" s="137">
        <v>11.365402901723</v>
      </c>
    </row>
    <row r="15" spans="1:18" x14ac:dyDescent="0.25">
      <c r="A15" s="133" t="s">
        <v>87</v>
      </c>
      <c r="B15" s="136">
        <v>43901</v>
      </c>
      <c r="C15" s="137">
        <v>17.1326</v>
      </c>
      <c r="D15" s="137">
        <v>17.1326</v>
      </c>
      <c r="E15" s="133">
        <v>117631</v>
      </c>
      <c r="F15" s="137">
        <v>-44.523858045356</v>
      </c>
      <c r="G15" s="137">
        <v>9.3005587114563593</v>
      </c>
      <c r="H15" s="137">
        <v>15.2619791901868</v>
      </c>
      <c r="I15" s="137">
        <v>18.497765849619199</v>
      </c>
      <c r="J15" s="137">
        <v>15.739267060518699</v>
      </c>
      <c r="K15" s="137">
        <v>16.402665350081701</v>
      </c>
      <c r="L15" s="137">
        <v>8.3003045812360305</v>
      </c>
      <c r="M15" s="137">
        <v>9.7943871836687304</v>
      </c>
      <c r="N15" s="137">
        <v>-1.0055019272074199</v>
      </c>
      <c r="O15" s="137">
        <v>3.9250193631599899</v>
      </c>
      <c r="P15" s="137">
        <v>6.3545323361138699</v>
      </c>
      <c r="Q15" s="137">
        <v>9.2614692280327304</v>
      </c>
      <c r="R15" s="137">
        <v>3.0581267854927399</v>
      </c>
    </row>
    <row r="16" spans="1:18" x14ac:dyDescent="0.25">
      <c r="A16" s="133" t="s">
        <v>56</v>
      </c>
      <c r="B16" s="136">
        <v>43901</v>
      </c>
      <c r="C16" s="137">
        <v>18.036899999999999</v>
      </c>
      <c r="D16" s="137">
        <v>18.036899999999999</v>
      </c>
      <c r="E16" s="133">
        <v>119337</v>
      </c>
      <c r="F16" s="137">
        <v>-44.210124608008101</v>
      </c>
      <c r="G16" s="137">
        <v>9.6452026580644095</v>
      </c>
      <c r="H16" s="137">
        <v>15.6286492798754</v>
      </c>
      <c r="I16" s="137">
        <v>18.853937478360798</v>
      </c>
      <c r="J16" s="137">
        <v>16.084970715610201</v>
      </c>
      <c r="K16" s="137">
        <v>16.754057496359799</v>
      </c>
      <c r="L16" s="137">
        <v>8.7287731071793093</v>
      </c>
      <c r="M16" s="137">
        <v>10.2431978725824</v>
      </c>
      <c r="N16" s="137">
        <v>-0.58757219268988403</v>
      </c>
      <c r="O16" s="137">
        <v>4.4740807156478803</v>
      </c>
      <c r="P16" s="137">
        <v>7.0903270270099004</v>
      </c>
      <c r="Q16" s="137">
        <v>9.9081087193157593</v>
      </c>
      <c r="R16" s="137">
        <v>3.55250173625498</v>
      </c>
    </row>
    <row r="17" spans="1:18" x14ac:dyDescent="0.25">
      <c r="A17" s="133" t="s">
        <v>88</v>
      </c>
      <c r="B17" s="136">
        <v>43901</v>
      </c>
      <c r="C17" s="137">
        <v>34.394799999999996</v>
      </c>
      <c r="D17" s="137">
        <v>34.394799999999996</v>
      </c>
      <c r="E17" s="133">
        <v>117957</v>
      </c>
      <c r="F17" s="137">
        <v>-53.0647831141249</v>
      </c>
      <c r="G17" s="137">
        <v>-11.4642267242213</v>
      </c>
      <c r="H17" s="137">
        <v>3.1552086710041798</v>
      </c>
      <c r="I17" s="137">
        <v>15.7550182310185</v>
      </c>
      <c r="J17" s="137">
        <v>15.8217792875241</v>
      </c>
      <c r="K17" s="137">
        <v>19.0270078125582</v>
      </c>
      <c r="L17" s="137">
        <v>10.008525566417999</v>
      </c>
      <c r="M17" s="137">
        <v>9.8279773541146405</v>
      </c>
      <c r="N17" s="137">
        <v>10.6081940372246</v>
      </c>
      <c r="O17" s="137">
        <v>7.4990871921027402</v>
      </c>
      <c r="P17" s="137">
        <v>8.6010510347003795</v>
      </c>
      <c r="Q17" s="137">
        <v>15.7650531161473</v>
      </c>
      <c r="R17" s="137">
        <v>8.6396680932179493</v>
      </c>
    </row>
    <row r="18" spans="1:18" x14ac:dyDescent="0.25">
      <c r="A18" s="133" t="s">
        <v>57</v>
      </c>
      <c r="B18" s="136">
        <v>43901</v>
      </c>
      <c r="C18" s="137">
        <v>36.2346</v>
      </c>
      <c r="D18" s="137">
        <v>36.2346</v>
      </c>
      <c r="E18" s="133">
        <v>119992</v>
      </c>
      <c r="F18" s="137">
        <v>-52.531426118350801</v>
      </c>
      <c r="G18" s="137">
        <v>-10.923174855120401</v>
      </c>
      <c r="H18" s="137">
        <v>3.68653412924191</v>
      </c>
      <c r="I18" s="137">
        <v>16.304869601508699</v>
      </c>
      <c r="J18" s="137">
        <v>16.372593450152898</v>
      </c>
      <c r="K18" s="137">
        <v>19.561779249301001</v>
      </c>
      <c r="L18" s="137">
        <v>10.768068857762399</v>
      </c>
      <c r="M18" s="137">
        <v>10.7704682742998</v>
      </c>
      <c r="N18" s="137">
        <v>11.6639539997452</v>
      </c>
      <c r="O18" s="137">
        <v>8.6456462647293595</v>
      </c>
      <c r="P18" s="137">
        <v>9.8657558532019394</v>
      </c>
      <c r="Q18" s="137">
        <v>12.347640708543</v>
      </c>
      <c r="R18" s="137">
        <v>9.7724512828614394</v>
      </c>
    </row>
    <row r="19" spans="1:18" x14ac:dyDescent="0.25">
      <c r="A19" s="133" t="s">
        <v>58</v>
      </c>
      <c r="B19" s="136">
        <v>43901</v>
      </c>
      <c r="C19" s="137">
        <v>23.629100000000001</v>
      </c>
      <c r="D19" s="137">
        <v>23.629100000000001</v>
      </c>
      <c r="E19" s="133">
        <v>118284</v>
      </c>
      <c r="F19" s="137">
        <v>-71.623837586732705</v>
      </c>
      <c r="G19" s="137">
        <v>1.79229828178185</v>
      </c>
      <c r="H19" s="137">
        <v>13.983885917485001</v>
      </c>
      <c r="I19" s="137">
        <v>26.268245378122401</v>
      </c>
      <c r="J19" s="137">
        <v>21.3425615437049</v>
      </c>
      <c r="K19" s="137">
        <v>16.311971235184298</v>
      </c>
      <c r="L19" s="137">
        <v>9.1877815465936408</v>
      </c>
      <c r="M19" s="137">
        <v>10.8999634834313</v>
      </c>
      <c r="N19" s="137">
        <v>12.2240987526633</v>
      </c>
      <c r="O19" s="137">
        <v>8.0977122889447806</v>
      </c>
      <c r="P19" s="137">
        <v>9.6117461903889101</v>
      </c>
      <c r="Q19" s="137">
        <v>12.2397877572736</v>
      </c>
      <c r="R19" s="137">
        <v>10.167109147707301</v>
      </c>
    </row>
    <row r="20" spans="1:18" x14ac:dyDescent="0.25">
      <c r="A20" s="133" t="s">
        <v>89</v>
      </c>
      <c r="B20" s="136">
        <v>43901</v>
      </c>
      <c r="C20" s="137">
        <v>22.642299999999999</v>
      </c>
      <c r="D20" s="137">
        <v>22.642299999999999</v>
      </c>
      <c r="E20" s="133">
        <v>111962</v>
      </c>
      <c r="F20" s="137">
        <v>-72.413944792699994</v>
      </c>
      <c r="G20" s="137">
        <v>0.99959362521586703</v>
      </c>
      <c r="H20" s="137">
        <v>13.1596341741879</v>
      </c>
      <c r="I20" s="137">
        <v>25.451250543118299</v>
      </c>
      <c r="J20" s="137">
        <v>20.524121215122999</v>
      </c>
      <c r="K20" s="137">
        <v>15.4401828964962</v>
      </c>
      <c r="L20" s="137">
        <v>8.3024974675773606</v>
      </c>
      <c r="M20" s="137">
        <v>10.0045066336552</v>
      </c>
      <c r="N20" s="137">
        <v>11.312715535686699</v>
      </c>
      <c r="O20" s="137">
        <v>7.1927680472039599</v>
      </c>
      <c r="P20" s="137">
        <v>8.6029977376029194</v>
      </c>
      <c r="Q20" s="137">
        <v>11.714748667174399</v>
      </c>
      <c r="R20" s="137">
        <v>9.2075907259402392</v>
      </c>
    </row>
    <row r="21" spans="1:18" x14ac:dyDescent="0.25">
      <c r="A21" s="133" t="s">
        <v>59</v>
      </c>
      <c r="B21" s="136">
        <v>43901</v>
      </c>
      <c r="C21" s="137">
        <v>2525.2667999999999</v>
      </c>
      <c r="D21" s="137">
        <v>2525.2667999999999</v>
      </c>
      <c r="E21" s="133">
        <v>119239</v>
      </c>
      <c r="F21" s="137">
        <v>-74.287982736628393</v>
      </c>
      <c r="G21" s="137">
        <v>10.7521841303494</v>
      </c>
      <c r="H21" s="137">
        <v>30.457627938315799</v>
      </c>
      <c r="I21" s="137">
        <v>29.800894839737499</v>
      </c>
      <c r="J21" s="137">
        <v>31.4811884073366</v>
      </c>
      <c r="K21" s="137">
        <v>27.382027078650001</v>
      </c>
      <c r="L21" s="137">
        <v>13.563599471747301</v>
      </c>
      <c r="M21" s="137">
        <v>22.6771142464146</v>
      </c>
      <c r="N21" s="137">
        <v>14.7598520155325</v>
      </c>
      <c r="O21" s="137">
        <v>9.5238471368261504</v>
      </c>
      <c r="P21" s="137">
        <v>10.1086828026002</v>
      </c>
      <c r="Q21" s="137">
        <v>12.4093630795489</v>
      </c>
      <c r="R21" s="137">
        <v>12.131374935475501</v>
      </c>
    </row>
    <row r="22" spans="1:18" x14ac:dyDescent="0.25">
      <c r="A22" s="133" t="s">
        <v>90</v>
      </c>
      <c r="B22" s="136">
        <v>43901</v>
      </c>
      <c r="C22" s="137">
        <v>2452.2512000000002</v>
      </c>
      <c r="D22" s="137">
        <v>2452.2512000000002</v>
      </c>
      <c r="E22" s="133">
        <v>105669</v>
      </c>
      <c r="F22" s="137">
        <v>-74.9739376786642</v>
      </c>
      <c r="G22" s="137">
        <v>10.0631253023328</v>
      </c>
      <c r="H22" s="137">
        <v>29.7654959657524</v>
      </c>
      <c r="I22" s="137">
        <v>29.1048701886284</v>
      </c>
      <c r="J22" s="137">
        <v>30.7759867774909</v>
      </c>
      <c r="K22" s="137">
        <v>26.647529951143401</v>
      </c>
      <c r="L22" s="137">
        <v>12.866080460600701</v>
      </c>
      <c r="M22" s="137">
        <v>21.931197585246998</v>
      </c>
      <c r="N22" s="137">
        <v>14.037357569145099</v>
      </c>
      <c r="O22" s="137">
        <v>8.9146196960577999</v>
      </c>
      <c r="P22" s="137">
        <v>9.4737665735690602</v>
      </c>
      <c r="Q22" s="137">
        <v>11.302168187633299</v>
      </c>
      <c r="R22" s="137">
        <v>11.4633020666669</v>
      </c>
    </row>
    <row r="23" spans="1:18" x14ac:dyDescent="0.25">
      <c r="A23" s="133" t="s">
        <v>60</v>
      </c>
      <c r="B23" s="136">
        <v>43901</v>
      </c>
      <c r="C23" s="137">
        <v>23.068100000000001</v>
      </c>
      <c r="D23" s="137">
        <v>23.068100000000001</v>
      </c>
      <c r="E23" s="133">
        <v>140237</v>
      </c>
      <c r="F23" s="137">
        <v>6.3312821713735197</v>
      </c>
      <c r="G23" s="137">
        <v>8.4591214075546901</v>
      </c>
      <c r="H23" s="137">
        <v>8.3768717702843301</v>
      </c>
      <c r="I23" s="137">
        <v>3.9956993008728401</v>
      </c>
      <c r="J23" s="137">
        <v>12.703264308225201</v>
      </c>
      <c r="K23" s="137">
        <v>15.343005105902201</v>
      </c>
      <c r="L23" s="137">
        <v>7.9511524782476997</v>
      </c>
      <c r="M23" s="137">
        <v>11.264020215686299</v>
      </c>
      <c r="N23" s="137">
        <v>12.9228063742234</v>
      </c>
      <c r="O23" s="137">
        <v>9.6287657874161603</v>
      </c>
      <c r="P23" s="137">
        <v>9.8769096078429008</v>
      </c>
      <c r="Q23" s="137">
        <v>11.354734654579101</v>
      </c>
      <c r="R23" s="137">
        <v>12.191481091375399</v>
      </c>
    </row>
    <row r="24" spans="1:18" x14ac:dyDescent="0.25">
      <c r="A24" s="133" t="s">
        <v>91</v>
      </c>
      <c r="B24" s="136">
        <v>43901</v>
      </c>
      <c r="C24" s="137">
        <v>21.7453</v>
      </c>
      <c r="D24" s="137">
        <v>21.7453</v>
      </c>
      <c r="E24" s="133">
        <v>140229</v>
      </c>
      <c r="F24" s="137">
        <v>5.5408097080318397</v>
      </c>
      <c r="G24" s="137">
        <v>7.7293840891614201</v>
      </c>
      <c r="H24" s="137">
        <v>7.6364605298221004</v>
      </c>
      <c r="I24" s="137">
        <v>3.2652159127309499</v>
      </c>
      <c r="J24" s="137">
        <v>11.954755096326799</v>
      </c>
      <c r="K24" s="137">
        <v>14.5716862368437</v>
      </c>
      <c r="L24" s="137">
        <v>7.1423207106026503</v>
      </c>
      <c r="M24" s="137">
        <v>10.3776438854823</v>
      </c>
      <c r="N24" s="137">
        <v>11.980137958072399</v>
      </c>
      <c r="O24" s="137">
        <v>8.7757930396718802</v>
      </c>
      <c r="P24" s="137">
        <v>8.7604932635994608</v>
      </c>
      <c r="Q24" s="137">
        <v>10.028150877192999</v>
      </c>
      <c r="R24" s="137">
        <v>11.3878904417075</v>
      </c>
    </row>
    <row r="25" spans="1:18" x14ac:dyDescent="0.25">
      <c r="A25" s="133" t="s">
        <v>92</v>
      </c>
      <c r="B25" s="136">
        <v>43901</v>
      </c>
      <c r="C25" s="137">
        <v>66.718000000000004</v>
      </c>
      <c r="D25" s="137">
        <v>66.718000000000004</v>
      </c>
      <c r="E25" s="133">
        <v>100499</v>
      </c>
      <c r="F25" s="137">
        <v>-16.315701199650299</v>
      </c>
      <c r="G25" s="137">
        <v>-35.5611041008519</v>
      </c>
      <c r="H25" s="137">
        <v>-100.906429543622</v>
      </c>
      <c r="I25" s="137">
        <v>-47.545034056048998</v>
      </c>
      <c r="J25" s="137">
        <v>-19.8886324482161</v>
      </c>
      <c r="K25" s="137">
        <v>-13.583765224808101</v>
      </c>
      <c r="L25" s="137">
        <v>-4.7893991413624803</v>
      </c>
      <c r="M25" s="137">
        <v>-1.3686632185312599</v>
      </c>
      <c r="N25" s="137">
        <v>0.76485582026034205</v>
      </c>
      <c r="O25" s="137">
        <v>6.1447191003844797</v>
      </c>
      <c r="P25" s="137">
        <v>8.5418322871077201</v>
      </c>
      <c r="Q25" s="137">
        <v>24.6248007612704</v>
      </c>
      <c r="R25" s="137">
        <v>4.8046504762879998</v>
      </c>
    </row>
    <row r="26" spans="1:18" x14ac:dyDescent="0.25">
      <c r="A26" s="133" t="s">
        <v>61</v>
      </c>
      <c r="B26" s="136">
        <v>43901</v>
      </c>
      <c r="C26" s="137">
        <v>70.745599999999996</v>
      </c>
      <c r="D26" s="137">
        <v>70.745599999999996</v>
      </c>
      <c r="E26" s="133">
        <v>118495</v>
      </c>
      <c r="F26" s="137">
        <v>-15.5163842510098</v>
      </c>
      <c r="G26" s="137">
        <v>-34.7521242473698</v>
      </c>
      <c r="H26" s="137">
        <v>-100.11388089246999</v>
      </c>
      <c r="I26" s="137">
        <v>-46.752202923164504</v>
      </c>
      <c r="J26" s="137">
        <v>-19.090823209906599</v>
      </c>
      <c r="K26" s="137">
        <v>-12.751221625770899</v>
      </c>
      <c r="L26" s="137">
        <v>-3.9353066170653701</v>
      </c>
      <c r="M26" s="137">
        <v>-0.508710717735393</v>
      </c>
      <c r="N26" s="137">
        <v>1.64963652938848</v>
      </c>
      <c r="O26" s="137">
        <v>7.2292327302230701</v>
      </c>
      <c r="P26" s="137">
        <v>9.8742567611464906</v>
      </c>
      <c r="Q26" s="137">
        <v>11.3290311952791</v>
      </c>
      <c r="R26" s="137">
        <v>5.8031127586730502</v>
      </c>
    </row>
    <row r="27" spans="1:18" x14ac:dyDescent="0.25">
      <c r="A27" s="133" t="s">
        <v>93</v>
      </c>
      <c r="B27" s="136">
        <v>43901</v>
      </c>
      <c r="C27" s="137">
        <v>63.783700000000003</v>
      </c>
      <c r="D27" s="137">
        <v>63.783700000000003</v>
      </c>
      <c r="E27" s="133">
        <v>101872</v>
      </c>
      <c r="F27" s="137">
        <v>-18.350642699289502</v>
      </c>
      <c r="G27" s="137">
        <v>-30.907237385430602</v>
      </c>
      <c r="H27" s="137">
        <v>-16.981113963397299</v>
      </c>
      <c r="I27" s="137">
        <v>-3.09055071431461</v>
      </c>
      <c r="J27" s="137">
        <v>5.3524512588780198</v>
      </c>
      <c r="K27" s="137">
        <v>10.5898165044007</v>
      </c>
      <c r="L27" s="137">
        <v>8.5609650793459409</v>
      </c>
      <c r="M27" s="137">
        <v>8.6166022347765701</v>
      </c>
      <c r="N27" s="137">
        <v>6.6582701213962396</v>
      </c>
      <c r="O27" s="137">
        <v>4.7964944219960497</v>
      </c>
      <c r="P27" s="137">
        <v>6.5466857941891901</v>
      </c>
      <c r="Q27" s="137">
        <v>23.501796360589001</v>
      </c>
      <c r="R27" s="137">
        <v>5.0770843765767202</v>
      </c>
    </row>
    <row r="28" spans="1:18" x14ac:dyDescent="0.25">
      <c r="A28" s="133" t="s">
        <v>94</v>
      </c>
      <c r="B28" s="136">
        <v>43901</v>
      </c>
      <c r="C28" s="137">
        <v>63.783700000000003</v>
      </c>
      <c r="D28" s="137">
        <v>63.783700000000003</v>
      </c>
      <c r="E28" s="133"/>
      <c r="F28" s="137">
        <v>-18.350642699289502</v>
      </c>
      <c r="G28" s="137">
        <v>-30.907237385430602</v>
      </c>
      <c r="H28" s="137">
        <v>-16.981113963397299</v>
      </c>
      <c r="I28" s="137">
        <v>-3.09055071431461</v>
      </c>
      <c r="J28" s="137">
        <v>5.3524512588780198</v>
      </c>
      <c r="K28" s="137">
        <v>10.5898165044007</v>
      </c>
      <c r="L28" s="137">
        <v>8.5609650793459409</v>
      </c>
      <c r="M28" s="137">
        <v>8.6166022347765701</v>
      </c>
      <c r="N28" s="137">
        <v>6.6582701213962396</v>
      </c>
      <c r="O28" s="137">
        <v>4.7964944219960497</v>
      </c>
      <c r="P28" s="137">
        <v>6.5466857941891901</v>
      </c>
      <c r="Q28" s="137">
        <v>23.501796360589001</v>
      </c>
      <c r="R28" s="137">
        <v>5.0770843765767202</v>
      </c>
    </row>
    <row r="29" spans="1:18" x14ac:dyDescent="0.25">
      <c r="A29" s="133" t="s">
        <v>95</v>
      </c>
      <c r="B29" s="136">
        <v>43901</v>
      </c>
      <c r="C29" s="137">
        <v>63.783700000000003</v>
      </c>
      <c r="D29" s="137">
        <v>63.783700000000003</v>
      </c>
      <c r="E29" s="133"/>
      <c r="F29" s="137">
        <v>-18.350642699289502</v>
      </c>
      <c r="G29" s="137">
        <v>-30.907237385430602</v>
      </c>
      <c r="H29" s="137">
        <v>-16.981113963397299</v>
      </c>
      <c r="I29" s="137">
        <v>-3.09055071431461</v>
      </c>
      <c r="J29" s="137">
        <v>5.3524512588780198</v>
      </c>
      <c r="K29" s="137">
        <v>10.5898165044007</v>
      </c>
      <c r="L29" s="137">
        <v>8.5609650793459409</v>
      </c>
      <c r="M29" s="137">
        <v>8.6166022347765701</v>
      </c>
      <c r="N29" s="137">
        <v>6.6582701213962396</v>
      </c>
      <c r="O29" s="137">
        <v>4.7964944219960497</v>
      </c>
      <c r="P29" s="137">
        <v>6.5466857941891901</v>
      </c>
      <c r="Q29" s="137">
        <v>23.501796360589001</v>
      </c>
      <c r="R29" s="137">
        <v>5.0770843765767202</v>
      </c>
    </row>
    <row r="30" spans="1:18" x14ac:dyDescent="0.25">
      <c r="A30" s="133" t="s">
        <v>62</v>
      </c>
      <c r="B30" s="136">
        <v>43901</v>
      </c>
      <c r="C30" s="137">
        <v>67.272900000000007</v>
      </c>
      <c r="D30" s="137">
        <v>67.272900000000007</v>
      </c>
      <c r="E30" s="133">
        <v>119075</v>
      </c>
      <c r="F30" s="137">
        <v>-17.345615851040598</v>
      </c>
      <c r="G30" s="137">
        <v>-29.9133822948132</v>
      </c>
      <c r="H30" s="137">
        <v>-15.987535740853501</v>
      </c>
      <c r="I30" s="137">
        <v>-2.09107673583186</v>
      </c>
      <c r="J30" s="137">
        <v>6.3575248625889804</v>
      </c>
      <c r="K30" s="137">
        <v>11.6038899660848</v>
      </c>
      <c r="L30" s="137">
        <v>9.4343492691985809</v>
      </c>
      <c r="M30" s="137">
        <v>9.4241154845203692</v>
      </c>
      <c r="N30" s="137">
        <v>7.4023735974768998</v>
      </c>
      <c r="O30" s="137">
        <v>5.5471676850258804</v>
      </c>
      <c r="P30" s="137">
        <v>7.5024310730691601</v>
      </c>
      <c r="Q30" s="137">
        <v>10.405731648176401</v>
      </c>
      <c r="R30" s="137">
        <v>5.8007730981441101</v>
      </c>
    </row>
    <row r="31" spans="1:18" x14ac:dyDescent="0.25">
      <c r="A31" s="133" t="s">
        <v>96</v>
      </c>
      <c r="B31" s="136">
        <v>43901</v>
      </c>
      <c r="C31" s="137">
        <v>26.934699999999999</v>
      </c>
      <c r="D31" s="137">
        <v>26.934699999999999</v>
      </c>
      <c r="E31" s="133">
        <v>106737</v>
      </c>
      <c r="F31" s="137">
        <v>-67.573090979034305</v>
      </c>
      <c r="G31" s="137">
        <v>5.5331180822080004</v>
      </c>
      <c r="H31" s="137">
        <v>15.3775363918534</v>
      </c>
      <c r="I31" s="137">
        <v>20.624324091710399</v>
      </c>
      <c r="J31" s="137">
        <v>19.864564252068099</v>
      </c>
      <c r="K31" s="137">
        <v>16.922812448324802</v>
      </c>
      <c r="L31" s="137">
        <v>8.70187566572557</v>
      </c>
      <c r="M31" s="137">
        <v>11.4395796376596</v>
      </c>
      <c r="N31" s="137">
        <v>12.374803765673899</v>
      </c>
      <c r="O31" s="137">
        <v>7.6124169619209603</v>
      </c>
      <c r="P31" s="137">
        <v>8.0000717727362094</v>
      </c>
      <c r="Q31" s="137">
        <v>13.6119037656904</v>
      </c>
      <c r="R31" s="137">
        <v>10.1451603794125</v>
      </c>
    </row>
    <row r="32" spans="1:18" x14ac:dyDescent="0.25">
      <c r="A32" s="133" t="s">
        <v>63</v>
      </c>
      <c r="B32" s="136">
        <v>43901</v>
      </c>
      <c r="C32" s="137">
        <v>28.453600000000002</v>
      </c>
      <c r="D32" s="137">
        <v>28.453600000000002</v>
      </c>
      <c r="E32" s="133">
        <v>120048</v>
      </c>
      <c r="F32" s="137">
        <v>-66.7168569227521</v>
      </c>
      <c r="G32" s="137">
        <v>6.34248950891556</v>
      </c>
      <c r="H32" s="137">
        <v>16.1949752843623</v>
      </c>
      <c r="I32" s="137">
        <v>21.432418532512099</v>
      </c>
      <c r="J32" s="137">
        <v>20.672927330460599</v>
      </c>
      <c r="K32" s="137">
        <v>17.740652500858602</v>
      </c>
      <c r="L32" s="137">
        <v>9.5148181421594398</v>
      </c>
      <c r="M32" s="137">
        <v>12.2823340046195</v>
      </c>
      <c r="N32" s="137">
        <v>13.240737852197499</v>
      </c>
      <c r="O32" s="137">
        <v>8.5481250573493206</v>
      </c>
      <c r="P32" s="137">
        <v>9.0710821608384808</v>
      </c>
      <c r="Q32" s="137">
        <v>10.6978050561969</v>
      </c>
      <c r="R32" s="137">
        <v>11.0646377320247</v>
      </c>
    </row>
    <row r="33" spans="1:18" x14ac:dyDescent="0.25">
      <c r="A33" s="133" t="s">
        <v>97</v>
      </c>
      <c r="B33" s="136">
        <v>43901</v>
      </c>
      <c r="C33" s="137">
        <v>25.724799999999998</v>
      </c>
      <c r="D33" s="137">
        <v>25.724799999999998</v>
      </c>
      <c r="E33" s="133">
        <v>112096</v>
      </c>
      <c r="F33" s="137">
        <v>-53.193798449615002</v>
      </c>
      <c r="G33" s="137">
        <v>-3.7722287192917698</v>
      </c>
      <c r="H33" s="137">
        <v>9.70685271421344</v>
      </c>
      <c r="I33" s="137">
        <v>13.7540850539778</v>
      </c>
      <c r="J33" s="137">
        <v>16.315343249794399</v>
      </c>
      <c r="K33" s="137">
        <v>19.2264605783371</v>
      </c>
      <c r="L33" s="137">
        <v>12.180924329713299</v>
      </c>
      <c r="M33" s="137">
        <v>12.1722164468462</v>
      </c>
      <c r="N33" s="137">
        <v>12.6614083244143</v>
      </c>
      <c r="O33" s="137">
        <v>9.7610532300982005</v>
      </c>
      <c r="P33" s="137">
        <v>10.6391922290019</v>
      </c>
      <c r="Q33" s="137">
        <v>15.499735349716399</v>
      </c>
      <c r="R33" s="137">
        <v>10.2018149558155</v>
      </c>
    </row>
    <row r="34" spans="1:18" x14ac:dyDescent="0.25">
      <c r="A34" s="133" t="s">
        <v>64</v>
      </c>
      <c r="B34" s="136">
        <v>43901</v>
      </c>
      <c r="C34" s="137">
        <v>26.733899999999998</v>
      </c>
      <c r="D34" s="137">
        <v>26.733899999999998</v>
      </c>
      <c r="E34" s="133">
        <v>120603</v>
      </c>
      <c r="F34" s="137">
        <v>-52.549130770465702</v>
      </c>
      <c r="G34" s="137">
        <v>-3.1115747439741801</v>
      </c>
      <c r="H34" s="137">
        <v>10.3578643470467</v>
      </c>
      <c r="I34" s="137">
        <v>14.424854224115199</v>
      </c>
      <c r="J34" s="137">
        <v>16.9913649957996</v>
      </c>
      <c r="K34" s="137">
        <v>19.926907625878101</v>
      </c>
      <c r="L34" s="137">
        <v>12.890770955287101</v>
      </c>
      <c r="M34" s="137">
        <v>12.903000906198301</v>
      </c>
      <c r="N34" s="137">
        <v>13.421307282452499</v>
      </c>
      <c r="O34" s="137">
        <v>10.676416097722001</v>
      </c>
      <c r="P34" s="137">
        <v>11.7204826380943</v>
      </c>
      <c r="Q34" s="137">
        <v>15.7687123702785</v>
      </c>
      <c r="R34" s="137">
        <v>11.049198602592201</v>
      </c>
    </row>
    <row r="35" spans="1:18" x14ac:dyDescent="0.25">
      <c r="A35" s="133" t="s">
        <v>98</v>
      </c>
      <c r="B35" s="136">
        <v>43901</v>
      </c>
      <c r="C35" s="137">
        <v>16.0443</v>
      </c>
      <c r="D35" s="137">
        <v>16.0443</v>
      </c>
      <c r="E35" s="133">
        <v>116583</v>
      </c>
      <c r="F35" s="137">
        <v>-14.661647111577301</v>
      </c>
      <c r="G35" s="137">
        <v>-42.834748125658102</v>
      </c>
      <c r="H35" s="137">
        <v>-25.098069795034899</v>
      </c>
      <c r="I35" s="137">
        <v>-4.5257827624272204</v>
      </c>
      <c r="J35" s="137">
        <v>6.3150998635309303</v>
      </c>
      <c r="K35" s="137">
        <v>14.122544638204101</v>
      </c>
      <c r="L35" s="137">
        <v>9.9212159504545703</v>
      </c>
      <c r="M35" s="137">
        <v>8.0219257860112503</v>
      </c>
      <c r="N35" s="137">
        <v>6.7825041600345699</v>
      </c>
      <c r="O35" s="137">
        <v>4.6324307630110404</v>
      </c>
      <c r="P35" s="137">
        <v>5.6161454390412304</v>
      </c>
      <c r="Q35" s="137">
        <v>7.50142638558314</v>
      </c>
      <c r="R35" s="137">
        <v>7.2357490649617899</v>
      </c>
    </row>
    <row r="36" spans="1:18" x14ac:dyDescent="0.25">
      <c r="A36" s="133" t="s">
        <v>65</v>
      </c>
      <c r="B36" s="136">
        <v>43901</v>
      </c>
      <c r="C36" s="137">
        <v>17.016999999999999</v>
      </c>
      <c r="D36" s="137">
        <v>17.016999999999999</v>
      </c>
      <c r="E36" s="133">
        <v>116811</v>
      </c>
      <c r="F36" s="137">
        <v>-13.824215057048599</v>
      </c>
      <c r="G36" s="137">
        <v>-42.054032578467101</v>
      </c>
      <c r="H36" s="137">
        <v>-24.307531361523999</v>
      </c>
      <c r="I36" s="137">
        <v>-3.7482029164098298</v>
      </c>
      <c r="J36" s="137">
        <v>7.1032872890740997</v>
      </c>
      <c r="K36" s="137">
        <v>14.9303071930355</v>
      </c>
      <c r="L36" s="137">
        <v>10.744097498123301</v>
      </c>
      <c r="M36" s="137">
        <v>8.8597396292659898</v>
      </c>
      <c r="N36" s="137">
        <v>7.6461485526171797</v>
      </c>
      <c r="O36" s="137">
        <v>6.01463226673504</v>
      </c>
      <c r="P36" s="137">
        <v>6.9425441654103404</v>
      </c>
      <c r="Q36" s="137">
        <v>7.9189791459705301</v>
      </c>
      <c r="R36" s="137">
        <v>8.4545760624403705</v>
      </c>
    </row>
    <row r="37" spans="1:18" x14ac:dyDescent="0.25">
      <c r="A37" s="133" t="s">
        <v>66</v>
      </c>
      <c r="B37" s="136">
        <v>43901</v>
      </c>
      <c r="C37" s="137">
        <v>26.7714</v>
      </c>
      <c r="D37" s="137">
        <v>26.7714</v>
      </c>
      <c r="E37" s="133">
        <v>118416</v>
      </c>
      <c r="F37" s="137">
        <v>-54.712143274777098</v>
      </c>
      <c r="G37" s="137">
        <v>2.7823864400697</v>
      </c>
      <c r="H37" s="137">
        <v>12.2407947330165</v>
      </c>
      <c r="I37" s="137">
        <v>22.2856227951448</v>
      </c>
      <c r="J37" s="137">
        <v>21.017082726955699</v>
      </c>
      <c r="K37" s="137">
        <v>25.602328813919499</v>
      </c>
      <c r="L37" s="137">
        <v>12.3181645055232</v>
      </c>
      <c r="M37" s="137">
        <v>14.681972440235899</v>
      </c>
      <c r="N37" s="137">
        <v>15.472069815428799</v>
      </c>
      <c r="O37" s="137">
        <v>10.088700128858701</v>
      </c>
      <c r="P37" s="137">
        <v>11.081416339586999</v>
      </c>
      <c r="Q37" s="137">
        <v>13.352222123402999</v>
      </c>
      <c r="R37" s="137">
        <v>12.7083444392415</v>
      </c>
    </row>
    <row r="38" spans="1:18" x14ac:dyDescent="0.25">
      <c r="A38" s="133" t="s">
        <v>99</v>
      </c>
      <c r="B38" s="136">
        <v>43901</v>
      </c>
      <c r="C38" s="137">
        <v>25.210899999999999</v>
      </c>
      <c r="D38" s="137">
        <v>25.210899999999999</v>
      </c>
      <c r="E38" s="133">
        <v>111524</v>
      </c>
      <c r="F38" s="137">
        <v>-55.498105805963803</v>
      </c>
      <c r="G38" s="137">
        <v>1.9984923028083501</v>
      </c>
      <c r="H38" s="137">
        <v>11.441882810996001</v>
      </c>
      <c r="I38" s="137">
        <v>21.489159795604799</v>
      </c>
      <c r="J38" s="137">
        <v>20.203792455835099</v>
      </c>
      <c r="K38" s="137">
        <v>24.7636751054327</v>
      </c>
      <c r="L38" s="137">
        <v>11.5013030251984</v>
      </c>
      <c r="M38" s="137">
        <v>13.8428106247292</v>
      </c>
      <c r="N38" s="137">
        <v>14.632575420615799</v>
      </c>
      <c r="O38" s="137">
        <v>9.1352736924987905</v>
      </c>
      <c r="P38" s="137">
        <v>9.85604085859854</v>
      </c>
      <c r="Q38" s="137">
        <v>13.4822207382224</v>
      </c>
      <c r="R38" s="137">
        <v>11.7999262836155</v>
      </c>
    </row>
    <row r="39" spans="1:18" x14ac:dyDescent="0.25">
      <c r="A39" s="133" t="s">
        <v>67</v>
      </c>
      <c r="B39" s="136">
        <v>43901</v>
      </c>
      <c r="C39" s="137">
        <v>16.4268</v>
      </c>
      <c r="D39" s="137">
        <v>16.4268</v>
      </c>
      <c r="E39" s="133">
        <v>122715</v>
      </c>
      <c r="F39" s="137">
        <v>-5.7753164556942096</v>
      </c>
      <c r="G39" s="137">
        <v>-2.7542140814211198</v>
      </c>
      <c r="H39" s="137">
        <v>-0.28566732670242401</v>
      </c>
      <c r="I39" s="137">
        <v>4.59488279422545</v>
      </c>
      <c r="J39" s="137">
        <v>9.0132983784014797</v>
      </c>
      <c r="K39" s="137">
        <v>9.7312945383428904</v>
      </c>
      <c r="L39" s="137">
        <v>8.8745238627316194</v>
      </c>
      <c r="M39" s="137">
        <v>8.6819908566604695</v>
      </c>
      <c r="N39" s="137">
        <v>8.8346424187117698</v>
      </c>
      <c r="O39" s="137">
        <v>8.4153380448398494</v>
      </c>
      <c r="P39" s="137">
        <v>8.6203927370126294</v>
      </c>
      <c r="Q39" s="137">
        <v>9.5668107667210407</v>
      </c>
      <c r="R39" s="137">
        <v>8.1162568362775804</v>
      </c>
    </row>
    <row r="40" spans="1:18" x14ac:dyDescent="0.25">
      <c r="A40" s="133" t="s">
        <v>100</v>
      </c>
      <c r="B40" s="136">
        <v>43901</v>
      </c>
      <c r="C40" s="137">
        <v>15.8276</v>
      </c>
      <c r="D40" s="137">
        <v>15.8276</v>
      </c>
      <c r="E40" s="133">
        <v>122612</v>
      </c>
      <c r="F40" s="137">
        <v>-6.3395671094094403</v>
      </c>
      <c r="G40" s="137">
        <v>-3.4114303757499398</v>
      </c>
      <c r="H40" s="137">
        <v>-0.92227612694504102</v>
      </c>
      <c r="I40" s="137">
        <v>3.9593148758148198</v>
      </c>
      <c r="J40" s="137">
        <v>8.3570774397070604</v>
      </c>
      <c r="K40" s="137">
        <v>9.0675297682799005</v>
      </c>
      <c r="L40" s="137">
        <v>8.1981808800170004</v>
      </c>
      <c r="M40" s="137">
        <v>7.9926828871256204</v>
      </c>
      <c r="N40" s="137">
        <v>8.1311149805279506</v>
      </c>
      <c r="O40" s="137">
        <v>7.6490876044784102</v>
      </c>
      <c r="P40" s="137">
        <v>7.8145575800161504</v>
      </c>
      <c r="Q40" s="137">
        <v>8.6748531810766707</v>
      </c>
      <c r="R40" s="137">
        <v>7.3660153301742097</v>
      </c>
    </row>
    <row r="41" spans="1:18" x14ac:dyDescent="0.25">
      <c r="A41" s="133" t="s">
        <v>68</v>
      </c>
      <c r="B41" s="136">
        <v>43901</v>
      </c>
      <c r="C41" s="137">
        <v>1129.537</v>
      </c>
      <c r="D41" s="137">
        <v>1129.537</v>
      </c>
      <c r="E41" s="133">
        <v>145589</v>
      </c>
      <c r="F41" s="137">
        <v>-42.704743026833199</v>
      </c>
      <c r="G41" s="137">
        <v>-4.0770568487066701</v>
      </c>
      <c r="H41" s="137">
        <v>3.1289605393418598</v>
      </c>
      <c r="I41" s="137">
        <v>8.8723900238508797</v>
      </c>
      <c r="J41" s="137">
        <v>8.7328400864113398</v>
      </c>
      <c r="K41" s="137">
        <v>9.1005365995123793</v>
      </c>
      <c r="L41" s="137">
        <v>8.4612224621809293</v>
      </c>
      <c r="M41" s="137">
        <v>9.4321009433719407</v>
      </c>
      <c r="N41" s="137">
        <v>10.700659448280501</v>
      </c>
      <c r="O41" s="137"/>
      <c r="P41" s="137"/>
      <c r="Q41" s="137">
        <v>10.2118801295896</v>
      </c>
      <c r="R41" s="137"/>
    </row>
    <row r="42" spans="1:18" x14ac:dyDescent="0.25">
      <c r="A42" s="133" t="s">
        <v>101</v>
      </c>
      <c r="B42" s="136">
        <v>43901</v>
      </c>
      <c r="C42" s="137">
        <v>1122.1749</v>
      </c>
      <c r="D42" s="137">
        <v>1122.1749</v>
      </c>
      <c r="E42" s="133">
        <v>145590</v>
      </c>
      <c r="F42" s="137">
        <v>-43.524864836225298</v>
      </c>
      <c r="G42" s="137">
        <v>-4.72493718728819</v>
      </c>
      <c r="H42" s="137">
        <v>2.4471124420886801</v>
      </c>
      <c r="I42" s="137">
        <v>8.2666221478452293</v>
      </c>
      <c r="J42" s="137">
        <v>8.1750907837832099</v>
      </c>
      <c r="K42" s="137">
        <v>8.5583482467251297</v>
      </c>
      <c r="L42" s="137">
        <v>7.9133676161770303</v>
      </c>
      <c r="M42" s="137">
        <v>8.8827463278536296</v>
      </c>
      <c r="N42" s="137">
        <v>10.134212692582199</v>
      </c>
      <c r="O42" s="137"/>
      <c r="P42" s="137"/>
      <c r="Q42" s="137">
        <v>9.6314985961123192</v>
      </c>
      <c r="R42" s="137"/>
    </row>
    <row r="43" spans="1:18" x14ac:dyDescent="0.25">
      <c r="A43" s="133" t="s">
        <v>69</v>
      </c>
      <c r="B43" s="136">
        <v>43901</v>
      </c>
      <c r="C43" s="137">
        <v>31.5989</v>
      </c>
      <c r="D43" s="137">
        <v>31.5989</v>
      </c>
      <c r="E43" s="133">
        <v>120435</v>
      </c>
      <c r="F43" s="137">
        <v>-17.079532699937499</v>
      </c>
      <c r="G43" s="137">
        <v>-28.763802685041899</v>
      </c>
      <c r="H43" s="137">
        <v>-19.153606314732802</v>
      </c>
      <c r="I43" s="137">
        <v>-2.5140488641218601</v>
      </c>
      <c r="J43" s="137">
        <v>1.3357598225732199</v>
      </c>
      <c r="K43" s="137">
        <v>6.5287189910896899</v>
      </c>
      <c r="L43" s="137">
        <v>5.9528315467118897</v>
      </c>
      <c r="M43" s="137">
        <v>6.2333201822796003</v>
      </c>
      <c r="N43" s="137">
        <v>6.6318242058911601</v>
      </c>
      <c r="O43" s="137">
        <v>8.0611365526318792</v>
      </c>
      <c r="P43" s="137">
        <v>9.6473639016410093</v>
      </c>
      <c r="Q43" s="137">
        <v>10.999926171398901</v>
      </c>
      <c r="R43" s="137">
        <v>7.5410952381210397</v>
      </c>
    </row>
    <row r="44" spans="1:18" x14ac:dyDescent="0.25">
      <c r="A44" s="133" t="s">
        <v>102</v>
      </c>
      <c r="B44" s="136">
        <v>43901</v>
      </c>
      <c r="C44" s="137">
        <v>30.427499999999998</v>
      </c>
      <c r="D44" s="137">
        <v>30.427499999999998</v>
      </c>
      <c r="E44" s="133">
        <v>101806</v>
      </c>
      <c r="F44" s="137">
        <v>-17.796284622357099</v>
      </c>
      <c r="G44" s="137">
        <v>-29.485874393225899</v>
      </c>
      <c r="H44" s="137">
        <v>-19.871164361553799</v>
      </c>
      <c r="I44" s="137">
        <v>-3.2348278205041199</v>
      </c>
      <c r="J44" s="137">
        <v>0.61249366899003099</v>
      </c>
      <c r="K44" s="137">
        <v>5.9503910991601998</v>
      </c>
      <c r="L44" s="137">
        <v>5.4034069895112102</v>
      </c>
      <c r="M44" s="137">
        <v>5.6879102110864004</v>
      </c>
      <c r="N44" s="137">
        <v>6.0827202624539103</v>
      </c>
      <c r="O44" s="137">
        <v>7.4344985077207202</v>
      </c>
      <c r="P44" s="137">
        <v>8.8290963258811992</v>
      </c>
      <c r="Q44" s="137">
        <v>12.215002457404999</v>
      </c>
      <c r="R44" s="137">
        <v>6.9589953149349704</v>
      </c>
    </row>
    <row r="45" spans="1:18" x14ac:dyDescent="0.25">
      <c r="A45" s="133" t="s">
        <v>70</v>
      </c>
      <c r="B45" s="136">
        <v>43901</v>
      </c>
      <c r="C45" s="137">
        <v>28.0761</v>
      </c>
      <c r="D45" s="137">
        <v>28.0761</v>
      </c>
      <c r="E45" s="133">
        <v>119755</v>
      </c>
      <c r="F45" s="137">
        <v>-38.529615610172002</v>
      </c>
      <c r="G45" s="137">
        <v>-33.4133422205839</v>
      </c>
      <c r="H45" s="137">
        <v>-17.454744797984699</v>
      </c>
      <c r="I45" s="137">
        <v>-1.4199821195912901</v>
      </c>
      <c r="J45" s="137">
        <v>7.0641153487884996</v>
      </c>
      <c r="K45" s="137">
        <v>14.7016578096133</v>
      </c>
      <c r="L45" s="137">
        <v>10.3124911264446</v>
      </c>
      <c r="M45" s="137">
        <v>11.4677463307761</v>
      </c>
      <c r="N45" s="137">
        <v>12.702961330896899</v>
      </c>
      <c r="O45" s="137">
        <v>10.6277620151654</v>
      </c>
      <c r="P45" s="137">
        <v>11.9396852089003</v>
      </c>
      <c r="Q45" s="137">
        <v>13.593264191935001</v>
      </c>
      <c r="R45" s="137">
        <v>11.630804983252499</v>
      </c>
    </row>
    <row r="46" spans="1:18" x14ac:dyDescent="0.25">
      <c r="A46" s="133" t="s">
        <v>103</v>
      </c>
      <c r="B46" s="136">
        <v>43901</v>
      </c>
      <c r="C46" s="137">
        <v>26.8644</v>
      </c>
      <c r="D46" s="137">
        <v>26.8644</v>
      </c>
      <c r="E46" s="133">
        <v>108511</v>
      </c>
      <c r="F46" s="137">
        <v>-39.181419051934903</v>
      </c>
      <c r="G46" s="137">
        <v>-34.0518630767356</v>
      </c>
      <c r="H46" s="137">
        <v>-18.104352802772301</v>
      </c>
      <c r="I46" s="137">
        <v>-2.07517935649514</v>
      </c>
      <c r="J46" s="137">
        <v>6.41360577708316</v>
      </c>
      <c r="K46" s="137">
        <v>14.0295375843312</v>
      </c>
      <c r="L46" s="137">
        <v>9.6253033658676692</v>
      </c>
      <c r="M46" s="137">
        <v>10.753845927515799</v>
      </c>
      <c r="N46" s="137">
        <v>11.9610268068331</v>
      </c>
      <c r="O46" s="137">
        <v>9.8441098144868295</v>
      </c>
      <c r="P46" s="137">
        <v>10.962735265267501</v>
      </c>
      <c r="Q46" s="137">
        <v>14.293038892500901</v>
      </c>
      <c r="R46" s="137">
        <v>10.8662736028552</v>
      </c>
    </row>
    <row r="47" spans="1:18" x14ac:dyDescent="0.25">
      <c r="A47" s="133" t="s">
        <v>71</v>
      </c>
      <c r="B47" s="136">
        <v>43901</v>
      </c>
      <c r="C47" s="137">
        <v>23.070699999999999</v>
      </c>
      <c r="D47" s="137">
        <v>23.070699999999999</v>
      </c>
      <c r="E47" s="133">
        <v>119428</v>
      </c>
      <c r="F47" s="137">
        <v>-34.897403839082202</v>
      </c>
      <c r="G47" s="137">
        <v>-11.0263312789974</v>
      </c>
      <c r="H47" s="137">
        <v>-1.4686728521167001</v>
      </c>
      <c r="I47" s="137">
        <v>12.433241418442099</v>
      </c>
      <c r="J47" s="137">
        <v>14.591551910867899</v>
      </c>
      <c r="K47" s="137">
        <v>16.683631050160098</v>
      </c>
      <c r="L47" s="137">
        <v>10.282665774680099</v>
      </c>
      <c r="M47" s="137">
        <v>11.5266428135978</v>
      </c>
      <c r="N47" s="137">
        <v>12.4832956905886</v>
      </c>
      <c r="O47" s="137">
        <v>9.3061222780950104</v>
      </c>
      <c r="P47" s="137">
        <v>10.691086434460599</v>
      </c>
      <c r="Q47" s="137">
        <v>12.673815719050801</v>
      </c>
      <c r="R47" s="137">
        <v>10.8255012959385</v>
      </c>
    </row>
    <row r="48" spans="1:18" x14ac:dyDescent="0.25">
      <c r="A48" s="133" t="s">
        <v>104</v>
      </c>
      <c r="B48" s="136">
        <v>43901</v>
      </c>
      <c r="C48" s="137">
        <v>22.014500000000002</v>
      </c>
      <c r="D48" s="137">
        <v>22.014500000000002</v>
      </c>
      <c r="E48" s="133">
        <v>118053</v>
      </c>
      <c r="F48" s="137">
        <v>-35.577467981411601</v>
      </c>
      <c r="G48" s="137">
        <v>-11.7197810420904</v>
      </c>
      <c r="H48" s="137">
        <v>-2.1308407577612098</v>
      </c>
      <c r="I48" s="137">
        <v>11.7654286705099</v>
      </c>
      <c r="J48" s="137">
        <v>13.9193550966977</v>
      </c>
      <c r="K48" s="137">
        <v>15.998408703214</v>
      </c>
      <c r="L48" s="137">
        <v>9.5963845666357201</v>
      </c>
      <c r="M48" s="137">
        <v>10.779115052430701</v>
      </c>
      <c r="N48" s="137">
        <v>11.7053177037309</v>
      </c>
      <c r="O48" s="137">
        <v>8.2898210597404205</v>
      </c>
      <c r="P48" s="137">
        <v>9.5449565996830597</v>
      </c>
      <c r="Q48" s="137">
        <v>8.87351780655605</v>
      </c>
      <c r="R48" s="137">
        <v>9.89860418524529</v>
      </c>
    </row>
    <row r="49" spans="1:18" x14ac:dyDescent="0.25">
      <c r="A49" s="133" t="s">
        <v>72</v>
      </c>
      <c r="B49" s="136">
        <v>43901</v>
      </c>
      <c r="C49" s="137">
        <v>12.969099999999999</v>
      </c>
      <c r="D49" s="137">
        <v>12.969099999999999</v>
      </c>
      <c r="E49" s="133">
        <v>140769</v>
      </c>
      <c r="F49" s="137">
        <v>-63.663605977949601</v>
      </c>
      <c r="G49" s="137">
        <v>21.508777356739099</v>
      </c>
      <c r="H49" s="137">
        <v>38.721848315198997</v>
      </c>
      <c r="I49" s="137">
        <v>43.305237154593001</v>
      </c>
      <c r="J49" s="137">
        <v>33.413915108823701</v>
      </c>
      <c r="K49" s="137">
        <v>19.099793385715401</v>
      </c>
      <c r="L49" s="137">
        <v>13.264999622844099</v>
      </c>
      <c r="M49" s="137">
        <v>14.8963380000011</v>
      </c>
      <c r="N49" s="137">
        <v>15.1543810616177</v>
      </c>
      <c r="O49" s="137"/>
      <c r="P49" s="137"/>
      <c r="Q49" s="137">
        <v>10.0066620498615</v>
      </c>
      <c r="R49" s="137">
        <v>12.2019334811874</v>
      </c>
    </row>
    <row r="50" spans="1:18" x14ac:dyDescent="0.25">
      <c r="A50" s="133" t="s">
        <v>105</v>
      </c>
      <c r="B50" s="136">
        <v>43901</v>
      </c>
      <c r="C50" s="137">
        <v>12.457800000000001</v>
      </c>
      <c r="D50" s="137">
        <v>12.457800000000001</v>
      </c>
      <c r="E50" s="133">
        <v>140771</v>
      </c>
      <c r="F50" s="137">
        <v>-64.521676531753997</v>
      </c>
      <c r="G50" s="137">
        <v>20.625950880243401</v>
      </c>
      <c r="H50" s="137">
        <v>37.859221955276404</v>
      </c>
      <c r="I50" s="137">
        <v>42.452049590128802</v>
      </c>
      <c r="J50" s="137">
        <v>32.565188304099003</v>
      </c>
      <c r="K50" s="137">
        <v>18.1035930796833</v>
      </c>
      <c r="L50" s="137">
        <v>12.1567887067045</v>
      </c>
      <c r="M50" s="137">
        <v>13.6605899817484</v>
      </c>
      <c r="N50" s="137">
        <v>13.839064926756199</v>
      </c>
      <c r="O50" s="137"/>
      <c r="P50" s="137"/>
      <c r="Q50" s="137">
        <v>8.2834441366574403</v>
      </c>
      <c r="R50" s="137">
        <v>10.586064330595001</v>
      </c>
    </row>
    <row r="51" spans="1:18" x14ac:dyDescent="0.25">
      <c r="A51" s="133" t="s">
        <v>106</v>
      </c>
      <c r="B51" s="136">
        <v>43901</v>
      </c>
      <c r="C51" s="137">
        <v>26.955300000000001</v>
      </c>
      <c r="D51" s="137">
        <v>26.955300000000001</v>
      </c>
      <c r="E51" s="133">
        <v>102849</v>
      </c>
      <c r="F51" s="137">
        <v>-68.395258845312995</v>
      </c>
      <c r="G51" s="137">
        <v>-0.94774248111866299</v>
      </c>
      <c r="H51" s="137">
        <v>11.962750564128401</v>
      </c>
      <c r="I51" s="137">
        <v>21.7388690449473</v>
      </c>
      <c r="J51" s="137">
        <v>19.189456137263601</v>
      </c>
      <c r="K51" s="137">
        <v>16.368633914505502</v>
      </c>
      <c r="L51" s="137">
        <v>7.7700653020789296</v>
      </c>
      <c r="M51" s="137">
        <v>9.4242938234628202</v>
      </c>
      <c r="N51" s="137">
        <v>11.292496925968599</v>
      </c>
      <c r="O51" s="137">
        <v>7.6039654203157001</v>
      </c>
      <c r="P51" s="137">
        <v>8.4549208611436999</v>
      </c>
      <c r="Q51" s="137">
        <v>11.061098302055401</v>
      </c>
      <c r="R51" s="137">
        <v>9.1452612559037405</v>
      </c>
    </row>
    <row r="52" spans="1:18" x14ac:dyDescent="0.25">
      <c r="A52" s="133" t="s">
        <v>73</v>
      </c>
      <c r="B52" s="136">
        <v>43901</v>
      </c>
      <c r="C52" s="137">
        <v>28.290500000000002</v>
      </c>
      <c r="D52" s="137">
        <v>28.290500000000002</v>
      </c>
      <c r="E52" s="133">
        <v>118747</v>
      </c>
      <c r="F52" s="137">
        <v>-67.676381718423499</v>
      </c>
      <c r="G52" s="137">
        <v>-0.25802802961959498</v>
      </c>
      <c r="H52" s="137">
        <v>12.656033287101801</v>
      </c>
      <c r="I52" s="137">
        <v>22.4473243252882</v>
      </c>
      <c r="J52" s="137">
        <v>19.898266068293001</v>
      </c>
      <c r="K52" s="137">
        <v>17.0970995327244</v>
      </c>
      <c r="L52" s="137">
        <v>8.4969312832735309</v>
      </c>
      <c r="M52" s="137">
        <v>10.174185088044799</v>
      </c>
      <c r="N52" s="137">
        <v>12.0768728113308</v>
      </c>
      <c r="O52" s="137">
        <v>8.4538335784619996</v>
      </c>
      <c r="P52" s="137">
        <v>9.4261314369613203</v>
      </c>
      <c r="Q52" s="137">
        <v>11.648918742826</v>
      </c>
      <c r="R52" s="137">
        <v>9.9821884186496508</v>
      </c>
    </row>
    <row r="53" spans="1:18" x14ac:dyDescent="0.25">
      <c r="A53" s="133" t="s">
        <v>107</v>
      </c>
      <c r="B53" s="136">
        <v>43901</v>
      </c>
      <c r="C53" s="137">
        <v>1985.3027999999999</v>
      </c>
      <c r="D53" s="137">
        <v>1985.3027999999999</v>
      </c>
      <c r="E53" s="133">
        <v>116485</v>
      </c>
      <c r="F53" s="137">
        <v>-72.199269602303701</v>
      </c>
      <c r="G53" s="137">
        <v>-17.864370692177399</v>
      </c>
      <c r="H53" s="137">
        <v>2.7497598452642</v>
      </c>
      <c r="I53" s="137">
        <v>12.463730927896201</v>
      </c>
      <c r="J53" s="137">
        <v>16.745151501282599</v>
      </c>
      <c r="K53" s="137">
        <v>17.833081970566798</v>
      </c>
      <c r="L53" s="137">
        <v>10.071325359809199</v>
      </c>
      <c r="M53" s="137">
        <v>11.979335092392599</v>
      </c>
      <c r="N53" s="137">
        <v>13.3955557803363</v>
      </c>
      <c r="O53" s="137">
        <v>9.7322953684331495</v>
      </c>
      <c r="P53" s="137">
        <v>10.197642107400499</v>
      </c>
      <c r="Q53" s="137">
        <v>12.0642576987588</v>
      </c>
      <c r="R53" s="137">
        <v>11.314333400671</v>
      </c>
    </row>
    <row r="54" spans="1:18" x14ac:dyDescent="0.25">
      <c r="A54" s="133" t="s">
        <v>74</v>
      </c>
      <c r="B54" s="136">
        <v>43901</v>
      </c>
      <c r="C54" s="137">
        <v>2116.2413000000001</v>
      </c>
      <c r="D54" s="137">
        <v>2116.2413000000001</v>
      </c>
      <c r="E54" s="133">
        <v>120084</v>
      </c>
      <c r="F54" s="137">
        <v>-71.270362249564599</v>
      </c>
      <c r="G54" s="137">
        <v>-16.934294360086302</v>
      </c>
      <c r="H54" s="137">
        <v>3.68248909599814</v>
      </c>
      <c r="I54" s="137">
        <v>13.4001467898574</v>
      </c>
      <c r="J54" s="137">
        <v>17.724886684411299</v>
      </c>
      <c r="K54" s="137">
        <v>18.8345256929715</v>
      </c>
      <c r="L54" s="137">
        <v>11.143302237276901</v>
      </c>
      <c r="M54" s="137">
        <v>12.7498742573885</v>
      </c>
      <c r="N54" s="137">
        <v>14.2187045155697</v>
      </c>
      <c r="O54" s="137">
        <v>10.9655651010008</v>
      </c>
      <c r="P54" s="137">
        <v>11.811049765904199</v>
      </c>
      <c r="Q54" s="137">
        <v>12.978244373573901</v>
      </c>
      <c r="R54" s="137">
        <v>12.267593812145099</v>
      </c>
    </row>
    <row r="55" spans="1:18" x14ac:dyDescent="0.25">
      <c r="A55" s="133" t="s">
        <v>108</v>
      </c>
      <c r="B55" s="136">
        <v>43901</v>
      </c>
      <c r="C55" s="137">
        <v>30.688300000000002</v>
      </c>
      <c r="D55" s="137">
        <v>30.688300000000002</v>
      </c>
      <c r="E55" s="133">
        <v>100963</v>
      </c>
      <c r="F55" s="137">
        <v>-15.1519837988122</v>
      </c>
      <c r="G55" s="137">
        <v>-0.59464073924355698</v>
      </c>
      <c r="H55" s="137">
        <v>2.7370061488905</v>
      </c>
      <c r="I55" s="137">
        <v>11.6482498576192</v>
      </c>
      <c r="J55" s="137">
        <v>11.230258677656799</v>
      </c>
      <c r="K55" s="137">
        <v>13.376311175145499</v>
      </c>
      <c r="L55" s="137">
        <v>7.3005515882005403</v>
      </c>
      <c r="M55" s="137">
        <v>8.3757600293640309</v>
      </c>
      <c r="N55" s="137">
        <v>-0.97502244548481998</v>
      </c>
      <c r="O55" s="137">
        <v>3.2512647717566101</v>
      </c>
      <c r="P55" s="137">
        <v>5.7081140389408302</v>
      </c>
      <c r="Q55" s="137">
        <v>12.239352157300599</v>
      </c>
      <c r="R55" s="137">
        <v>2.8368788361108899</v>
      </c>
    </row>
    <row r="56" spans="1:18" x14ac:dyDescent="0.25">
      <c r="A56" s="133" t="s">
        <v>75</v>
      </c>
      <c r="B56" s="136">
        <v>43901</v>
      </c>
      <c r="C56" s="137">
        <v>32.288899999999998</v>
      </c>
      <c r="D56" s="137">
        <v>32.288899999999998</v>
      </c>
      <c r="E56" s="133">
        <v>119461</v>
      </c>
      <c r="F56" s="137">
        <v>-14.683628914217101</v>
      </c>
      <c r="G56" s="137">
        <v>-9.0432434273879397E-2</v>
      </c>
      <c r="H56" s="137">
        <v>3.1994340450407299</v>
      </c>
      <c r="I56" s="137">
        <v>12.0459208437266</v>
      </c>
      <c r="J56" s="137">
        <v>11.545571313807301</v>
      </c>
      <c r="K56" s="137">
        <v>13.6423566570107</v>
      </c>
      <c r="L56" s="137">
        <v>7.52081382620102</v>
      </c>
      <c r="M56" s="137">
        <v>8.7168819266269395</v>
      </c>
      <c r="N56" s="137">
        <v>-0.60048815210482198</v>
      </c>
      <c r="O56" s="137">
        <v>3.97884924843058</v>
      </c>
      <c r="P56" s="137">
        <v>6.6046755427674304</v>
      </c>
      <c r="Q56" s="137">
        <v>8.7455081697751105</v>
      </c>
      <c r="R56" s="137">
        <v>3.4643937717280502</v>
      </c>
    </row>
    <row r="57" spans="1:18" x14ac:dyDescent="0.25">
      <c r="A57" s="133" t="s">
        <v>109</v>
      </c>
      <c r="B57" s="136">
        <v>43901</v>
      </c>
      <c r="C57" s="137">
        <v>62.1813</v>
      </c>
      <c r="D57" s="137">
        <v>62.1813</v>
      </c>
      <c r="E57" s="133">
        <v>100172</v>
      </c>
      <c r="F57" s="137">
        <v>2.8180024030203299</v>
      </c>
      <c r="G57" s="137">
        <v>6.1568770733108096</v>
      </c>
      <c r="H57" s="137">
        <v>6.8852858014732297</v>
      </c>
      <c r="I57" s="137">
        <v>7.5774001244676299</v>
      </c>
      <c r="J57" s="137">
        <v>7.24529244369264</v>
      </c>
      <c r="K57" s="137">
        <v>7.0101669731536997</v>
      </c>
      <c r="L57" s="137">
        <v>6.1883735462150504</v>
      </c>
      <c r="M57" s="137">
        <v>6.1930453375245804</v>
      </c>
      <c r="N57" s="137">
        <v>6.2642125999993903</v>
      </c>
      <c r="O57" s="137">
        <v>4.9762382843348902</v>
      </c>
      <c r="P57" s="137">
        <v>6.8992775739033299</v>
      </c>
      <c r="Q57" s="137">
        <v>23.915337142139599</v>
      </c>
      <c r="R57" s="137">
        <v>6.6489006716402699</v>
      </c>
    </row>
    <row r="58" spans="1:18" x14ac:dyDescent="0.25">
      <c r="A58" s="133" t="s">
        <v>76</v>
      </c>
      <c r="B58" s="136">
        <v>43901</v>
      </c>
      <c r="C58" s="137">
        <v>63.043599999999998</v>
      </c>
      <c r="D58" s="137">
        <v>63.043599999999998</v>
      </c>
      <c r="E58" s="133">
        <v>120830</v>
      </c>
      <c r="F58" s="137">
        <v>2.89528124682698</v>
      </c>
      <c r="G58" s="137">
        <v>6.2465768212898798</v>
      </c>
      <c r="H58" s="137">
        <v>6.9817212979538699</v>
      </c>
      <c r="I58" s="137">
        <v>7.6772774224193503</v>
      </c>
      <c r="J58" s="137">
        <v>7.3435387306674</v>
      </c>
      <c r="K58" s="137">
        <v>7.1042984626340697</v>
      </c>
      <c r="L58" s="137">
        <v>6.3046879807920302</v>
      </c>
      <c r="M58" s="137">
        <v>6.3060445929437599</v>
      </c>
      <c r="N58" s="137">
        <v>6.3746413317427804</v>
      </c>
      <c r="O58" s="137">
        <v>5.1764094371715297</v>
      </c>
      <c r="P58" s="137">
        <v>7.04219156764972</v>
      </c>
      <c r="Q58" s="137">
        <v>9.1850833918703998</v>
      </c>
      <c r="R58" s="137">
        <v>6.87911960131557</v>
      </c>
    </row>
    <row r="59" spans="1:18" x14ac:dyDescent="0.25">
      <c r="A59" s="133" t="s">
        <v>77</v>
      </c>
      <c r="B59" s="136">
        <v>43901</v>
      </c>
      <c r="C59" s="137">
        <v>15.4575</v>
      </c>
      <c r="D59" s="137">
        <v>15.4575</v>
      </c>
      <c r="E59" s="133">
        <v>134494</v>
      </c>
      <c r="F59" s="137">
        <v>-52.975326560233</v>
      </c>
      <c r="G59" s="137">
        <v>3.21279942009172</v>
      </c>
      <c r="H59" s="137">
        <v>11.291235330239401</v>
      </c>
      <c r="I59" s="137">
        <v>19.918589783586</v>
      </c>
      <c r="J59" s="137">
        <v>16.5903241059263</v>
      </c>
      <c r="K59" s="137">
        <v>24.624917771435701</v>
      </c>
      <c r="L59" s="137">
        <v>11.7337723188536</v>
      </c>
      <c r="M59" s="137">
        <v>12.750633004919999</v>
      </c>
      <c r="N59" s="137">
        <v>13.272633168857</v>
      </c>
      <c r="O59" s="137">
        <v>9.2968301826619495</v>
      </c>
      <c r="P59" s="137"/>
      <c r="Q59" s="137">
        <v>11.330986916951099</v>
      </c>
      <c r="R59" s="137">
        <v>10.396213252372799</v>
      </c>
    </row>
    <row r="60" spans="1:18" x14ac:dyDescent="0.25">
      <c r="A60" s="133" t="s">
        <v>110</v>
      </c>
      <c r="B60" s="136">
        <v>43901</v>
      </c>
      <c r="C60" s="137">
        <v>15.409800000000001</v>
      </c>
      <c r="D60" s="137">
        <v>15.409800000000001</v>
      </c>
      <c r="E60" s="133">
        <v>141061</v>
      </c>
      <c r="F60" s="137">
        <v>-53.138830654552898</v>
      </c>
      <c r="G60" s="137">
        <v>3.0805087221573499</v>
      </c>
      <c r="H60" s="137">
        <v>11.156344906971499</v>
      </c>
      <c r="I60" s="137">
        <v>19.791762994846898</v>
      </c>
      <c r="J60" s="137">
        <v>16.466294819561099</v>
      </c>
      <c r="K60" s="137">
        <v>24.497667479737</v>
      </c>
      <c r="L60" s="137">
        <v>11.608975100798901</v>
      </c>
      <c r="M60" s="137">
        <v>12.621707437315299</v>
      </c>
      <c r="N60" s="137">
        <v>13.1382117149224</v>
      </c>
      <c r="O60" s="137">
        <v>9.1713678603999504</v>
      </c>
      <c r="P60" s="137"/>
      <c r="Q60" s="137">
        <v>11.172233634139401</v>
      </c>
      <c r="R60" s="137">
        <v>10.262130788019601</v>
      </c>
    </row>
    <row r="61" spans="1:18" x14ac:dyDescent="0.25">
      <c r="A61" s="133" t="s">
        <v>78</v>
      </c>
      <c r="B61" s="136">
        <v>43901</v>
      </c>
      <c r="C61" s="137">
        <v>27.400200000000002</v>
      </c>
      <c r="D61" s="137">
        <v>27.400200000000002</v>
      </c>
      <c r="E61" s="133">
        <v>119671</v>
      </c>
      <c r="F61" s="137">
        <v>-79.643935567561797</v>
      </c>
      <c r="G61" s="137">
        <v>5.3590016106593401</v>
      </c>
      <c r="H61" s="137">
        <v>20.422856263521201</v>
      </c>
      <c r="I61" s="137">
        <v>26.0918984586175</v>
      </c>
      <c r="J61" s="137">
        <v>24.367227691298201</v>
      </c>
      <c r="K61" s="137">
        <v>20.755387418727398</v>
      </c>
      <c r="L61" s="137">
        <v>12.6817142253337</v>
      </c>
      <c r="M61" s="137">
        <v>14.909294227746701</v>
      </c>
      <c r="N61" s="137">
        <v>16.656242194446602</v>
      </c>
      <c r="O61" s="137">
        <v>10.372468268536201</v>
      </c>
      <c r="P61" s="137">
        <v>11.570562492505401</v>
      </c>
      <c r="Q61" s="137">
        <v>12.6118395327216</v>
      </c>
      <c r="R61" s="137">
        <v>12.9300368233847</v>
      </c>
    </row>
    <row r="62" spans="1:18" x14ac:dyDescent="0.25">
      <c r="A62" s="133" t="s">
        <v>111</v>
      </c>
      <c r="B62" s="136">
        <v>43901</v>
      </c>
      <c r="C62" s="137">
        <v>26.0992</v>
      </c>
      <c r="D62" s="137">
        <v>26.0992</v>
      </c>
      <c r="E62" s="133">
        <v>102205</v>
      </c>
      <c r="F62" s="137">
        <v>-80.269507333728498</v>
      </c>
      <c r="G62" s="137">
        <v>4.8420552183696497</v>
      </c>
      <c r="H62" s="137">
        <v>19.874374109549802</v>
      </c>
      <c r="I62" s="137">
        <v>25.510283041341498</v>
      </c>
      <c r="J62" s="137">
        <v>23.761651709007001</v>
      </c>
      <c r="K62" s="137">
        <v>20.132576683812399</v>
      </c>
      <c r="L62" s="137">
        <v>12.0518492137561</v>
      </c>
      <c r="M62" s="137">
        <v>14.249353358948399</v>
      </c>
      <c r="N62" s="137">
        <v>15.963021849665299</v>
      </c>
      <c r="O62" s="137">
        <v>9.4096780864300307</v>
      </c>
      <c r="P62" s="137">
        <v>10.490872710662099</v>
      </c>
      <c r="Q62" s="137">
        <v>9.9562995594713595</v>
      </c>
      <c r="R62" s="137">
        <v>12.0135596183404</v>
      </c>
    </row>
    <row r="63" spans="1:18" x14ac:dyDescent="0.25">
      <c r="A63" s="133" t="s">
        <v>79</v>
      </c>
      <c r="B63" s="136">
        <v>43901</v>
      </c>
      <c r="C63" s="137">
        <v>32.506</v>
      </c>
      <c r="D63" s="137">
        <v>32.506</v>
      </c>
      <c r="E63" s="133">
        <v>119097</v>
      </c>
      <c r="F63" s="137">
        <v>-32.784934514580897</v>
      </c>
      <c r="G63" s="137">
        <v>-2.5143616301530698</v>
      </c>
      <c r="H63" s="137">
        <v>4.3507367200585696</v>
      </c>
      <c r="I63" s="137">
        <v>11.277266267070299</v>
      </c>
      <c r="J63" s="137">
        <v>14.4991373891528</v>
      </c>
      <c r="K63" s="137">
        <v>15.421213240876201</v>
      </c>
      <c r="L63" s="137">
        <v>9.5205540766366408</v>
      </c>
      <c r="M63" s="137">
        <v>9.7584384156005193</v>
      </c>
      <c r="N63" s="137">
        <v>10.1634794788734</v>
      </c>
      <c r="O63" s="137">
        <v>8.0469122184806601</v>
      </c>
      <c r="P63" s="137">
        <v>9.5611312652896903</v>
      </c>
      <c r="Q63" s="137">
        <v>12.867046561509101</v>
      </c>
      <c r="R63" s="137">
        <v>8.9466552902051308</v>
      </c>
    </row>
    <row r="64" spans="1:18" x14ac:dyDescent="0.25">
      <c r="A64" s="133" t="s">
        <v>112</v>
      </c>
      <c r="B64" s="136">
        <v>43901</v>
      </c>
      <c r="C64" s="137">
        <v>30.2211</v>
      </c>
      <c r="D64" s="137">
        <v>30.2211</v>
      </c>
      <c r="E64" s="133">
        <v>101909</v>
      </c>
      <c r="F64" s="137">
        <v>-33.754884054285</v>
      </c>
      <c r="G64" s="137">
        <v>-3.5249721355880599</v>
      </c>
      <c r="H64" s="137">
        <v>3.34938572521237</v>
      </c>
      <c r="I64" s="137">
        <v>10.2457246501985</v>
      </c>
      <c r="J64" s="137">
        <v>13.359089574084599</v>
      </c>
      <c r="K64" s="137">
        <v>14.3391001349052</v>
      </c>
      <c r="L64" s="137">
        <v>8.4315437336629095</v>
      </c>
      <c r="M64" s="137">
        <v>8.6333645286855898</v>
      </c>
      <c r="N64" s="137">
        <v>9.0388817526852794</v>
      </c>
      <c r="O64" s="137">
        <v>6.77624458372983</v>
      </c>
      <c r="P64" s="137">
        <v>8.0426459801619092</v>
      </c>
      <c r="Q64" s="137">
        <v>12.231855319854199</v>
      </c>
      <c r="R64" s="137">
        <v>7.7216982480161098</v>
      </c>
    </row>
    <row r="65" spans="1:18" x14ac:dyDescent="0.25">
      <c r="A65" s="133" t="s">
        <v>113</v>
      </c>
      <c r="B65" s="136">
        <v>43901</v>
      </c>
      <c r="C65" s="137">
        <v>17.721399999999999</v>
      </c>
      <c r="D65" s="137">
        <v>17.721399999999999</v>
      </c>
      <c r="E65" s="133">
        <v>116555</v>
      </c>
      <c r="F65" s="137">
        <v>-64.444844299995907</v>
      </c>
      <c r="G65" s="137">
        <v>-4.4461488140218197</v>
      </c>
      <c r="H65" s="137">
        <v>6.30427764326096</v>
      </c>
      <c r="I65" s="137">
        <v>16.641652401774699</v>
      </c>
      <c r="J65" s="137">
        <v>16.1273094335487</v>
      </c>
      <c r="K65" s="137">
        <v>18.752017449587999</v>
      </c>
      <c r="L65" s="137">
        <v>10.1513624273234</v>
      </c>
      <c r="M65" s="137">
        <v>12.208772901046199</v>
      </c>
      <c r="N65" s="137">
        <v>12.780502834653999</v>
      </c>
      <c r="O65" s="137">
        <v>7.4833653338298403</v>
      </c>
      <c r="P65" s="137">
        <v>7.6540692475330099</v>
      </c>
      <c r="Q65" s="137">
        <v>9.5568362156663298</v>
      </c>
      <c r="R65" s="137">
        <v>9.6268439198132008</v>
      </c>
    </row>
    <row r="66" spans="1:18" x14ac:dyDescent="0.25">
      <c r="A66" s="133" t="s">
        <v>80</v>
      </c>
      <c r="B66" s="136">
        <v>43901</v>
      </c>
      <c r="C66" s="137">
        <v>18.471299999999999</v>
      </c>
      <c r="D66" s="137">
        <v>18.471299999999999</v>
      </c>
      <c r="E66" s="133">
        <v>119311</v>
      </c>
      <c r="F66" s="137">
        <v>-64.486588839496903</v>
      </c>
      <c r="G66" s="137">
        <v>-4.4236439875571003</v>
      </c>
      <c r="H66" s="137">
        <v>6.3027032049742697</v>
      </c>
      <c r="I66" s="137">
        <v>16.662191192266501</v>
      </c>
      <c r="J66" s="137">
        <v>16.142179220192801</v>
      </c>
      <c r="K66" s="137">
        <v>19.002150844766401</v>
      </c>
      <c r="L66" s="137">
        <v>10.505139889992799</v>
      </c>
      <c r="M66" s="137">
        <v>12.516602415613701</v>
      </c>
      <c r="N66" s="137">
        <v>13.0989582182823</v>
      </c>
      <c r="O66" s="137">
        <v>7.9190756996776104</v>
      </c>
      <c r="P66" s="137">
        <v>8.4646180504060808</v>
      </c>
      <c r="Q66" s="137">
        <v>9.8094252976279801</v>
      </c>
      <c r="R66" s="137">
        <v>9.9763521370601698</v>
      </c>
    </row>
    <row r="67" spans="1:18" x14ac:dyDescent="0.25">
      <c r="A67" s="133" t="s">
        <v>365</v>
      </c>
      <c r="B67" s="136">
        <v>43901</v>
      </c>
      <c r="C67" s="137">
        <v>0.37559999999999999</v>
      </c>
      <c r="D67" s="137">
        <v>0.37559999999999999</v>
      </c>
      <c r="E67" s="133">
        <v>148118</v>
      </c>
      <c r="F67" s="137">
        <v>9.7229621736802407</v>
      </c>
      <c r="G67" s="137">
        <v>9.7307384697409507</v>
      </c>
      <c r="H67" s="137">
        <v>8.3428571428573797</v>
      </c>
      <c r="I67" s="137">
        <v>8.3562271062270792</v>
      </c>
      <c r="J67" s="137"/>
      <c r="K67" s="137"/>
      <c r="L67" s="137"/>
      <c r="M67" s="137"/>
      <c r="N67" s="137"/>
      <c r="O67" s="137"/>
      <c r="P67" s="137"/>
      <c r="Q67" s="137">
        <v>8.4954845917512998</v>
      </c>
      <c r="R67" s="137"/>
    </row>
    <row r="68" spans="1:18" x14ac:dyDescent="0.25">
      <c r="A68" s="133" t="s">
        <v>369</v>
      </c>
      <c r="B68" s="136">
        <v>43901</v>
      </c>
      <c r="C68" s="137">
        <v>0.3589</v>
      </c>
      <c r="D68" s="137">
        <v>0.3589</v>
      </c>
      <c r="E68" s="133">
        <v>148117</v>
      </c>
      <c r="F68" s="137">
        <v>10.1756342347336</v>
      </c>
      <c r="G68" s="137">
        <v>8.1450488145055502</v>
      </c>
      <c r="H68" s="137">
        <v>8.7317092619904209</v>
      </c>
      <c r="I68" s="137">
        <v>8.01525193643681</v>
      </c>
      <c r="J68" s="137"/>
      <c r="K68" s="137"/>
      <c r="L68" s="137"/>
      <c r="M68" s="137"/>
      <c r="N68" s="137"/>
      <c r="O68" s="137"/>
      <c r="P68" s="137"/>
      <c r="Q68" s="137">
        <v>8.4459870904883392</v>
      </c>
      <c r="R68" s="137"/>
    </row>
    <row r="69" spans="1:18" x14ac:dyDescent="0.25">
      <c r="A69" s="133" t="s">
        <v>81</v>
      </c>
      <c r="B69" s="136">
        <v>43901</v>
      </c>
      <c r="C69" s="137">
        <v>20.685500000000001</v>
      </c>
      <c r="D69" s="137">
        <v>20.685500000000001</v>
      </c>
      <c r="E69" s="133">
        <v>120762</v>
      </c>
      <c r="F69" s="137">
        <v>-65.842902834240903</v>
      </c>
      <c r="G69" s="137">
        <v>2.9655996247056802</v>
      </c>
      <c r="H69" s="137">
        <v>12.380975456109701</v>
      </c>
      <c r="I69" s="137">
        <v>18.391624392665999</v>
      </c>
      <c r="J69" s="137">
        <v>-5.0179260268508399</v>
      </c>
      <c r="K69" s="137">
        <v>-0.174437174606307</v>
      </c>
      <c r="L69" s="137">
        <v>-0.81398562727222601</v>
      </c>
      <c r="M69" s="137">
        <v>4.50385830026124</v>
      </c>
      <c r="N69" s="137">
        <v>-2.5531820967657599</v>
      </c>
      <c r="O69" s="137">
        <v>2.3245551323104001</v>
      </c>
      <c r="P69" s="137">
        <v>6.0264820900008296</v>
      </c>
      <c r="Q69" s="137">
        <v>9.0496030056801793</v>
      </c>
      <c r="R69" s="137">
        <v>0.89493098182672903</v>
      </c>
    </row>
    <row r="70" spans="1:18" x14ac:dyDescent="0.25">
      <c r="A70" s="133" t="s">
        <v>114</v>
      </c>
      <c r="B70" s="136">
        <v>43901</v>
      </c>
      <c r="C70" s="137">
        <v>19.758099999999999</v>
      </c>
      <c r="D70" s="137">
        <v>19.758099999999999</v>
      </c>
      <c r="E70" s="133">
        <v>113077</v>
      </c>
      <c r="F70" s="137">
        <v>-66.446296828592395</v>
      </c>
      <c r="G70" s="137">
        <v>2.3653660191274</v>
      </c>
      <c r="H70" s="137">
        <v>11.770336939255699</v>
      </c>
      <c r="I70" s="137">
        <v>17.789078208101699</v>
      </c>
      <c r="J70" s="137">
        <v>-5.6124439971824804</v>
      </c>
      <c r="K70" s="137">
        <v>-0.76589285971029797</v>
      </c>
      <c r="L70" s="137">
        <v>-1.4060312978273</v>
      </c>
      <c r="M70" s="137">
        <v>3.8750141996571301</v>
      </c>
      <c r="N70" s="137">
        <v>-3.1696838237072198</v>
      </c>
      <c r="O70" s="137">
        <v>1.5759164640835299</v>
      </c>
      <c r="P70" s="137">
        <v>5.1381389275826104</v>
      </c>
      <c r="Q70" s="137">
        <v>10.0358030431107</v>
      </c>
      <c r="R70" s="137">
        <v>0.204726523469418</v>
      </c>
    </row>
    <row r="71" spans="1:18" x14ac:dyDescent="0.25">
      <c r="A71" s="135" t="s">
        <v>387</v>
      </c>
      <c r="B71" s="135"/>
      <c r="C71" s="135"/>
      <c r="D71" s="135"/>
      <c r="E71" s="135"/>
      <c r="F71" s="135"/>
      <c r="G71" s="135"/>
      <c r="H71" s="135"/>
      <c r="I71" s="135"/>
      <c r="J71" s="135"/>
      <c r="K71" s="135"/>
      <c r="L71" s="135"/>
      <c r="M71" s="135"/>
      <c r="N71" s="135"/>
      <c r="O71" s="135"/>
      <c r="P71" s="135"/>
      <c r="Q71" s="135"/>
      <c r="R71" s="135"/>
    </row>
    <row r="72" spans="1:18" x14ac:dyDescent="0.25">
      <c r="A72" s="133" t="s">
        <v>266</v>
      </c>
      <c r="B72" s="136">
        <v>43901</v>
      </c>
      <c r="C72" s="137">
        <v>37.24</v>
      </c>
      <c r="D72" s="137">
        <v>37.24</v>
      </c>
      <c r="E72" s="133">
        <v>104331</v>
      </c>
      <c r="F72" s="137">
        <v>-14.690099275557399</v>
      </c>
      <c r="G72" s="137">
        <v>-297.11488923235402</v>
      </c>
      <c r="H72" s="137">
        <v>-239.13839171333399</v>
      </c>
      <c r="I72" s="137">
        <v>-175.028628685943</v>
      </c>
      <c r="J72" s="137">
        <v>-129.19817199833801</v>
      </c>
      <c r="K72" s="137">
        <v>-19.178086040781</v>
      </c>
      <c r="L72" s="137">
        <v>4.85378208150488</v>
      </c>
      <c r="M72" s="137">
        <v>-6.3369238523718003</v>
      </c>
      <c r="N72" s="137">
        <v>-2.8864855622288199</v>
      </c>
      <c r="O72" s="137">
        <v>7.28620087218974</v>
      </c>
      <c r="P72" s="137">
        <v>6.7071403834872898</v>
      </c>
      <c r="Q72" s="137">
        <v>20.257946210269001</v>
      </c>
      <c r="R72" s="137">
        <v>-0.99590723055934105</v>
      </c>
    </row>
    <row r="73" spans="1:18" x14ac:dyDescent="0.25">
      <c r="A73" s="133" t="s">
        <v>163</v>
      </c>
      <c r="B73" s="136">
        <v>43901</v>
      </c>
      <c r="C73" s="137">
        <v>39.9</v>
      </c>
      <c r="D73" s="137">
        <v>39.9</v>
      </c>
      <c r="E73" s="133">
        <v>119661</v>
      </c>
      <c r="F73" s="137">
        <v>-13.711495116454699</v>
      </c>
      <c r="G73" s="137">
        <v>-294.94949494949498</v>
      </c>
      <c r="H73" s="137">
        <v>-238.203437318482</v>
      </c>
      <c r="I73" s="137">
        <v>-174.378591474008</v>
      </c>
      <c r="J73" s="137">
        <v>-128.58096154443001</v>
      </c>
      <c r="K73" s="137">
        <v>-18.506356182665101</v>
      </c>
      <c r="L73" s="137">
        <v>5.5263433450402299</v>
      </c>
      <c r="M73" s="137">
        <v>-5.6583794464326198</v>
      </c>
      <c r="N73" s="137">
        <v>-2.2237531516838702</v>
      </c>
      <c r="O73" s="137">
        <v>8.4488465485264292</v>
      </c>
      <c r="P73" s="137">
        <v>8.0601082638755308</v>
      </c>
      <c r="Q73" s="137">
        <v>21.9266783565655</v>
      </c>
      <c r="R73" s="137">
        <v>-0.16171363973609401</v>
      </c>
    </row>
    <row r="74" spans="1:18" x14ac:dyDescent="0.25">
      <c r="A74" s="133" t="s">
        <v>267</v>
      </c>
      <c r="B74" s="136">
        <v>43901</v>
      </c>
      <c r="C74" s="137">
        <v>30.15</v>
      </c>
      <c r="D74" s="137">
        <v>30.15</v>
      </c>
      <c r="E74" s="133">
        <v>107745</v>
      </c>
      <c r="F74" s="137">
        <v>-12.0981107060017</v>
      </c>
      <c r="G74" s="137">
        <v>-290.60509554140202</v>
      </c>
      <c r="H74" s="137">
        <v>-234.535499343862</v>
      </c>
      <c r="I74" s="137">
        <v>-172.03266064790299</v>
      </c>
      <c r="J74" s="137">
        <v>-125.862068965517</v>
      </c>
      <c r="K74" s="137">
        <v>-19.1301118338389</v>
      </c>
      <c r="L74" s="137">
        <v>4.9064085761333303</v>
      </c>
      <c r="M74" s="137">
        <v>-5.5875251369048096</v>
      </c>
      <c r="N74" s="137">
        <v>-2.2312410962981901</v>
      </c>
      <c r="O74" s="137">
        <v>7.9252918637538601</v>
      </c>
      <c r="P74" s="137">
        <v>7.4383663447119899</v>
      </c>
      <c r="Q74" s="137">
        <v>17.081229313809501</v>
      </c>
      <c r="R74" s="137">
        <v>-0.39325063398197802</v>
      </c>
    </row>
    <row r="75" spans="1:18" x14ac:dyDescent="0.25">
      <c r="A75" s="133" t="s">
        <v>164</v>
      </c>
      <c r="B75" s="136">
        <v>43901</v>
      </c>
      <c r="C75" s="137">
        <v>32.22</v>
      </c>
      <c r="D75" s="137">
        <v>32.22</v>
      </c>
      <c r="E75" s="133">
        <v>119544</v>
      </c>
      <c r="F75" s="137">
        <v>-11.321339950374799</v>
      </c>
      <c r="G75" s="137">
        <v>-289.38897168405299</v>
      </c>
      <c r="H75" s="137">
        <v>-233.4293337851</v>
      </c>
      <c r="I75" s="137">
        <v>-170.88581372224101</v>
      </c>
      <c r="J75" s="137">
        <v>-125.22888918872</v>
      </c>
      <c r="K75" s="137">
        <v>-18.0696600376506</v>
      </c>
      <c r="L75" s="137">
        <v>5.9607219242885598</v>
      </c>
      <c r="M75" s="137">
        <v>-4.5907530913075902</v>
      </c>
      <c r="N75" s="137">
        <v>-1.19268453305584</v>
      </c>
      <c r="O75" s="137">
        <v>9.2856731864267292</v>
      </c>
      <c r="P75" s="137">
        <v>8.7967968673346792</v>
      </c>
      <c r="Q75" s="137">
        <v>23.5141356819314</v>
      </c>
      <c r="R75" s="137">
        <v>0.67354531163969</v>
      </c>
    </row>
    <row r="76" spans="1:18" x14ac:dyDescent="0.25">
      <c r="A76" s="133" t="s">
        <v>165</v>
      </c>
      <c r="B76" s="136">
        <v>43901</v>
      </c>
      <c r="C76" s="137">
        <v>51.344900000000003</v>
      </c>
      <c r="D76" s="137">
        <v>51.344900000000003</v>
      </c>
      <c r="E76" s="133">
        <v>120503</v>
      </c>
      <c r="F76" s="137">
        <v>16.186836493217701</v>
      </c>
      <c r="G76" s="137">
        <v>-241.11211762246501</v>
      </c>
      <c r="H76" s="137">
        <v>-170.68417759417599</v>
      </c>
      <c r="I76" s="137">
        <v>-149.20020974149</v>
      </c>
      <c r="J76" s="137">
        <v>-107.453674174</v>
      </c>
      <c r="K76" s="137">
        <v>-2.45267481063286</v>
      </c>
      <c r="L76" s="137">
        <v>15.1026032801815</v>
      </c>
      <c r="M76" s="137">
        <v>4.5391182691088003</v>
      </c>
      <c r="N76" s="137">
        <v>11.6171313147272</v>
      </c>
      <c r="O76" s="137">
        <v>15.996818716000201</v>
      </c>
      <c r="P76" s="137">
        <v>11.659512767775499</v>
      </c>
      <c r="Q76" s="137">
        <v>33.949780291218801</v>
      </c>
      <c r="R76" s="137">
        <v>9.9057952127982194</v>
      </c>
    </row>
    <row r="77" spans="1:18" x14ac:dyDescent="0.25">
      <c r="A77" s="133" t="s">
        <v>268</v>
      </c>
      <c r="B77" s="136">
        <v>43901</v>
      </c>
      <c r="C77" s="137">
        <v>47.441000000000003</v>
      </c>
      <c r="D77" s="137">
        <v>47.441000000000003</v>
      </c>
      <c r="E77" s="133">
        <v>112323</v>
      </c>
      <c r="F77" s="137">
        <v>15.4005189763914</v>
      </c>
      <c r="G77" s="137">
        <v>-241.86688731869</v>
      </c>
      <c r="H77" s="137">
        <v>-171.43625978007799</v>
      </c>
      <c r="I77" s="137">
        <v>-149.92640823364999</v>
      </c>
      <c r="J77" s="137">
        <v>-108.165708904537</v>
      </c>
      <c r="K77" s="137">
        <v>-3.1889162588517399</v>
      </c>
      <c r="L77" s="137">
        <v>14.2777370299499</v>
      </c>
      <c r="M77" s="137">
        <v>3.72349603894674</v>
      </c>
      <c r="N77" s="137">
        <v>10.6678418655234</v>
      </c>
      <c r="O77" s="137">
        <v>14.556941006661299</v>
      </c>
      <c r="P77" s="137">
        <v>10.0718407247415</v>
      </c>
      <c r="Q77" s="137">
        <v>36.687154362416102</v>
      </c>
      <c r="R77" s="137">
        <v>8.8094344950320398</v>
      </c>
    </row>
    <row r="78" spans="1:18" x14ac:dyDescent="0.25">
      <c r="A78" s="133" t="s">
        <v>269</v>
      </c>
      <c r="B78" s="136">
        <v>43901</v>
      </c>
      <c r="C78" s="137">
        <v>41.03</v>
      </c>
      <c r="D78" s="137">
        <v>41.03</v>
      </c>
      <c r="E78" s="133">
        <v>134044</v>
      </c>
      <c r="F78" s="137">
        <v>-48.796791443850502</v>
      </c>
      <c r="G78" s="137">
        <v>-275.63320825515899</v>
      </c>
      <c r="H78" s="137">
        <v>-282.47052624646</v>
      </c>
      <c r="I78" s="137">
        <v>-225.244139071794</v>
      </c>
      <c r="J78" s="137">
        <v>-143.500696207716</v>
      </c>
      <c r="K78" s="137">
        <v>-27.0741758241758</v>
      </c>
      <c r="L78" s="137">
        <v>-1.7443296012998799</v>
      </c>
      <c r="M78" s="137">
        <v>-11.8870354917893</v>
      </c>
      <c r="N78" s="137">
        <v>-5.0094236996559403</v>
      </c>
      <c r="O78" s="137">
        <v>1.1754122166043199</v>
      </c>
      <c r="P78" s="137">
        <v>1.62141151646399</v>
      </c>
      <c r="Q78" s="137">
        <v>1.0993409137774901</v>
      </c>
      <c r="R78" s="137">
        <v>-4.4132272877962997</v>
      </c>
    </row>
    <row r="79" spans="1:18" x14ac:dyDescent="0.25">
      <c r="A79" s="133" t="s">
        <v>166</v>
      </c>
      <c r="B79" s="136">
        <v>43901</v>
      </c>
      <c r="C79" s="137">
        <v>44.35</v>
      </c>
      <c r="D79" s="137">
        <v>44.35</v>
      </c>
      <c r="E79" s="133">
        <v>134045</v>
      </c>
      <c r="F79" s="137">
        <v>-49.2466831571843</v>
      </c>
      <c r="G79" s="137">
        <v>-274.06684027777698</v>
      </c>
      <c r="H79" s="137">
        <v>-281.40236470014599</v>
      </c>
      <c r="I79" s="137">
        <v>-224.55918283241601</v>
      </c>
      <c r="J79" s="137">
        <v>-142.893574200307</v>
      </c>
      <c r="K79" s="137">
        <v>-26.36251467092</v>
      </c>
      <c r="L79" s="137">
        <v>-0.98992324704687595</v>
      </c>
      <c r="M79" s="137">
        <v>-11.197264205838801</v>
      </c>
      <c r="N79" s="137">
        <v>-4.3032050035073999</v>
      </c>
      <c r="O79" s="137">
        <v>2.1059593009596398</v>
      </c>
      <c r="P79" s="137">
        <v>2.6362125823497702</v>
      </c>
      <c r="Q79" s="137">
        <v>2.0873643447497501</v>
      </c>
      <c r="R79" s="137">
        <v>-3.7000936555951398</v>
      </c>
    </row>
    <row r="80" spans="1:18" x14ac:dyDescent="0.25">
      <c r="A80" s="133" t="s">
        <v>270</v>
      </c>
      <c r="B80" s="136">
        <v>43901</v>
      </c>
      <c r="C80" s="137">
        <v>38.295000000000002</v>
      </c>
      <c r="D80" s="137">
        <v>38.295000000000002</v>
      </c>
      <c r="E80" s="133">
        <v>113463</v>
      </c>
      <c r="F80" s="137">
        <v>-26.648588042031399</v>
      </c>
      <c r="G80" s="137">
        <v>-291.89019804462203</v>
      </c>
      <c r="H80" s="137">
        <v>-284.86260209623498</v>
      </c>
      <c r="I80" s="137">
        <v>-228.06132175025999</v>
      </c>
      <c r="J80" s="137">
        <v>-139.798050139276</v>
      </c>
      <c r="K80" s="137">
        <v>-20.832953593580399</v>
      </c>
      <c r="L80" s="137">
        <v>5.0356127262731096</v>
      </c>
      <c r="M80" s="137">
        <v>-3.5682001954064999</v>
      </c>
      <c r="N80" s="137">
        <v>4.7640961673280398</v>
      </c>
      <c r="O80" s="137">
        <v>8.2666163992689601</v>
      </c>
      <c r="P80" s="137">
        <v>5.5171476258037098</v>
      </c>
      <c r="Q80" s="137">
        <v>19.941446225140002</v>
      </c>
      <c r="R80" s="137">
        <v>3.1803404865206399</v>
      </c>
    </row>
    <row r="81" spans="1:18" x14ac:dyDescent="0.25">
      <c r="A81" s="133" t="s">
        <v>167</v>
      </c>
      <c r="B81" s="136">
        <v>43901</v>
      </c>
      <c r="C81" s="137">
        <v>40.408000000000001</v>
      </c>
      <c r="D81" s="137">
        <v>40.408000000000001</v>
      </c>
      <c r="E81" s="133">
        <v>120147</v>
      </c>
      <c r="F81" s="137">
        <v>-25.257018584419001</v>
      </c>
      <c r="G81" s="137">
        <v>-290.72331527421397</v>
      </c>
      <c r="H81" s="137">
        <v>-283.69677499155802</v>
      </c>
      <c r="I81" s="137">
        <v>-226.90271770705499</v>
      </c>
      <c r="J81" s="137">
        <v>-138.68884724377901</v>
      </c>
      <c r="K81" s="137">
        <v>-19.6537517554228</v>
      </c>
      <c r="L81" s="137">
        <v>6.2804465384797901</v>
      </c>
      <c r="M81" s="137">
        <v>-2.3924813633298698</v>
      </c>
      <c r="N81" s="137">
        <v>6.0134382353067704</v>
      </c>
      <c r="O81" s="137">
        <v>9.7053391290629296</v>
      </c>
      <c r="P81" s="137">
        <v>6.78476726426097</v>
      </c>
      <c r="Q81" s="137">
        <v>19.0839428303026</v>
      </c>
      <c r="R81" s="137">
        <v>4.4238987620303396</v>
      </c>
    </row>
    <row r="82" spans="1:18" x14ac:dyDescent="0.25">
      <c r="A82" s="133" t="s">
        <v>168</v>
      </c>
      <c r="B82" s="136">
        <v>43901</v>
      </c>
      <c r="C82" s="137">
        <v>9.2799999999999994</v>
      </c>
      <c r="D82" s="137">
        <v>9.2799999999999994</v>
      </c>
      <c r="E82" s="133">
        <v>141950</v>
      </c>
      <c r="F82" s="137">
        <v>0</v>
      </c>
      <c r="G82" s="137">
        <v>-228.60125260960399</v>
      </c>
      <c r="H82" s="137">
        <v>-205.11682934043199</v>
      </c>
      <c r="I82" s="137">
        <v>-199.75124378109501</v>
      </c>
      <c r="J82" s="137">
        <v>-91.787522822005698</v>
      </c>
      <c r="K82" s="137">
        <v>12.4786324786325</v>
      </c>
      <c r="L82" s="137">
        <v>26.690952515128298</v>
      </c>
      <c r="M82" s="137">
        <v>8.5548784571083996</v>
      </c>
      <c r="N82" s="137">
        <v>8.1362171526106</v>
      </c>
      <c r="O82" s="137"/>
      <c r="P82" s="137"/>
      <c r="Q82" s="137">
        <v>-3.49933422103862</v>
      </c>
      <c r="R82" s="137">
        <v>-2.4489522062934701</v>
      </c>
    </row>
    <row r="83" spans="1:18" x14ac:dyDescent="0.25">
      <c r="A83" s="133" t="s">
        <v>271</v>
      </c>
      <c r="B83" s="136">
        <v>43901</v>
      </c>
      <c r="C83" s="137">
        <v>9.1199999999999992</v>
      </c>
      <c r="D83" s="137">
        <v>9.1199999999999992</v>
      </c>
      <c r="E83" s="133">
        <v>141952</v>
      </c>
      <c r="F83" s="137">
        <v>-19.9890470974835</v>
      </c>
      <c r="G83" s="137">
        <v>-239.978791092259</v>
      </c>
      <c r="H83" s="137">
        <v>-208.57142857142901</v>
      </c>
      <c r="I83" s="137">
        <v>-200.549450549451</v>
      </c>
      <c r="J83" s="137">
        <v>-93.278487659723496</v>
      </c>
      <c r="K83" s="137">
        <v>11.3049295687401</v>
      </c>
      <c r="L83" s="137">
        <v>25.813295615275798</v>
      </c>
      <c r="M83" s="137">
        <v>7.7268955239046901</v>
      </c>
      <c r="N83" s="137">
        <v>7.2741883638701204</v>
      </c>
      <c r="O83" s="137"/>
      <c r="P83" s="137"/>
      <c r="Q83" s="137">
        <v>-4.2769640479360902</v>
      </c>
      <c r="R83" s="137">
        <v>-3.2175464371917402</v>
      </c>
    </row>
    <row r="84" spans="1:18" x14ac:dyDescent="0.25">
      <c r="A84" s="133" t="s">
        <v>169</v>
      </c>
      <c r="B84" s="136">
        <v>43901</v>
      </c>
      <c r="C84" s="137">
        <v>11.56</v>
      </c>
      <c r="D84" s="137">
        <v>11.56</v>
      </c>
      <c r="E84" s="133">
        <v>144315</v>
      </c>
      <c r="F84" s="137">
        <v>-15.7735522904064</v>
      </c>
      <c r="G84" s="137">
        <v>-250.041771094403</v>
      </c>
      <c r="H84" s="137">
        <v>-228.58324471227701</v>
      </c>
      <c r="I84" s="137">
        <v>-207.575068243858</v>
      </c>
      <c r="J84" s="137">
        <v>-113.87992077918599</v>
      </c>
      <c r="K84" s="137">
        <v>4.20733113040811</v>
      </c>
      <c r="L84" s="137">
        <v>21.727792820793798</v>
      </c>
      <c r="M84" s="137">
        <v>8.4559391346974007</v>
      </c>
      <c r="N84" s="137">
        <v>8.2171875319784693</v>
      </c>
      <c r="O84" s="137"/>
      <c r="P84" s="137"/>
      <c r="Q84" s="137">
        <v>11.186640471512799</v>
      </c>
      <c r="R84" s="137"/>
    </row>
    <row r="85" spans="1:18" x14ac:dyDescent="0.25">
      <c r="A85" s="133" t="s">
        <v>272</v>
      </c>
      <c r="B85" s="136">
        <v>43901</v>
      </c>
      <c r="C85" s="137">
        <v>11.39</v>
      </c>
      <c r="D85" s="137">
        <v>11.39</v>
      </c>
      <c r="E85" s="133">
        <v>144314</v>
      </c>
      <c r="F85" s="137">
        <v>0</v>
      </c>
      <c r="G85" s="137">
        <v>-241.68081494057699</v>
      </c>
      <c r="H85" s="137">
        <v>-223.46938775510199</v>
      </c>
      <c r="I85" s="137">
        <v>-206.548100242522</v>
      </c>
      <c r="J85" s="137">
        <v>-113.59755425801499</v>
      </c>
      <c r="K85" s="137">
        <v>3.5526917723552298</v>
      </c>
      <c r="L85" s="137">
        <v>20.793402334100001</v>
      </c>
      <c r="M85" s="137">
        <v>7.4075076273651801</v>
      </c>
      <c r="N85" s="137">
        <v>7.1300423073166499</v>
      </c>
      <c r="O85" s="137"/>
      <c r="P85" s="137"/>
      <c r="Q85" s="137">
        <v>9.9675834970530506</v>
      </c>
      <c r="R85" s="137"/>
    </row>
    <row r="86" spans="1:18" x14ac:dyDescent="0.25">
      <c r="A86" s="133" t="s">
        <v>170</v>
      </c>
      <c r="B86" s="136">
        <v>43901</v>
      </c>
      <c r="C86" s="137">
        <v>59.88</v>
      </c>
      <c r="D86" s="137">
        <v>59.88</v>
      </c>
      <c r="E86" s="133">
        <v>119351</v>
      </c>
      <c r="F86" s="137">
        <v>39.707112970712302</v>
      </c>
      <c r="G86" s="137">
        <v>-238.222940226171</v>
      </c>
      <c r="H86" s="137">
        <v>-185.59464371994599</v>
      </c>
      <c r="I86" s="137">
        <v>-213.46431857011399</v>
      </c>
      <c r="J86" s="137">
        <v>-108.693822145992</v>
      </c>
      <c r="K86" s="137">
        <v>2.9691035747564101</v>
      </c>
      <c r="L86" s="137">
        <v>23.163312097738299</v>
      </c>
      <c r="M86" s="137">
        <v>8.4203404943596603</v>
      </c>
      <c r="N86" s="137">
        <v>12.2484602008937</v>
      </c>
      <c r="O86" s="137">
        <v>12.9539114268613</v>
      </c>
      <c r="P86" s="137">
        <v>9.6844030725713797</v>
      </c>
      <c r="Q86" s="137">
        <v>21.699338782993301</v>
      </c>
      <c r="R86" s="137">
        <v>1.5079118425537299</v>
      </c>
    </row>
    <row r="87" spans="1:18" x14ac:dyDescent="0.25">
      <c r="A87" s="133" t="s">
        <v>273</v>
      </c>
      <c r="B87" s="136">
        <v>43901</v>
      </c>
      <c r="C87" s="137">
        <v>54.51</v>
      </c>
      <c r="D87" s="137">
        <v>54.51</v>
      </c>
      <c r="E87" s="133">
        <v>111710</v>
      </c>
      <c r="F87" s="137">
        <v>40.264754550467003</v>
      </c>
      <c r="G87" s="137">
        <v>-239.620298083748</v>
      </c>
      <c r="H87" s="137">
        <v>-187.21259285461599</v>
      </c>
      <c r="I87" s="137">
        <v>-214.22557910182101</v>
      </c>
      <c r="J87" s="137">
        <v>-109.80264221539601</v>
      </c>
      <c r="K87" s="137">
        <v>1.77379281856893</v>
      </c>
      <c r="L87" s="137">
        <v>21.915965597284298</v>
      </c>
      <c r="M87" s="137">
        <v>7.2131638122205901</v>
      </c>
      <c r="N87" s="137">
        <v>10.9656809237209</v>
      </c>
      <c r="O87" s="137">
        <v>11.2460277930304</v>
      </c>
      <c r="P87" s="137">
        <v>7.7178899529550202</v>
      </c>
      <c r="Q87" s="137">
        <v>40.293030753968303</v>
      </c>
      <c r="R87" s="137">
        <v>0.31254242051889303</v>
      </c>
    </row>
    <row r="88" spans="1:18" x14ac:dyDescent="0.25">
      <c r="A88" s="133" t="s">
        <v>171</v>
      </c>
      <c r="B88" s="136">
        <v>43901</v>
      </c>
      <c r="C88" s="137">
        <v>68.680000000000007</v>
      </c>
      <c r="D88" s="137">
        <v>68.680000000000007</v>
      </c>
      <c r="E88" s="133">
        <v>118285</v>
      </c>
      <c r="F88" s="137">
        <v>-50.348482648466799</v>
      </c>
      <c r="G88" s="137">
        <v>-321.10244988864099</v>
      </c>
      <c r="H88" s="137">
        <v>-280.18344290044399</v>
      </c>
      <c r="I88" s="137">
        <v>-237.07573035832399</v>
      </c>
      <c r="J88" s="137">
        <v>-123.763541624225</v>
      </c>
      <c r="K88" s="137">
        <v>-6.8313681452367501</v>
      </c>
      <c r="L88" s="137">
        <v>14.128483735715699</v>
      </c>
      <c r="M88" s="137">
        <v>-3.10675701485594</v>
      </c>
      <c r="N88" s="137">
        <v>4.9695703090413801</v>
      </c>
      <c r="O88" s="137">
        <v>12.303017367233201</v>
      </c>
      <c r="P88" s="137">
        <v>8.3885742529957792</v>
      </c>
      <c r="Q88" s="137">
        <v>18.059534958672099</v>
      </c>
      <c r="R88" s="137">
        <v>7.9544768668451598</v>
      </c>
    </row>
    <row r="89" spans="1:18" x14ac:dyDescent="0.25">
      <c r="A89" s="133" t="s">
        <v>274</v>
      </c>
      <c r="B89" s="136">
        <v>43901</v>
      </c>
      <c r="C89" s="137">
        <v>65.55</v>
      </c>
      <c r="D89" s="137">
        <v>65.55</v>
      </c>
      <c r="E89" s="133">
        <v>111722</v>
      </c>
      <c r="F89" s="137">
        <v>-49.977179370153003</v>
      </c>
      <c r="G89" s="137">
        <v>-322.528433945757</v>
      </c>
      <c r="H89" s="137">
        <v>-281.44650846339499</v>
      </c>
      <c r="I89" s="137">
        <v>-237.83446554831499</v>
      </c>
      <c r="J89" s="137">
        <v>-124.56452186278</v>
      </c>
      <c r="K89" s="137">
        <v>-7.7999786301955201</v>
      </c>
      <c r="L89" s="137">
        <v>13.0679768720067</v>
      </c>
      <c r="M89" s="137">
        <v>-4.0588087323496698</v>
      </c>
      <c r="N89" s="137">
        <v>3.9707202990208299</v>
      </c>
      <c r="O89" s="137">
        <v>11.1382796085732</v>
      </c>
      <c r="P89" s="137">
        <v>7.33864100788273</v>
      </c>
      <c r="Q89" s="137">
        <v>47.623606315276298</v>
      </c>
      <c r="R89" s="137">
        <v>6.9417486433912297</v>
      </c>
    </row>
    <row r="90" spans="1:18" x14ac:dyDescent="0.25">
      <c r="A90" s="133" t="s">
        <v>172</v>
      </c>
      <c r="B90" s="136">
        <v>43901</v>
      </c>
      <c r="C90" s="137">
        <v>48.51</v>
      </c>
      <c r="D90" s="137">
        <v>48.51</v>
      </c>
      <c r="E90" s="133">
        <v>119242</v>
      </c>
      <c r="F90" s="137">
        <v>-97.293418084890902</v>
      </c>
      <c r="G90" s="137">
        <v>-352.870090634441</v>
      </c>
      <c r="H90" s="137">
        <v>-349.11674273294602</v>
      </c>
      <c r="I90" s="137">
        <v>-255.69728681655801</v>
      </c>
      <c r="J90" s="137">
        <v>-160.61526478784899</v>
      </c>
      <c r="K90" s="137">
        <v>-34.705761238102802</v>
      </c>
      <c r="L90" s="137">
        <v>-3.1896532890568601</v>
      </c>
      <c r="M90" s="137">
        <v>-8.1468725587282709</v>
      </c>
      <c r="N90" s="137">
        <v>-8.0111727580287201E-2</v>
      </c>
      <c r="O90" s="137">
        <v>6.93399386638366</v>
      </c>
      <c r="P90" s="137">
        <v>9.6374032586619407</v>
      </c>
      <c r="Q90" s="137">
        <v>21.711025996644601</v>
      </c>
      <c r="R90" s="137">
        <v>2.3284325233822698</v>
      </c>
    </row>
    <row r="91" spans="1:18" x14ac:dyDescent="0.25">
      <c r="A91" s="133" t="s">
        <v>275</v>
      </c>
      <c r="B91" s="136">
        <v>43901</v>
      </c>
      <c r="C91" s="137">
        <v>45.936999999999998</v>
      </c>
      <c r="D91" s="137">
        <v>45.936999999999998</v>
      </c>
      <c r="E91" s="133">
        <v>104772</v>
      </c>
      <c r="F91" s="137">
        <v>-97.997185233301707</v>
      </c>
      <c r="G91" s="137">
        <v>-353.689203745133</v>
      </c>
      <c r="H91" s="137">
        <v>-349.96982831148802</v>
      </c>
      <c r="I91" s="137">
        <v>-256.47215843294299</v>
      </c>
      <c r="J91" s="137">
        <v>-161.39408661327701</v>
      </c>
      <c r="K91" s="137">
        <v>-35.561460719179998</v>
      </c>
      <c r="L91" s="137">
        <v>-4.1472054711016799</v>
      </c>
      <c r="M91" s="137">
        <v>-9.0643722140536802</v>
      </c>
      <c r="N91" s="137">
        <v>-1.0504112661574001</v>
      </c>
      <c r="O91" s="137">
        <v>5.6835149071944402</v>
      </c>
      <c r="P91" s="137">
        <v>8.2929265246414801</v>
      </c>
      <c r="Q91" s="137">
        <v>27.3214017912935</v>
      </c>
      <c r="R91" s="137">
        <v>1.32768340566031</v>
      </c>
    </row>
    <row r="92" spans="1:18" x14ac:dyDescent="0.25">
      <c r="A92" s="133" t="s">
        <v>173</v>
      </c>
      <c r="B92" s="136">
        <v>43901</v>
      </c>
      <c r="C92" s="137">
        <v>47.81</v>
      </c>
      <c r="D92" s="137">
        <v>47.81</v>
      </c>
      <c r="E92" s="133">
        <v>118620</v>
      </c>
      <c r="F92" s="137">
        <v>-41.892737896493003</v>
      </c>
      <c r="G92" s="137">
        <v>-318.34366873374597</v>
      </c>
      <c r="H92" s="137">
        <v>-295.28413575374901</v>
      </c>
      <c r="I92" s="137">
        <v>-246.84177780182301</v>
      </c>
      <c r="J92" s="137">
        <v>-147.56723373911299</v>
      </c>
      <c r="K92" s="137">
        <v>-23.7565464838192</v>
      </c>
      <c r="L92" s="137">
        <v>1.60676346634603</v>
      </c>
      <c r="M92" s="137">
        <v>-7.7170903599295197</v>
      </c>
      <c r="N92" s="137">
        <v>-0.10418593392841199</v>
      </c>
      <c r="O92" s="137">
        <v>5.8124794223244498</v>
      </c>
      <c r="P92" s="137">
        <v>5.66359198157393</v>
      </c>
      <c r="Q92" s="137">
        <v>16.710995092482399</v>
      </c>
      <c r="R92" s="137">
        <v>-0.64762753432327103</v>
      </c>
    </row>
    <row r="93" spans="1:18" x14ac:dyDescent="0.25">
      <c r="A93" s="133" t="s">
        <v>276</v>
      </c>
      <c r="B93" s="136">
        <v>43901</v>
      </c>
      <c r="C93" s="137">
        <v>44.23</v>
      </c>
      <c r="D93" s="137">
        <v>44.23</v>
      </c>
      <c r="E93" s="133">
        <v>111638</v>
      </c>
      <c r="F93" s="137">
        <v>-45.2751465945001</v>
      </c>
      <c r="G93" s="137">
        <v>-320.34154777345498</v>
      </c>
      <c r="H93" s="137">
        <v>-296.84739567468802</v>
      </c>
      <c r="I93" s="137">
        <v>-248.50246909972799</v>
      </c>
      <c r="J93" s="137">
        <v>-149.01747850412099</v>
      </c>
      <c r="K93" s="137">
        <v>-25.397833847643302</v>
      </c>
      <c r="L93" s="137">
        <v>-9.0643819457392194E-2</v>
      </c>
      <c r="M93" s="137">
        <v>-9.3010047049974194</v>
      </c>
      <c r="N93" s="137">
        <v>-1.8369557044766101</v>
      </c>
      <c r="O93" s="137">
        <v>4.1263049624770796</v>
      </c>
      <c r="P93" s="137">
        <v>4.2309797482211202</v>
      </c>
      <c r="Q93" s="137">
        <v>30.555025678650001</v>
      </c>
      <c r="R93" s="137">
        <v>-2.2365439857087499</v>
      </c>
    </row>
    <row r="94" spans="1:18" x14ac:dyDescent="0.25">
      <c r="A94" s="133" t="s">
        <v>174</v>
      </c>
      <c r="B94" s="136">
        <v>43901</v>
      </c>
      <c r="C94" s="137">
        <v>14.5471</v>
      </c>
      <c r="D94" s="137">
        <v>14.5471</v>
      </c>
      <c r="E94" s="133">
        <v>135654</v>
      </c>
      <c r="F94" s="137">
        <v>1.1291608805056901</v>
      </c>
      <c r="G94" s="137">
        <v>-316.91753302690199</v>
      </c>
      <c r="H94" s="137">
        <v>-295.395150674094</v>
      </c>
      <c r="I94" s="137">
        <v>-239.48247339014301</v>
      </c>
      <c r="J94" s="137">
        <v>-145.682439517934</v>
      </c>
      <c r="K94" s="137">
        <v>-27.490716423003899</v>
      </c>
      <c r="L94" s="137">
        <v>1.8434644178681501</v>
      </c>
      <c r="M94" s="137">
        <v>-8.8155038970361499</v>
      </c>
      <c r="N94" s="137">
        <v>-2.5348433187829902</v>
      </c>
      <c r="O94" s="137">
        <v>6.10805485268732</v>
      </c>
      <c r="P94" s="137"/>
      <c r="Q94" s="137">
        <v>10.8264285714286</v>
      </c>
      <c r="R94" s="137">
        <v>3.11409684828942</v>
      </c>
    </row>
    <row r="95" spans="1:18" x14ac:dyDescent="0.25">
      <c r="A95" s="133" t="s">
        <v>277</v>
      </c>
      <c r="B95" s="136">
        <v>43901</v>
      </c>
      <c r="C95" s="137">
        <v>13.582700000000001</v>
      </c>
      <c r="D95" s="137">
        <v>13.582700000000001</v>
      </c>
      <c r="E95" s="133">
        <v>135655</v>
      </c>
      <c r="F95" s="137">
        <v>-0.26872022911184101</v>
      </c>
      <c r="G95" s="137">
        <v>-318.180217861242</v>
      </c>
      <c r="H95" s="137">
        <v>-296.629932350665</v>
      </c>
      <c r="I95" s="137">
        <v>-240.70812342899899</v>
      </c>
      <c r="J95" s="137">
        <v>-146.88668944841899</v>
      </c>
      <c r="K95" s="137">
        <v>-28.774057330548398</v>
      </c>
      <c r="L95" s="137">
        <v>0.38314578434667101</v>
      </c>
      <c r="M95" s="137">
        <v>-10.2287345080777</v>
      </c>
      <c r="N95" s="137">
        <v>-4.1178288596191397</v>
      </c>
      <c r="O95" s="137">
        <v>4.2193475711146897</v>
      </c>
      <c r="P95" s="137"/>
      <c r="Q95" s="137">
        <v>8.5302380952381007</v>
      </c>
      <c r="R95" s="137">
        <v>1.37081520713131</v>
      </c>
    </row>
    <row r="96" spans="1:18" x14ac:dyDescent="0.25">
      <c r="A96" s="133" t="s">
        <v>278</v>
      </c>
      <c r="B96" s="136">
        <v>43901</v>
      </c>
      <c r="C96" s="137">
        <v>498.5933</v>
      </c>
      <c r="D96" s="137">
        <v>498.5933</v>
      </c>
      <c r="E96" s="133">
        <v>100526</v>
      </c>
      <c r="F96" s="137">
        <v>-154.542941604031</v>
      </c>
      <c r="G96" s="137">
        <v>-356.26067273398399</v>
      </c>
      <c r="H96" s="137">
        <v>-371.87603249731097</v>
      </c>
      <c r="I96" s="137">
        <v>-287.10546124119202</v>
      </c>
      <c r="J96" s="137">
        <v>-177.30665498079901</v>
      </c>
      <c r="K96" s="137">
        <v>-45.491284193995803</v>
      </c>
      <c r="L96" s="137">
        <v>-14.704119184790899</v>
      </c>
      <c r="M96" s="137">
        <v>-18.402326012004799</v>
      </c>
      <c r="N96" s="137">
        <v>-10.2003338640449</v>
      </c>
      <c r="O96" s="137">
        <v>1.3404423387329401</v>
      </c>
      <c r="P96" s="137">
        <v>3.33213806605022</v>
      </c>
      <c r="Q96" s="137">
        <v>233.394260567988</v>
      </c>
      <c r="R96" s="137">
        <v>-3.0698932709608999</v>
      </c>
    </row>
    <row r="97" spans="1:18" x14ac:dyDescent="0.25">
      <c r="A97" s="133" t="s">
        <v>175</v>
      </c>
      <c r="B97" s="136">
        <v>43901</v>
      </c>
      <c r="C97" s="137">
        <v>531.49559999999997</v>
      </c>
      <c r="D97" s="137">
        <v>531.49559999999997</v>
      </c>
      <c r="E97" s="133">
        <v>118540</v>
      </c>
      <c r="F97" s="137">
        <v>-153.51327405395801</v>
      </c>
      <c r="G97" s="137">
        <v>-355.37439483824397</v>
      </c>
      <c r="H97" s="137">
        <v>-371.01915944428401</v>
      </c>
      <c r="I97" s="137">
        <v>-286.30199726699698</v>
      </c>
      <c r="J97" s="137">
        <v>-176.523917901521</v>
      </c>
      <c r="K97" s="137">
        <v>-44.622019341830701</v>
      </c>
      <c r="L97" s="137">
        <v>-13.7756892383606</v>
      </c>
      <c r="M97" s="137">
        <v>-17.552809505747199</v>
      </c>
      <c r="N97" s="137">
        <v>-9.3157625745874899</v>
      </c>
      <c r="O97" s="137">
        <v>2.3838468634184702</v>
      </c>
      <c r="P97" s="137">
        <v>4.5020679560041597</v>
      </c>
      <c r="Q97" s="137">
        <v>16.547548494995301</v>
      </c>
      <c r="R97" s="137">
        <v>-2.16019858286128</v>
      </c>
    </row>
    <row r="98" spans="1:18" x14ac:dyDescent="0.25">
      <c r="A98" s="133" t="s">
        <v>279</v>
      </c>
      <c r="B98" s="136">
        <v>43901</v>
      </c>
      <c r="C98" s="137">
        <v>321.471</v>
      </c>
      <c r="D98" s="137">
        <v>321.471</v>
      </c>
      <c r="E98" s="133">
        <v>100998</v>
      </c>
      <c r="F98" s="137">
        <v>-90.157769131480606</v>
      </c>
      <c r="G98" s="137">
        <v>-335.43421357217898</v>
      </c>
      <c r="H98" s="137">
        <v>-381.33399399963503</v>
      </c>
      <c r="I98" s="137">
        <v>-293.57282258627401</v>
      </c>
      <c r="J98" s="137">
        <v>-178.98109854146401</v>
      </c>
      <c r="K98" s="137">
        <v>-49.613640622723402</v>
      </c>
      <c r="L98" s="137">
        <v>-11.863903618419499</v>
      </c>
      <c r="M98" s="137">
        <v>-17.551371027638201</v>
      </c>
      <c r="N98" s="137">
        <v>-8.5140502851393798</v>
      </c>
      <c r="O98" s="137">
        <v>4.5350932989792501</v>
      </c>
      <c r="P98" s="137">
        <v>6.4800842573238002</v>
      </c>
      <c r="Q98" s="137">
        <v>162.22447916666701</v>
      </c>
      <c r="R98" s="137">
        <v>-1.8555786324996699</v>
      </c>
    </row>
    <row r="99" spans="1:18" x14ac:dyDescent="0.25">
      <c r="A99" s="133" t="s">
        <v>176</v>
      </c>
      <c r="B99" s="136">
        <v>43901</v>
      </c>
      <c r="C99" s="137">
        <v>335.03399999999999</v>
      </c>
      <c r="D99" s="137">
        <v>335.03399999999999</v>
      </c>
      <c r="E99" s="133">
        <v>118929</v>
      </c>
      <c r="F99" s="137">
        <v>-89.654219930617501</v>
      </c>
      <c r="G99" s="137">
        <v>-334.953552083749</v>
      </c>
      <c r="H99" s="137">
        <v>-380.86384473276797</v>
      </c>
      <c r="I99" s="137">
        <v>-293.13746342246202</v>
      </c>
      <c r="J99" s="137">
        <v>-178.55398182457199</v>
      </c>
      <c r="K99" s="137">
        <v>-49.17689688582</v>
      </c>
      <c r="L99" s="137">
        <v>-11.3949770434398</v>
      </c>
      <c r="M99" s="137">
        <v>-17.1171767983646</v>
      </c>
      <c r="N99" s="137">
        <v>-8.0525575699521994</v>
      </c>
      <c r="O99" s="137">
        <v>5.21479472971577</v>
      </c>
      <c r="P99" s="137">
        <v>7.2851391169271604</v>
      </c>
      <c r="Q99" s="137">
        <v>17.817938835892001</v>
      </c>
      <c r="R99" s="137">
        <v>-1.3257621864226099</v>
      </c>
    </row>
    <row r="100" spans="1:18" x14ac:dyDescent="0.25">
      <c r="A100" s="133" t="s">
        <v>280</v>
      </c>
      <c r="B100" s="136">
        <v>43901</v>
      </c>
      <c r="C100" s="137">
        <v>429.01100000000002</v>
      </c>
      <c r="D100" s="137">
        <v>1399.8275218588101</v>
      </c>
      <c r="E100" s="133">
        <v>101979</v>
      </c>
      <c r="F100" s="137">
        <v>-156.720056756389</v>
      </c>
      <c r="G100" s="137">
        <v>-404.31164885008701</v>
      </c>
      <c r="H100" s="137">
        <v>-438.65645964416899</v>
      </c>
      <c r="I100" s="137">
        <v>-322.63458754730499</v>
      </c>
      <c r="J100" s="137">
        <v>-204.451900141263</v>
      </c>
      <c r="K100" s="137">
        <v>-59.587105956668402</v>
      </c>
      <c r="L100" s="137">
        <v>-22.435548614515099</v>
      </c>
      <c r="M100" s="137">
        <v>-25.515546807148901</v>
      </c>
      <c r="N100" s="137">
        <v>-15.390652937290699</v>
      </c>
      <c r="O100" s="137">
        <v>-1.3717730901204199</v>
      </c>
      <c r="P100" s="137">
        <v>1.0662701133472501</v>
      </c>
      <c r="Q100" s="137">
        <v>580.02177621594501</v>
      </c>
      <c r="R100" s="137">
        <v>-7.7452546556017703</v>
      </c>
    </row>
    <row r="101" spans="1:18" x14ac:dyDescent="0.25">
      <c r="A101" s="133" t="s">
        <v>177</v>
      </c>
      <c r="B101" s="136">
        <v>43901</v>
      </c>
      <c r="C101" s="137">
        <v>448.61700000000002</v>
      </c>
      <c r="D101" s="137">
        <v>448.61700000000002</v>
      </c>
      <c r="E101" s="133">
        <v>119060</v>
      </c>
      <c r="F101" s="137">
        <v>-156.20731949877299</v>
      </c>
      <c r="G101" s="137">
        <v>-403.80996702366502</v>
      </c>
      <c r="H101" s="137">
        <v>-438.17017061513502</v>
      </c>
      <c r="I101" s="137">
        <v>-322.16641367224798</v>
      </c>
      <c r="J101" s="137">
        <v>-203.980313232534</v>
      </c>
      <c r="K101" s="137">
        <v>-59.086729537063199</v>
      </c>
      <c r="L101" s="137">
        <v>-21.916543185439899</v>
      </c>
      <c r="M101" s="137">
        <v>-25.044972244436</v>
      </c>
      <c r="N101" s="137">
        <v>-14.896218442963301</v>
      </c>
      <c r="O101" s="137">
        <v>-0.71875443701502795</v>
      </c>
      <c r="P101" s="137">
        <v>1.7527926356449599</v>
      </c>
      <c r="Q101" s="137">
        <v>11.6536702462991</v>
      </c>
      <c r="R101" s="137">
        <v>-7.1851439803680703</v>
      </c>
    </row>
    <row r="102" spans="1:18" x14ac:dyDescent="0.25">
      <c r="A102" s="133" t="s">
        <v>281</v>
      </c>
      <c r="B102" s="136">
        <v>43901</v>
      </c>
      <c r="C102" s="137">
        <v>34.854700000000001</v>
      </c>
      <c r="D102" s="137">
        <v>34.854700000000001</v>
      </c>
      <c r="E102" s="133">
        <v>104707</v>
      </c>
      <c r="F102" s="137">
        <v>-48.617509542803099</v>
      </c>
      <c r="G102" s="137">
        <v>-351.37175971947499</v>
      </c>
      <c r="H102" s="137">
        <v>-340.09828858930598</v>
      </c>
      <c r="I102" s="137">
        <v>-267.640560849476</v>
      </c>
      <c r="J102" s="137">
        <v>-148.97773363926399</v>
      </c>
      <c r="K102" s="137">
        <v>-29.000542033130799</v>
      </c>
      <c r="L102" s="137">
        <v>0.87899959739538003</v>
      </c>
      <c r="M102" s="137">
        <v>-9.8420470717805895</v>
      </c>
      <c r="N102" s="137">
        <v>-2.82168479486899</v>
      </c>
      <c r="O102" s="137">
        <v>3.4977164213905398</v>
      </c>
      <c r="P102" s="137">
        <v>5.1033300406810902</v>
      </c>
      <c r="Q102" s="137">
        <v>18.8449636476942</v>
      </c>
      <c r="R102" s="137">
        <v>-2.2624523062548501</v>
      </c>
    </row>
    <row r="103" spans="1:18" x14ac:dyDescent="0.25">
      <c r="A103" s="133" t="s">
        <v>178</v>
      </c>
      <c r="B103" s="136">
        <v>43901</v>
      </c>
      <c r="C103" s="137">
        <v>36.889899999999997</v>
      </c>
      <c r="D103" s="137">
        <v>36.889899999999997</v>
      </c>
      <c r="E103" s="133">
        <v>120079</v>
      </c>
      <c r="F103" s="137">
        <v>-47.221756575532503</v>
      </c>
      <c r="G103" s="137">
        <v>-350.07806834399702</v>
      </c>
      <c r="H103" s="137">
        <v>-338.83731346580203</v>
      </c>
      <c r="I103" s="137">
        <v>-266.44327292917802</v>
      </c>
      <c r="J103" s="137">
        <v>-147.808572040938</v>
      </c>
      <c r="K103" s="137">
        <v>-27.7883833196063</v>
      </c>
      <c r="L103" s="137">
        <v>2.1867430224056301</v>
      </c>
      <c r="M103" s="137">
        <v>-8.6403249450611099</v>
      </c>
      <c r="N103" s="137">
        <v>-1.6546558156975699</v>
      </c>
      <c r="O103" s="137">
        <v>4.4724188380296503</v>
      </c>
      <c r="P103" s="137">
        <v>6.1347275146047702</v>
      </c>
      <c r="Q103" s="137">
        <v>16.3341437624977</v>
      </c>
      <c r="R103" s="137">
        <v>-1.34605130529539</v>
      </c>
    </row>
    <row r="104" spans="1:18" x14ac:dyDescent="0.25">
      <c r="A104" s="133" t="s">
        <v>282</v>
      </c>
      <c r="B104" s="136">
        <v>43901</v>
      </c>
      <c r="C104" s="137">
        <v>336.43</v>
      </c>
      <c r="D104" s="137">
        <v>336.43</v>
      </c>
      <c r="E104" s="133">
        <v>100354</v>
      </c>
      <c r="F104" s="137">
        <v>-219.201515329496</v>
      </c>
      <c r="G104" s="137">
        <v>-407.490458015267</v>
      </c>
      <c r="H104" s="137">
        <v>-387.77896565548502</v>
      </c>
      <c r="I104" s="137">
        <v>-276.97689510956599</v>
      </c>
      <c r="J104" s="137">
        <v>-183.741879123899</v>
      </c>
      <c r="K104" s="137">
        <v>-46.0452166893255</v>
      </c>
      <c r="L104" s="137">
        <v>-11.8039568063346</v>
      </c>
      <c r="M104" s="137">
        <v>-17.284197237949702</v>
      </c>
      <c r="N104" s="137">
        <v>-8.1097277190086103</v>
      </c>
      <c r="O104" s="137">
        <v>2.6144860321102299</v>
      </c>
      <c r="P104" s="137">
        <v>4.3883173352280904</v>
      </c>
      <c r="Q104" s="137">
        <v>158.65106524633799</v>
      </c>
      <c r="R104" s="137">
        <v>-1.4457598688890101</v>
      </c>
    </row>
    <row r="105" spans="1:18" x14ac:dyDescent="0.25">
      <c r="A105" s="133" t="s">
        <v>179</v>
      </c>
      <c r="B105" s="136">
        <v>43901</v>
      </c>
      <c r="C105" s="137">
        <v>360.6</v>
      </c>
      <c r="D105" s="137">
        <v>360.6</v>
      </c>
      <c r="E105" s="133">
        <v>120592</v>
      </c>
      <c r="F105" s="137">
        <v>-219.01200065757001</v>
      </c>
      <c r="G105" s="137">
        <v>-407.14846818538803</v>
      </c>
      <c r="H105" s="137">
        <v>-387.38365398015202</v>
      </c>
      <c r="I105" s="137">
        <v>-276.49752448949198</v>
      </c>
      <c r="J105" s="137">
        <v>-183.27921998343101</v>
      </c>
      <c r="K105" s="137">
        <v>-45.447618182938299</v>
      </c>
      <c r="L105" s="137">
        <v>-11.061354471547</v>
      </c>
      <c r="M105" s="137">
        <v>-16.562501107829998</v>
      </c>
      <c r="N105" s="137">
        <v>-7.39712587583006</v>
      </c>
      <c r="O105" s="137">
        <v>3.6992296932537201</v>
      </c>
      <c r="P105" s="137">
        <v>5.7104727991364301</v>
      </c>
      <c r="Q105" s="137">
        <v>17.613565215975601</v>
      </c>
      <c r="R105" s="137">
        <v>-0.60431595093250801</v>
      </c>
    </row>
    <row r="106" spans="1:18" x14ac:dyDescent="0.25">
      <c r="A106" s="133" t="s">
        <v>283</v>
      </c>
      <c r="B106" s="136">
        <v>43901</v>
      </c>
      <c r="C106" s="137">
        <v>10.26</v>
      </c>
      <c r="D106" s="137">
        <v>10.26</v>
      </c>
      <c r="E106" s="133">
        <v>142136</v>
      </c>
      <c r="F106" s="137">
        <v>-123.668925459826</v>
      </c>
      <c r="G106" s="137">
        <v>-332.74418604651203</v>
      </c>
      <c r="H106" s="137">
        <v>-274.43609022556399</v>
      </c>
      <c r="I106" s="137">
        <v>-283.13888544123103</v>
      </c>
      <c r="J106" s="137">
        <v>-167.95782851817299</v>
      </c>
      <c r="K106" s="137">
        <v>-31.0202387540517</v>
      </c>
      <c r="L106" s="137">
        <v>1.77477389866771</v>
      </c>
      <c r="M106" s="137">
        <v>-9.2994553672465994</v>
      </c>
      <c r="N106" s="137">
        <v>-1.71942717166006</v>
      </c>
      <c r="O106" s="137"/>
      <c r="P106" s="137"/>
      <c r="Q106" s="137">
        <v>1.3198887343532699</v>
      </c>
      <c r="R106" s="137"/>
    </row>
    <row r="107" spans="1:18" x14ac:dyDescent="0.25">
      <c r="A107" s="133" t="s">
        <v>180</v>
      </c>
      <c r="B107" s="136">
        <v>43901</v>
      </c>
      <c r="C107" s="137">
        <v>10.48</v>
      </c>
      <c r="D107" s="137">
        <v>10.48</v>
      </c>
      <c r="E107" s="133">
        <v>142134</v>
      </c>
      <c r="F107" s="137">
        <v>-121.09004739336601</v>
      </c>
      <c r="G107" s="137">
        <v>-332.42258652094699</v>
      </c>
      <c r="H107" s="137">
        <v>-273.443554637045</v>
      </c>
      <c r="I107" s="137">
        <v>-281.793313069909</v>
      </c>
      <c r="J107" s="137">
        <v>-166.70472710664501</v>
      </c>
      <c r="K107" s="137">
        <v>-30.418435180339898</v>
      </c>
      <c r="L107" s="137">
        <v>2.3229666086809302</v>
      </c>
      <c r="M107" s="137">
        <v>-8.7857969996226704</v>
      </c>
      <c r="N107" s="137">
        <v>-1.1289823693164101</v>
      </c>
      <c r="O107" s="137"/>
      <c r="P107" s="137"/>
      <c r="Q107" s="137">
        <v>2.4367176634214198</v>
      </c>
      <c r="R107" s="137"/>
    </row>
    <row r="108" spans="1:18" x14ac:dyDescent="0.25">
      <c r="A108" s="133" t="s">
        <v>181</v>
      </c>
      <c r="B108" s="136">
        <v>43901</v>
      </c>
      <c r="C108" s="137">
        <v>28.47</v>
      </c>
      <c r="D108" s="137">
        <v>28.47</v>
      </c>
      <c r="E108" s="133">
        <v>123637</v>
      </c>
      <c r="F108" s="137">
        <v>-38.380651945322498</v>
      </c>
      <c r="G108" s="137">
        <v>-216.46216768916199</v>
      </c>
      <c r="H108" s="137">
        <v>-154.615834063687</v>
      </c>
      <c r="I108" s="137">
        <v>-121.36398430772201</v>
      </c>
      <c r="J108" s="137">
        <v>-102.34669693227001</v>
      </c>
      <c r="K108" s="137">
        <v>-13.3472639414914</v>
      </c>
      <c r="L108" s="137">
        <v>9.1326227940256395</v>
      </c>
      <c r="M108" s="137">
        <v>1.8020803829193499</v>
      </c>
      <c r="N108" s="137">
        <v>3.7056944071187501</v>
      </c>
      <c r="O108" s="137">
        <v>9.4742718079172299</v>
      </c>
      <c r="P108" s="137">
        <v>6.8004570488498004</v>
      </c>
      <c r="Q108" s="137">
        <v>28.397430497051399</v>
      </c>
      <c r="R108" s="137">
        <v>2.2867083728860802</v>
      </c>
    </row>
    <row r="109" spans="1:18" x14ac:dyDescent="0.25">
      <c r="A109" s="133" t="s">
        <v>284</v>
      </c>
      <c r="B109" s="136">
        <v>43901</v>
      </c>
      <c r="C109" s="137">
        <v>26.37</v>
      </c>
      <c r="D109" s="137">
        <v>26.37</v>
      </c>
      <c r="E109" s="133">
        <v>123638</v>
      </c>
      <c r="F109" s="137">
        <v>-41.430192962541597</v>
      </c>
      <c r="G109" s="137">
        <v>-217.549668874172</v>
      </c>
      <c r="H109" s="137">
        <v>-155.39262062440801</v>
      </c>
      <c r="I109" s="137">
        <v>-122.489545149466</v>
      </c>
      <c r="J109" s="137">
        <v>-103.38826409976301</v>
      </c>
      <c r="K109" s="137">
        <v>-14.513447079236499</v>
      </c>
      <c r="L109" s="137">
        <v>7.8228509079573101</v>
      </c>
      <c r="M109" s="137">
        <v>0.50708671043821396</v>
      </c>
      <c r="N109" s="137">
        <v>2.32192726324294</v>
      </c>
      <c r="O109" s="137">
        <v>7.4797583749287098</v>
      </c>
      <c r="P109" s="137">
        <v>5.07290000132737</v>
      </c>
      <c r="Q109" s="137">
        <v>25.1687026116259</v>
      </c>
      <c r="R109" s="137">
        <v>0.70862629866722804</v>
      </c>
    </row>
    <row r="110" spans="1:18" x14ac:dyDescent="0.25">
      <c r="A110" s="133" t="s">
        <v>182</v>
      </c>
      <c r="B110" s="136">
        <v>43901</v>
      </c>
      <c r="C110" s="137">
        <v>52.77</v>
      </c>
      <c r="D110" s="137">
        <v>52.77</v>
      </c>
      <c r="E110" s="133">
        <v>118473</v>
      </c>
      <c r="F110" s="137">
        <v>-120.246611445781</v>
      </c>
      <c r="G110" s="137">
        <v>-366.57667386609103</v>
      </c>
      <c r="H110" s="137">
        <v>-374.21786656615097</v>
      </c>
      <c r="I110" s="137">
        <v>-294.114468248631</v>
      </c>
      <c r="J110" s="137">
        <v>-180.940764406049</v>
      </c>
      <c r="K110" s="137">
        <v>-34.968663925591798</v>
      </c>
      <c r="L110" s="137">
        <v>-9.4516804971843005</v>
      </c>
      <c r="M110" s="137">
        <v>-18.8723767506138</v>
      </c>
      <c r="N110" s="137">
        <v>-9.9216229321695693</v>
      </c>
      <c r="O110" s="137">
        <v>5.2618408847972002</v>
      </c>
      <c r="P110" s="137">
        <v>5.6824177470733703</v>
      </c>
      <c r="Q110" s="137">
        <v>18.9748296462678</v>
      </c>
      <c r="R110" s="137">
        <v>-5.5458245703369302</v>
      </c>
    </row>
    <row r="111" spans="1:18" x14ac:dyDescent="0.25">
      <c r="A111" s="133" t="s">
        <v>285</v>
      </c>
      <c r="B111" s="136">
        <v>43901</v>
      </c>
      <c r="C111" s="137">
        <v>48.8</v>
      </c>
      <c r="D111" s="137">
        <v>48.8</v>
      </c>
      <c r="E111" s="133">
        <v>111569</v>
      </c>
      <c r="F111" s="137">
        <v>-122.582943211889</v>
      </c>
      <c r="G111" s="137">
        <v>-367.91204514497099</v>
      </c>
      <c r="H111" s="137">
        <v>-375.777578572788</v>
      </c>
      <c r="I111" s="137">
        <v>-295.57724252491698</v>
      </c>
      <c r="J111" s="137">
        <v>-181.820380132514</v>
      </c>
      <c r="K111" s="137">
        <v>-35.919304576020998</v>
      </c>
      <c r="L111" s="137">
        <v>-10.4404142865681</v>
      </c>
      <c r="M111" s="137">
        <v>-19.8202619996155</v>
      </c>
      <c r="N111" s="137">
        <v>-11.016118525247601</v>
      </c>
      <c r="O111" s="137">
        <v>3.8954004407091198</v>
      </c>
      <c r="P111" s="137">
        <v>4.2185477867071199</v>
      </c>
      <c r="Q111" s="137">
        <v>34.600537503053999</v>
      </c>
      <c r="R111" s="137">
        <v>-6.6246669355584702</v>
      </c>
    </row>
    <row r="112" spans="1:18" x14ac:dyDescent="0.25">
      <c r="A112" s="133" t="s">
        <v>183</v>
      </c>
      <c r="B112" s="136">
        <v>43901</v>
      </c>
      <c r="C112" s="137">
        <v>9.17</v>
      </c>
      <c r="D112" s="137">
        <v>9.17</v>
      </c>
      <c r="E112" s="133">
        <v>141808</v>
      </c>
      <c r="F112" s="137">
        <v>0</v>
      </c>
      <c r="G112" s="137">
        <v>-326.97916666666703</v>
      </c>
      <c r="H112" s="137">
        <v>-305.14813728366101</v>
      </c>
      <c r="I112" s="137">
        <v>-228.28713574982299</v>
      </c>
      <c r="J112" s="137">
        <v>-142.41646101513999</v>
      </c>
      <c r="K112" s="137">
        <v>-35.847965341510502</v>
      </c>
      <c r="L112" s="137">
        <v>-4.2806713030832499</v>
      </c>
      <c r="M112" s="137">
        <v>-11.3003919168961</v>
      </c>
      <c r="N112" s="137">
        <v>-2.54350969495305</v>
      </c>
      <c r="O112" s="137"/>
      <c r="P112" s="137"/>
      <c r="Q112" s="137">
        <v>-3.7680348258706502</v>
      </c>
      <c r="R112" s="137">
        <v>-3.3905378276156601</v>
      </c>
    </row>
    <row r="113" spans="1:18" x14ac:dyDescent="0.25">
      <c r="A113" s="133" t="s">
        <v>286</v>
      </c>
      <c r="B113" s="136">
        <v>43901</v>
      </c>
      <c r="C113" s="137">
        <v>8.98</v>
      </c>
      <c r="D113" s="137">
        <v>8.98</v>
      </c>
      <c r="E113" s="133">
        <v>141862</v>
      </c>
      <c r="F113" s="137">
        <v>0</v>
      </c>
      <c r="G113" s="137">
        <v>-326.17021276595699</v>
      </c>
      <c r="H113" s="137">
        <v>-306.07966457023002</v>
      </c>
      <c r="I113" s="137">
        <v>-230.27556200145</v>
      </c>
      <c r="J113" s="137">
        <v>-142.88388875651</v>
      </c>
      <c r="K113" s="137">
        <v>-36.905965621840203</v>
      </c>
      <c r="L113" s="137">
        <v>-5.2203761531310304</v>
      </c>
      <c r="M113" s="137">
        <v>-12.134667100091599</v>
      </c>
      <c r="N113" s="137">
        <v>-3.5348910918983698</v>
      </c>
      <c r="O113" s="137"/>
      <c r="P113" s="137"/>
      <c r="Q113" s="137">
        <v>-4.6305970149253701</v>
      </c>
      <c r="R113" s="137">
        <v>-4.2594810268322298</v>
      </c>
    </row>
    <row r="114" spans="1:18" x14ac:dyDescent="0.25">
      <c r="A114" s="133" t="s">
        <v>287</v>
      </c>
      <c r="B114" s="136">
        <v>43901</v>
      </c>
      <c r="C114" s="137">
        <v>49.84</v>
      </c>
      <c r="D114" s="137">
        <v>49.84</v>
      </c>
      <c r="E114" s="133">
        <v>104636</v>
      </c>
      <c r="F114" s="137">
        <v>-43.835068054442701</v>
      </c>
      <c r="G114" s="137">
        <v>-340.70390206579901</v>
      </c>
      <c r="H114" s="137">
        <v>-339.40295307768599</v>
      </c>
      <c r="I114" s="137">
        <v>-252.30414746543801</v>
      </c>
      <c r="J114" s="137">
        <v>-137.04630788485599</v>
      </c>
      <c r="K114" s="137">
        <v>-21.839382397151301</v>
      </c>
      <c r="L114" s="137">
        <v>6.4800568114569801</v>
      </c>
      <c r="M114" s="137">
        <v>-5.1146293821322004</v>
      </c>
      <c r="N114" s="137">
        <v>0.78652057882611004</v>
      </c>
      <c r="O114" s="137">
        <v>8.3829136438190801</v>
      </c>
      <c r="P114" s="137">
        <v>7.4216960235976099</v>
      </c>
      <c r="Q114" s="137">
        <v>30.163036714374599</v>
      </c>
      <c r="R114" s="137">
        <v>2.8409230649041799</v>
      </c>
    </row>
    <row r="115" spans="1:18" x14ac:dyDescent="0.25">
      <c r="A115" s="133" t="s">
        <v>184</v>
      </c>
      <c r="B115" s="136">
        <v>43901</v>
      </c>
      <c r="C115" s="137">
        <v>55.27</v>
      </c>
      <c r="D115" s="137">
        <v>55.27</v>
      </c>
      <c r="E115" s="133">
        <v>120416</v>
      </c>
      <c r="F115" s="137">
        <v>-39.537822711679198</v>
      </c>
      <c r="G115" s="137">
        <v>-338.80262249827399</v>
      </c>
      <c r="H115" s="137">
        <v>-337.91394730480999</v>
      </c>
      <c r="I115" s="137">
        <v>-251.080304587499</v>
      </c>
      <c r="J115" s="137">
        <v>-136.07808004985699</v>
      </c>
      <c r="K115" s="137">
        <v>-20.846134997078401</v>
      </c>
      <c r="L115" s="137">
        <v>7.5686142621929697</v>
      </c>
      <c r="M115" s="137">
        <v>-3.9977530853443102</v>
      </c>
      <c r="N115" s="137">
        <v>2.0250960596624101</v>
      </c>
      <c r="O115" s="137">
        <v>10.2534615654313</v>
      </c>
      <c r="P115" s="137">
        <v>9.6486694749141204</v>
      </c>
      <c r="Q115" s="137">
        <v>25.017632111586199</v>
      </c>
      <c r="R115" s="137">
        <v>4.3176866759405401</v>
      </c>
    </row>
    <row r="116" spans="1:18" x14ac:dyDescent="0.25">
      <c r="A116" s="133" t="s">
        <v>185</v>
      </c>
      <c r="B116" s="136">
        <v>43901</v>
      </c>
      <c r="C116" s="137">
        <v>9.3196999999999992</v>
      </c>
      <c r="D116" s="137">
        <v>9.3196999999999992</v>
      </c>
      <c r="E116" s="133">
        <v>147541</v>
      </c>
      <c r="F116" s="137">
        <v>-72.750347333547495</v>
      </c>
      <c r="G116" s="137">
        <v>-328.965623238896</v>
      </c>
      <c r="H116" s="137">
        <v>-360.55233719536602</v>
      </c>
      <c r="I116" s="137">
        <v>-278.13988708579802</v>
      </c>
      <c r="J116" s="137">
        <v>-173.597634804531</v>
      </c>
      <c r="K116" s="137">
        <v>-38.905909414978503</v>
      </c>
      <c r="L116" s="137"/>
      <c r="M116" s="137"/>
      <c r="N116" s="137"/>
      <c r="O116" s="137"/>
      <c r="P116" s="137"/>
      <c r="Q116" s="137">
        <v>-17.124793103448301</v>
      </c>
      <c r="R116" s="137"/>
    </row>
    <row r="117" spans="1:18" x14ac:dyDescent="0.25">
      <c r="A117" s="133" t="s">
        <v>288</v>
      </c>
      <c r="B117" s="136">
        <v>43901</v>
      </c>
      <c r="C117" s="137">
        <v>9.2398000000000007</v>
      </c>
      <c r="D117" s="137">
        <v>9.2398000000000007</v>
      </c>
      <c r="E117" s="133">
        <v>147544</v>
      </c>
      <c r="F117" s="137">
        <v>-74.944222291683204</v>
      </c>
      <c r="G117" s="137">
        <v>-331.03309328732098</v>
      </c>
      <c r="H117" s="137">
        <v>-362.57356632874001</v>
      </c>
      <c r="I117" s="137">
        <v>-280.06171459483897</v>
      </c>
      <c r="J117" s="137">
        <v>-175.46555224893001</v>
      </c>
      <c r="K117" s="137">
        <v>-40.845228997726203</v>
      </c>
      <c r="L117" s="137"/>
      <c r="M117" s="137"/>
      <c r="N117" s="137"/>
      <c r="O117" s="137"/>
      <c r="P117" s="137"/>
      <c r="Q117" s="137">
        <v>-19.1360689655172</v>
      </c>
      <c r="R117" s="137"/>
    </row>
    <row r="118" spans="1:18" x14ac:dyDescent="0.25">
      <c r="A118" s="133" t="s">
        <v>289</v>
      </c>
      <c r="B118" s="136">
        <v>43901</v>
      </c>
      <c r="C118" s="137">
        <v>17.138400000000001</v>
      </c>
      <c r="D118" s="137">
        <v>17.138400000000001</v>
      </c>
      <c r="E118" s="133">
        <v>107288</v>
      </c>
      <c r="F118" s="137">
        <v>-54.887696988382302</v>
      </c>
      <c r="G118" s="137">
        <v>-257.08624183742302</v>
      </c>
      <c r="H118" s="137">
        <v>-231.12509768339899</v>
      </c>
      <c r="I118" s="137">
        <v>-204.80638880461399</v>
      </c>
      <c r="J118" s="137">
        <v>-128.682562889282</v>
      </c>
      <c r="K118" s="137">
        <v>-17.9732653649186</v>
      </c>
      <c r="L118" s="137">
        <v>5.4151884860546504</v>
      </c>
      <c r="M118" s="137">
        <v>-3.43626492729814</v>
      </c>
      <c r="N118" s="137">
        <v>4.7762461621486496</v>
      </c>
      <c r="O118" s="137">
        <v>9.5667581754563003</v>
      </c>
      <c r="P118" s="137">
        <v>8.6653798812075191</v>
      </c>
      <c r="Q118" s="137">
        <v>5.97184506073802</v>
      </c>
      <c r="R118" s="137">
        <v>4.03006003788584</v>
      </c>
    </row>
    <row r="119" spans="1:18" x14ac:dyDescent="0.25">
      <c r="A119" s="133" t="s">
        <v>186</v>
      </c>
      <c r="B119" s="136">
        <v>43901</v>
      </c>
      <c r="C119" s="137">
        <v>18.5839</v>
      </c>
      <c r="D119" s="137">
        <v>18.5839</v>
      </c>
      <c r="E119" s="133">
        <v>120494</v>
      </c>
      <c r="F119" s="137">
        <v>-54.047673975674599</v>
      </c>
      <c r="G119" s="137">
        <v>-256.33119074568299</v>
      </c>
      <c r="H119" s="137">
        <v>-230.39617636902</v>
      </c>
      <c r="I119" s="137">
        <v>-204.099447271109</v>
      </c>
      <c r="J119" s="137">
        <v>-128.00419235565101</v>
      </c>
      <c r="K119" s="137">
        <v>-17.264779834425202</v>
      </c>
      <c r="L119" s="137">
        <v>6.1828692216808898</v>
      </c>
      <c r="M119" s="137">
        <v>-2.7078427664231701</v>
      </c>
      <c r="N119" s="137">
        <v>5.5613075154206397</v>
      </c>
      <c r="O119" s="137">
        <v>10.574691074159899</v>
      </c>
      <c r="P119" s="137">
        <v>10.6217510263837</v>
      </c>
      <c r="Q119" s="137">
        <v>22.245993348951401</v>
      </c>
      <c r="R119" s="137">
        <v>4.8445233989697698</v>
      </c>
    </row>
    <row r="120" spans="1:18" x14ac:dyDescent="0.25">
      <c r="A120" s="133" t="s">
        <v>290</v>
      </c>
      <c r="B120" s="136">
        <v>43901</v>
      </c>
      <c r="C120" s="137">
        <v>42.563000000000002</v>
      </c>
      <c r="D120" s="137">
        <v>42.563000000000002</v>
      </c>
      <c r="E120" s="133">
        <v>103339</v>
      </c>
      <c r="F120" s="137">
        <v>-61.109680138621698</v>
      </c>
      <c r="G120" s="137">
        <v>-354.12335412335301</v>
      </c>
      <c r="H120" s="137">
        <v>-344.28565159057501</v>
      </c>
      <c r="I120" s="137">
        <v>-259.06478886863601</v>
      </c>
      <c r="J120" s="137">
        <v>-163.48663781648401</v>
      </c>
      <c r="K120" s="137">
        <v>-28.120387433941598</v>
      </c>
      <c r="L120" s="137">
        <v>2.1574186914961202</v>
      </c>
      <c r="M120" s="137">
        <v>-9.64161767503834</v>
      </c>
      <c r="N120" s="137">
        <v>3.5157977797890601E-2</v>
      </c>
      <c r="O120" s="137">
        <v>6.1128164606823399</v>
      </c>
      <c r="P120" s="137">
        <v>6.5507096373000602</v>
      </c>
      <c r="Q120" s="137">
        <v>22.760427039448501</v>
      </c>
      <c r="R120" s="137">
        <v>3.39008320766311</v>
      </c>
    </row>
    <row r="121" spans="1:18" x14ac:dyDescent="0.25">
      <c r="A121" s="133" t="s">
        <v>187</v>
      </c>
      <c r="B121" s="136">
        <v>43901</v>
      </c>
      <c r="C121" s="137">
        <v>46.570999999999998</v>
      </c>
      <c r="D121" s="137">
        <v>46.570999999999998</v>
      </c>
      <c r="E121" s="133">
        <v>119773</v>
      </c>
      <c r="F121" s="137">
        <v>-60.149812734084598</v>
      </c>
      <c r="G121" s="137">
        <v>-352.939493634673</v>
      </c>
      <c r="H121" s="137">
        <v>-343.17723318164599</v>
      </c>
      <c r="I121" s="137">
        <v>-257.965146008099</v>
      </c>
      <c r="J121" s="137">
        <v>-162.41481847395201</v>
      </c>
      <c r="K121" s="137">
        <v>-26.983601217528701</v>
      </c>
      <c r="L121" s="137">
        <v>3.3582531781378799</v>
      </c>
      <c r="M121" s="137">
        <v>-8.5347139636405096</v>
      </c>
      <c r="N121" s="137">
        <v>1.22913403111062</v>
      </c>
      <c r="O121" s="137">
        <v>7.5605907580291003</v>
      </c>
      <c r="P121" s="137">
        <v>8.3670188193161295</v>
      </c>
      <c r="Q121" s="137">
        <v>17.953307049721101</v>
      </c>
      <c r="R121" s="137">
        <v>4.6238383058658297</v>
      </c>
    </row>
    <row r="122" spans="1:18" x14ac:dyDescent="0.25">
      <c r="A122" s="133" t="s">
        <v>188</v>
      </c>
      <c r="B122" s="136">
        <v>43901</v>
      </c>
      <c r="C122" s="137">
        <v>51.648000000000003</v>
      </c>
      <c r="D122" s="137">
        <v>51.648000000000003</v>
      </c>
      <c r="E122" s="133">
        <v>119417</v>
      </c>
      <c r="F122" s="137">
        <v>-121.446705389082</v>
      </c>
      <c r="G122" s="137">
        <v>-354.099961312429</v>
      </c>
      <c r="H122" s="137">
        <v>-328.44702467343899</v>
      </c>
      <c r="I122" s="137">
        <v>-264.72806570658202</v>
      </c>
      <c r="J122" s="137">
        <v>-159.83531788474301</v>
      </c>
      <c r="K122" s="137">
        <v>-35.924897609397497</v>
      </c>
      <c r="L122" s="137">
        <v>-3.8428774066960698</v>
      </c>
      <c r="M122" s="137">
        <v>-12.7741059524969</v>
      </c>
      <c r="N122" s="137">
        <v>-5.15278813743498</v>
      </c>
      <c r="O122" s="137">
        <v>4.3807888481886001</v>
      </c>
      <c r="P122" s="137">
        <v>6.7865033876010497</v>
      </c>
      <c r="Q122" s="137">
        <v>16.449719943864501</v>
      </c>
      <c r="R122" s="137">
        <v>-4.1275081257999702</v>
      </c>
    </row>
    <row r="123" spans="1:18" x14ac:dyDescent="0.25">
      <c r="A123" s="133" t="s">
        <v>291</v>
      </c>
      <c r="B123" s="136">
        <v>43901</v>
      </c>
      <c r="C123" s="137">
        <v>49.33</v>
      </c>
      <c r="D123" s="137">
        <v>49.33</v>
      </c>
      <c r="E123" s="133">
        <v>118047</v>
      </c>
      <c r="F123" s="137">
        <v>-122.004752124361</v>
      </c>
      <c r="G123" s="137">
        <v>-354.658720515342</v>
      </c>
      <c r="H123" s="137">
        <v>-328.89485208529499</v>
      </c>
      <c r="I123" s="137">
        <v>-265.23858081936601</v>
      </c>
      <c r="J123" s="137">
        <v>-160.32491175119699</v>
      </c>
      <c r="K123" s="137">
        <v>-36.4366553662339</v>
      </c>
      <c r="L123" s="137">
        <v>-4.3627966615651896</v>
      </c>
      <c r="M123" s="137">
        <v>-13.250888806955301</v>
      </c>
      <c r="N123" s="137">
        <v>-5.6434724331053401</v>
      </c>
      <c r="O123" s="137">
        <v>3.63045486683284</v>
      </c>
      <c r="P123" s="137">
        <v>5.9103034531759198</v>
      </c>
      <c r="Q123" s="137">
        <v>28.005169722980899</v>
      </c>
      <c r="R123" s="137">
        <v>-4.6707163634690501</v>
      </c>
    </row>
    <row r="124" spans="1:18" x14ac:dyDescent="0.25">
      <c r="A124" s="133" t="s">
        <v>292</v>
      </c>
      <c r="B124" s="136">
        <v>43901</v>
      </c>
      <c r="C124" s="137">
        <v>66.931399999999996</v>
      </c>
      <c r="D124" s="137">
        <v>66.931399999999996</v>
      </c>
      <c r="E124" s="133">
        <v>100865</v>
      </c>
      <c r="F124" s="137">
        <v>-72.485836695275196</v>
      </c>
      <c r="G124" s="137">
        <v>-317.27790592317598</v>
      </c>
      <c r="H124" s="137">
        <v>-297.34629759707599</v>
      </c>
      <c r="I124" s="137">
        <v>-244.55278506585401</v>
      </c>
      <c r="J124" s="137">
        <v>-144.005945473124</v>
      </c>
      <c r="K124" s="137">
        <v>-26.276238299526799</v>
      </c>
      <c r="L124" s="137">
        <v>4.06187633961793</v>
      </c>
      <c r="M124" s="137">
        <v>-2.3366559249333698</v>
      </c>
      <c r="N124" s="137">
        <v>4.2135887110049204</v>
      </c>
      <c r="O124" s="137">
        <v>9.2550401315931108</v>
      </c>
      <c r="P124" s="137">
        <v>5.8782723572169697</v>
      </c>
      <c r="Q124" s="137">
        <v>24.949509258346801</v>
      </c>
      <c r="R124" s="137">
        <v>3.2339013097708298</v>
      </c>
    </row>
    <row r="125" spans="1:18" x14ac:dyDescent="0.25">
      <c r="A125" s="133" t="s">
        <v>189</v>
      </c>
      <c r="B125" s="136">
        <v>43901</v>
      </c>
      <c r="C125" s="137">
        <v>71.726500000000001</v>
      </c>
      <c r="D125" s="137">
        <v>71.726500000000001</v>
      </c>
      <c r="E125" s="133">
        <v>120270</v>
      </c>
      <c r="F125" s="137">
        <v>-71.193030160788993</v>
      </c>
      <c r="G125" s="137">
        <v>-316.03194250668901</v>
      </c>
      <c r="H125" s="137">
        <v>-296.112734001484</v>
      </c>
      <c r="I125" s="137">
        <v>-243.36290536798401</v>
      </c>
      <c r="J125" s="137">
        <v>-142.843002419491</v>
      </c>
      <c r="K125" s="137">
        <v>-25.079166139074399</v>
      </c>
      <c r="L125" s="137">
        <v>5.10094052777555</v>
      </c>
      <c r="M125" s="137">
        <v>-1.31425745102666</v>
      </c>
      <c r="N125" s="137">
        <v>5.3159515165766802</v>
      </c>
      <c r="O125" s="137">
        <v>10.7770523288651</v>
      </c>
      <c r="P125" s="137">
        <v>7.1624630685556303</v>
      </c>
      <c r="Q125" s="137">
        <v>19.333644581755198</v>
      </c>
      <c r="R125" s="137">
        <v>4.4240941082671803</v>
      </c>
    </row>
    <row r="126" spans="1:18" x14ac:dyDescent="0.25">
      <c r="A126" s="133" t="s">
        <v>190</v>
      </c>
      <c r="B126" s="136">
        <v>43901</v>
      </c>
      <c r="C126" s="137">
        <v>11.44</v>
      </c>
      <c r="D126" s="137">
        <v>11.44</v>
      </c>
      <c r="E126" s="133">
        <v>139781</v>
      </c>
      <c r="F126" s="137">
        <v>-20.078410142676901</v>
      </c>
      <c r="G126" s="137">
        <v>-295.193799750045</v>
      </c>
      <c r="H126" s="137">
        <v>-279.35830343256202</v>
      </c>
      <c r="I126" s="137">
        <v>-230.76233576875001</v>
      </c>
      <c r="J126" s="137">
        <v>-142.11099372731999</v>
      </c>
      <c r="K126" s="137">
        <v>-31.815210285465199</v>
      </c>
      <c r="L126" s="137">
        <v>-1.8205237351519701</v>
      </c>
      <c r="M126" s="137">
        <v>-10.419120327003</v>
      </c>
      <c r="N126" s="137">
        <v>-3.9732683614734801</v>
      </c>
      <c r="O126" s="137">
        <v>2.0282540267856599</v>
      </c>
      <c r="P126" s="137"/>
      <c r="Q126" s="137">
        <v>4.23870967741935</v>
      </c>
      <c r="R126" s="137">
        <v>-1.71435680308391</v>
      </c>
    </row>
    <row r="127" spans="1:18" x14ac:dyDescent="0.25">
      <c r="A127" s="133" t="s">
        <v>293</v>
      </c>
      <c r="B127" s="136">
        <v>43901</v>
      </c>
      <c r="C127" s="137">
        <v>10.652699999999999</v>
      </c>
      <c r="D127" s="137">
        <v>10.652699999999999</v>
      </c>
      <c r="E127" s="133">
        <v>139783</v>
      </c>
      <c r="F127" s="137">
        <v>-21.902395574515801</v>
      </c>
      <c r="G127" s="137">
        <v>-296.88318939509998</v>
      </c>
      <c r="H127" s="137">
        <v>-280.96587232509199</v>
      </c>
      <c r="I127" s="137">
        <v>-232.33753907380901</v>
      </c>
      <c r="J127" s="137">
        <v>-143.66234178113601</v>
      </c>
      <c r="K127" s="137">
        <v>-33.322774282844598</v>
      </c>
      <c r="L127" s="137">
        <v>-3.4433934335215102</v>
      </c>
      <c r="M127" s="137">
        <v>-11.944882464411201</v>
      </c>
      <c r="N127" s="137">
        <v>-5.5943771693565001</v>
      </c>
      <c r="O127" s="137">
        <v>-9.0643107019905703E-2</v>
      </c>
      <c r="P127" s="137"/>
      <c r="Q127" s="137">
        <v>1.92125403225806</v>
      </c>
      <c r="R127" s="137">
        <v>-3.50500803787827</v>
      </c>
    </row>
    <row r="128" spans="1:18" x14ac:dyDescent="0.25">
      <c r="A128" s="133" t="s">
        <v>191</v>
      </c>
      <c r="B128" s="136">
        <v>43901</v>
      </c>
      <c r="C128" s="137">
        <v>17.741</v>
      </c>
      <c r="D128" s="137">
        <v>17.741</v>
      </c>
      <c r="E128" s="133">
        <v>135781</v>
      </c>
      <c r="F128" s="137">
        <v>-73.766350418232506</v>
      </c>
      <c r="G128" s="137">
        <v>-375.85008554320001</v>
      </c>
      <c r="H128" s="137">
        <v>-397.736570416983</v>
      </c>
      <c r="I128" s="137">
        <v>-278.29126716393199</v>
      </c>
      <c r="J128" s="137">
        <v>-161.36321274252299</v>
      </c>
      <c r="K128" s="137">
        <v>-38.505494505494497</v>
      </c>
      <c r="L128" s="137">
        <v>-3.55328188781486</v>
      </c>
      <c r="M128" s="137">
        <v>-8.9120736061880201</v>
      </c>
      <c r="N128" s="137">
        <v>-0.58120396186345602</v>
      </c>
      <c r="O128" s="137">
        <v>11.684674883588199</v>
      </c>
      <c r="P128" s="137"/>
      <c r="Q128" s="137">
        <v>18.406938110749199</v>
      </c>
      <c r="R128" s="137">
        <v>4.29927498343236</v>
      </c>
    </row>
    <row r="129" spans="1:18" x14ac:dyDescent="0.25">
      <c r="A129" s="133" t="s">
        <v>294</v>
      </c>
      <c r="B129" s="136">
        <v>43901</v>
      </c>
      <c r="C129" s="137">
        <v>16.704000000000001</v>
      </c>
      <c r="D129" s="137">
        <v>16.704000000000001</v>
      </c>
      <c r="E129" s="133">
        <v>135784</v>
      </c>
      <c r="F129" s="137">
        <v>-75.076015024145704</v>
      </c>
      <c r="G129" s="137">
        <v>-376.75012774654999</v>
      </c>
      <c r="H129" s="137">
        <v>-398.970114361534</v>
      </c>
      <c r="I129" s="137">
        <v>-279.52584561349897</v>
      </c>
      <c r="J129" s="137">
        <v>-162.53602253667</v>
      </c>
      <c r="K129" s="137">
        <v>-39.856864976830501</v>
      </c>
      <c r="L129" s="137">
        <v>-5.0900875773972203</v>
      </c>
      <c r="M129" s="137">
        <v>-10.3760242247925</v>
      </c>
      <c r="N129" s="137">
        <v>-2.2239333707547102</v>
      </c>
      <c r="O129" s="137">
        <v>9.8516522970213298</v>
      </c>
      <c r="P129" s="137"/>
      <c r="Q129" s="137">
        <v>15.9411074918567</v>
      </c>
      <c r="R129" s="137">
        <v>2.7293744510151399</v>
      </c>
    </row>
    <row r="130" spans="1:18" x14ac:dyDescent="0.25">
      <c r="A130" s="133" t="s">
        <v>192</v>
      </c>
      <c r="B130" s="136">
        <v>43901</v>
      </c>
      <c r="C130" s="137">
        <v>18.715399999999999</v>
      </c>
      <c r="D130" s="137">
        <v>18.715399999999999</v>
      </c>
      <c r="E130" s="133">
        <v>133386</v>
      </c>
      <c r="F130" s="137">
        <v>-79.805400689449002</v>
      </c>
      <c r="G130" s="137">
        <v>-319.60321474737202</v>
      </c>
      <c r="H130" s="137">
        <v>-279.47092729675097</v>
      </c>
      <c r="I130" s="137">
        <v>-219.90441430346701</v>
      </c>
      <c r="J130" s="137">
        <v>-130.01998270203501</v>
      </c>
      <c r="K130" s="137">
        <v>-17.779965585516202</v>
      </c>
      <c r="L130" s="137">
        <v>12.319159150542401</v>
      </c>
      <c r="M130" s="137">
        <v>2.0665356617435102</v>
      </c>
      <c r="N130" s="137">
        <v>5.4281598852555204</v>
      </c>
      <c r="O130" s="137">
        <v>10.0108161540462</v>
      </c>
      <c r="P130" s="137">
        <v>14.6286438283995</v>
      </c>
      <c r="Q130" s="137">
        <v>16.956934968017102</v>
      </c>
      <c r="R130" s="137">
        <v>0.86815074135588499</v>
      </c>
    </row>
    <row r="131" spans="1:18" x14ac:dyDescent="0.25">
      <c r="A131" s="133" t="s">
        <v>295</v>
      </c>
      <c r="B131" s="136">
        <v>43901</v>
      </c>
      <c r="C131" s="137">
        <v>17.464099999999998</v>
      </c>
      <c r="D131" s="137">
        <v>17.464099999999998</v>
      </c>
      <c r="E131" s="133">
        <v>133385</v>
      </c>
      <c r="F131" s="137">
        <v>-81.0440656709645</v>
      </c>
      <c r="G131" s="137">
        <v>-320.78470230144399</v>
      </c>
      <c r="H131" s="137">
        <v>-280.63775855730398</v>
      </c>
      <c r="I131" s="137">
        <v>-221.03856085011</v>
      </c>
      <c r="J131" s="137">
        <v>-131.152051285135</v>
      </c>
      <c r="K131" s="137">
        <v>-18.999824667355</v>
      </c>
      <c r="L131" s="137">
        <v>10.964406695075599</v>
      </c>
      <c r="M131" s="137">
        <v>0.74633762986644503</v>
      </c>
      <c r="N131" s="137">
        <v>4.0311110407932302</v>
      </c>
      <c r="O131" s="137">
        <v>8.3627817788395298</v>
      </c>
      <c r="P131" s="137">
        <v>12.359154851339101</v>
      </c>
      <c r="Q131" s="137">
        <v>14.522369402985101</v>
      </c>
      <c r="R131" s="137">
        <v>-0.39067499670566103</v>
      </c>
    </row>
    <row r="132" spans="1:18" x14ac:dyDescent="0.25">
      <c r="A132" s="133" t="s">
        <v>296</v>
      </c>
      <c r="B132" s="136">
        <v>43901</v>
      </c>
      <c r="C132" s="137">
        <v>45.347099999999998</v>
      </c>
      <c r="D132" s="137">
        <v>45.347099999999998</v>
      </c>
      <c r="E132" s="133">
        <v>103196</v>
      </c>
      <c r="F132" s="137">
        <v>-107.342586056465</v>
      </c>
      <c r="G132" s="137">
        <v>-337.08205727939799</v>
      </c>
      <c r="H132" s="137">
        <v>-369.48880175975597</v>
      </c>
      <c r="I132" s="137">
        <v>-327.72882014162599</v>
      </c>
      <c r="J132" s="137">
        <v>-227.27455410677101</v>
      </c>
      <c r="K132" s="137">
        <v>-52.057788806115397</v>
      </c>
      <c r="L132" s="137">
        <v>-14.6704209719656</v>
      </c>
      <c r="M132" s="137">
        <v>-26.0654813999681</v>
      </c>
      <c r="N132" s="137">
        <v>-16.431598483673401</v>
      </c>
      <c r="O132" s="137">
        <v>-4.4478679146837603</v>
      </c>
      <c r="P132" s="137">
        <v>-1.6727373397819501</v>
      </c>
      <c r="Q132" s="137">
        <v>24.411904446546799</v>
      </c>
      <c r="R132" s="137">
        <v>-11.964368309091199</v>
      </c>
    </row>
    <row r="133" spans="1:18" x14ac:dyDescent="0.25">
      <c r="A133" s="133" t="s">
        <v>193</v>
      </c>
      <c r="B133" s="136">
        <v>43901</v>
      </c>
      <c r="C133" s="137">
        <v>47.947800000000001</v>
      </c>
      <c r="D133" s="137">
        <v>47.947800000000001</v>
      </c>
      <c r="E133" s="133">
        <v>118803</v>
      </c>
      <c r="F133" s="137">
        <v>-106.29407386058701</v>
      </c>
      <c r="G133" s="137">
        <v>-336.07040748721101</v>
      </c>
      <c r="H133" s="137">
        <v>-368.59274846676698</v>
      </c>
      <c r="I133" s="137">
        <v>-326.98365070997698</v>
      </c>
      <c r="J133" s="137">
        <v>-226.537130086621</v>
      </c>
      <c r="K133" s="137">
        <v>-51.425179976816104</v>
      </c>
      <c r="L133" s="137">
        <v>-14.033851921662199</v>
      </c>
      <c r="M133" s="137">
        <v>-25.5303033081153</v>
      </c>
      <c r="N133" s="137">
        <v>-15.8725274912298</v>
      </c>
      <c r="O133" s="137">
        <v>-3.6957038626452001</v>
      </c>
      <c r="P133" s="137">
        <v>-0.91540925110832905</v>
      </c>
      <c r="Q133" s="137">
        <v>12.977589194393699</v>
      </c>
      <c r="R133" s="137">
        <v>-11.3614803645305</v>
      </c>
    </row>
    <row r="134" spans="1:18" x14ac:dyDescent="0.25">
      <c r="A134" s="133" t="s">
        <v>194</v>
      </c>
      <c r="B134" s="136">
        <v>43901</v>
      </c>
      <c r="C134" s="137">
        <v>10.1503</v>
      </c>
      <c r="D134" s="137">
        <v>10.1503</v>
      </c>
      <c r="E134" s="133">
        <v>147481</v>
      </c>
      <c r="F134" s="137">
        <v>38.377431138314599</v>
      </c>
      <c r="G134" s="137">
        <v>-215.66452821890601</v>
      </c>
      <c r="H134" s="137">
        <v>-212.62585625454</v>
      </c>
      <c r="I134" s="137">
        <v>-159.830115044575</v>
      </c>
      <c r="J134" s="137">
        <v>-112.48714224505299</v>
      </c>
      <c r="K134" s="137">
        <v>-17.631426687657299</v>
      </c>
      <c r="L134" s="137">
        <v>-2.6631011232786199</v>
      </c>
      <c r="M134" s="137"/>
      <c r="N134" s="137"/>
      <c r="O134" s="137"/>
      <c r="P134" s="137"/>
      <c r="Q134" s="137">
        <v>2.3748701298701098</v>
      </c>
      <c r="R134" s="137"/>
    </row>
    <row r="135" spans="1:18" x14ac:dyDescent="0.25">
      <c r="A135" s="133" t="s">
        <v>297</v>
      </c>
      <c r="B135" s="136">
        <v>43901</v>
      </c>
      <c r="C135" s="137">
        <v>10.071300000000001</v>
      </c>
      <c r="D135" s="137">
        <v>10.071300000000001</v>
      </c>
      <c r="E135" s="133">
        <v>147482</v>
      </c>
      <c r="F135" s="137">
        <v>34.858387799565499</v>
      </c>
      <c r="G135" s="137">
        <v>-217.78345053462999</v>
      </c>
      <c r="H135" s="137">
        <v>-214.55841250195499</v>
      </c>
      <c r="I135" s="137">
        <v>-161.39374834500501</v>
      </c>
      <c r="J135" s="137">
        <v>-113.838290286979</v>
      </c>
      <c r="K135" s="137">
        <v>-18.895199528549199</v>
      </c>
      <c r="L135" s="137">
        <v>-3.9012160547341601</v>
      </c>
      <c r="M135" s="137"/>
      <c r="N135" s="137"/>
      <c r="O135" s="137"/>
      <c r="P135" s="137"/>
      <c r="Q135" s="137">
        <v>1.12660173160174</v>
      </c>
      <c r="R135" s="137"/>
    </row>
    <row r="136" spans="1:18" x14ac:dyDescent="0.25">
      <c r="A136" s="133" t="s">
        <v>195</v>
      </c>
      <c r="B136" s="136">
        <v>43901</v>
      </c>
      <c r="C136" s="137">
        <v>13.65</v>
      </c>
      <c r="D136" s="137">
        <v>13.65</v>
      </c>
      <c r="E136" s="133">
        <v>135601</v>
      </c>
      <c r="F136" s="137">
        <v>-119.54148471615601</v>
      </c>
      <c r="G136" s="137">
        <v>-351.25523012552298</v>
      </c>
      <c r="H136" s="137">
        <v>-355.92393954168699</v>
      </c>
      <c r="I136" s="137">
        <v>-253.472222222222</v>
      </c>
      <c r="J136" s="137">
        <v>-160.144192609578</v>
      </c>
      <c r="K136" s="137">
        <v>-40.4269643400078</v>
      </c>
      <c r="L136" s="137">
        <v>-10.840510840510801</v>
      </c>
      <c r="M136" s="137">
        <v>-15.823724277023601</v>
      </c>
      <c r="N136" s="137">
        <v>-5.7812623742773503</v>
      </c>
      <c r="O136" s="137">
        <v>5.4131680174674903</v>
      </c>
      <c r="P136" s="137"/>
      <c r="Q136" s="137">
        <v>8.5840850515463902</v>
      </c>
      <c r="R136" s="137">
        <v>-0.93075442108350004</v>
      </c>
    </row>
    <row r="137" spans="1:18" x14ac:dyDescent="0.25">
      <c r="A137" s="133" t="s">
        <v>298</v>
      </c>
      <c r="B137" s="136">
        <v>43901</v>
      </c>
      <c r="C137" s="137">
        <v>12.85</v>
      </c>
      <c r="D137" s="137">
        <v>12.85</v>
      </c>
      <c r="E137" s="133">
        <v>135598</v>
      </c>
      <c r="F137" s="137">
        <v>-126.93199381762</v>
      </c>
      <c r="G137" s="137">
        <v>-351.48148148148198</v>
      </c>
      <c r="H137" s="137">
        <v>-355.43354397596602</v>
      </c>
      <c r="I137" s="137">
        <v>-254.48936597110799</v>
      </c>
      <c r="J137" s="137">
        <v>-160.63862162605099</v>
      </c>
      <c r="K137" s="137">
        <v>-41.676245651141002</v>
      </c>
      <c r="L137" s="137">
        <v>-12.305444737877201</v>
      </c>
      <c r="M137" s="137">
        <v>-17.1594704936286</v>
      </c>
      <c r="N137" s="137">
        <v>-7.2672470213453799</v>
      </c>
      <c r="O137" s="137">
        <v>3.4903288966782702</v>
      </c>
      <c r="P137" s="137"/>
      <c r="Q137" s="137">
        <v>6.7026417525773203</v>
      </c>
      <c r="R137" s="137">
        <v>-2.6072792540454901</v>
      </c>
    </row>
    <row r="138" spans="1:18" x14ac:dyDescent="0.25">
      <c r="A138" s="133" t="s">
        <v>299</v>
      </c>
      <c r="B138" s="136">
        <v>43901</v>
      </c>
      <c r="C138" s="137">
        <v>172.06</v>
      </c>
      <c r="D138" s="137">
        <v>509.69765255304401</v>
      </c>
      <c r="E138" s="133">
        <v>101815</v>
      </c>
      <c r="F138" s="137">
        <v>-63.419437043902697</v>
      </c>
      <c r="G138" s="137">
        <v>-342.88246371995098</v>
      </c>
      <c r="H138" s="137">
        <v>-356.84120968366199</v>
      </c>
      <c r="I138" s="137">
        <v>-262.703638997148</v>
      </c>
      <c r="J138" s="137">
        <v>-157.71948553708501</v>
      </c>
      <c r="K138" s="137">
        <v>-37.853062249083401</v>
      </c>
      <c r="L138" s="137">
        <v>-8.9422626903887998</v>
      </c>
      <c r="M138" s="137">
        <v>-17.778553027050201</v>
      </c>
      <c r="N138" s="137">
        <v>-9.8938401359697696</v>
      </c>
      <c r="O138" s="137">
        <v>0.50053113034741703</v>
      </c>
      <c r="P138" s="137">
        <v>1.88295302506828</v>
      </c>
      <c r="Q138" s="137">
        <v>208.54063935726199</v>
      </c>
      <c r="R138" s="137">
        <v>-5.2827373358327598</v>
      </c>
    </row>
    <row r="139" spans="1:18" x14ac:dyDescent="0.25">
      <c r="A139" s="133" t="s">
        <v>196</v>
      </c>
      <c r="B139" s="136">
        <v>43901</v>
      </c>
      <c r="C139" s="137">
        <v>178.9</v>
      </c>
      <c r="D139" s="137">
        <v>178.9</v>
      </c>
      <c r="E139" s="133">
        <v>119486</v>
      </c>
      <c r="F139" s="137">
        <v>-62.016043674445697</v>
      </c>
      <c r="G139" s="137">
        <v>-342.61893346119001</v>
      </c>
      <c r="H139" s="137">
        <v>-356.52539409764802</v>
      </c>
      <c r="I139" s="137">
        <v>-262.27403635527901</v>
      </c>
      <c r="J139" s="137">
        <v>-157.34297577807999</v>
      </c>
      <c r="K139" s="137">
        <v>-37.498225109068798</v>
      </c>
      <c r="L139" s="137">
        <v>-8.7074191982757991</v>
      </c>
      <c r="M139" s="137">
        <v>-17.513216150955099</v>
      </c>
      <c r="N139" s="137">
        <v>-9.5882410268685305</v>
      </c>
      <c r="O139" s="137">
        <v>0.96453301575120898</v>
      </c>
      <c r="P139" s="137">
        <v>2.47357543128591</v>
      </c>
      <c r="Q139" s="137">
        <v>10.5150115102141</v>
      </c>
      <c r="R139" s="137">
        <v>-4.9303827943182696</v>
      </c>
    </row>
    <row r="140" spans="1:18" x14ac:dyDescent="0.25">
      <c r="A140" s="133" t="s">
        <v>300</v>
      </c>
      <c r="B140" s="136">
        <v>43901</v>
      </c>
      <c r="C140" s="137">
        <v>184.47</v>
      </c>
      <c r="D140" s="137">
        <v>278.27248945901999</v>
      </c>
      <c r="E140" s="133">
        <v>100156</v>
      </c>
      <c r="F140" s="137">
        <v>-60.149665009733901</v>
      </c>
      <c r="G140" s="137">
        <v>-335.627844435263</v>
      </c>
      <c r="H140" s="137">
        <v>-349.429929770814</v>
      </c>
      <c r="I140" s="137">
        <v>-258.001828191833</v>
      </c>
      <c r="J140" s="137">
        <v>-154.851929870579</v>
      </c>
      <c r="K140" s="137">
        <v>-36.935527313517099</v>
      </c>
      <c r="L140" s="137">
        <v>-8.3458078704338092</v>
      </c>
      <c r="M140" s="137">
        <v>-17.183734197523201</v>
      </c>
      <c r="N140" s="137">
        <v>-9.3968223048272197</v>
      </c>
      <c r="O140" s="137">
        <v>3.5093011503176901</v>
      </c>
      <c r="P140" s="137">
        <v>5.7828420042007904</v>
      </c>
      <c r="Q140" s="137">
        <v>111.959134064192</v>
      </c>
      <c r="R140" s="137">
        <v>-5.3532001216867204</v>
      </c>
    </row>
    <row r="141" spans="1:18" x14ac:dyDescent="0.25">
      <c r="A141" s="133" t="s">
        <v>197</v>
      </c>
      <c r="B141" s="136">
        <v>43901</v>
      </c>
      <c r="C141" s="137">
        <v>191.49</v>
      </c>
      <c r="D141" s="137">
        <v>191.49</v>
      </c>
      <c r="E141" s="133">
        <v>119489</v>
      </c>
      <c r="F141" s="137">
        <v>-60.7921719668959</v>
      </c>
      <c r="G141" s="137">
        <v>-335.68652849740897</v>
      </c>
      <c r="H141" s="137">
        <v>-349.32970459670901</v>
      </c>
      <c r="I141" s="137">
        <v>-257.65918396159799</v>
      </c>
      <c r="J141" s="137">
        <v>-154.473374912324</v>
      </c>
      <c r="K141" s="137">
        <v>-36.482577474744602</v>
      </c>
      <c r="L141" s="137">
        <v>-7.9169551355546597</v>
      </c>
      <c r="M141" s="137">
        <v>-16.792052253859101</v>
      </c>
      <c r="N141" s="137">
        <v>-8.9803383594924107</v>
      </c>
      <c r="O141" s="137">
        <v>4.1378242806417598</v>
      </c>
      <c r="P141" s="137">
        <v>6.4765480807200602</v>
      </c>
      <c r="Q141" s="137">
        <v>17.1614376802546</v>
      </c>
      <c r="R141" s="137">
        <v>-4.7388299445884803</v>
      </c>
    </row>
    <row r="142" spans="1:18" x14ac:dyDescent="0.25">
      <c r="A142" s="133" t="s">
        <v>301</v>
      </c>
      <c r="B142" s="136">
        <v>43901</v>
      </c>
      <c r="C142" s="137">
        <v>83.452600000000004</v>
      </c>
      <c r="D142" s="137">
        <v>83.452600000000004</v>
      </c>
      <c r="E142" s="133">
        <v>100175</v>
      </c>
      <c r="F142" s="137">
        <v>-55.051902452776901</v>
      </c>
      <c r="G142" s="137">
        <v>-411.86386635384503</v>
      </c>
      <c r="H142" s="137">
        <v>-387.48006737200501</v>
      </c>
      <c r="I142" s="137">
        <v>-270.34846700845299</v>
      </c>
      <c r="J142" s="137">
        <v>-157.925398786237</v>
      </c>
      <c r="K142" s="137">
        <v>-38.623984710941201</v>
      </c>
      <c r="L142" s="137">
        <v>-9.0649977093051906</v>
      </c>
      <c r="M142" s="137">
        <v>-16.177060187352801</v>
      </c>
      <c r="N142" s="137">
        <v>-8.4002468186764396</v>
      </c>
      <c r="O142" s="137">
        <v>2.91683049605918</v>
      </c>
      <c r="P142" s="137">
        <v>8.2907714565101003</v>
      </c>
      <c r="Q142" s="137">
        <v>36.801920384351398</v>
      </c>
      <c r="R142" s="137">
        <v>-2.94758486747277</v>
      </c>
    </row>
    <row r="143" spans="1:18" x14ac:dyDescent="0.25">
      <c r="A143" s="133" t="s">
        <v>198</v>
      </c>
      <c r="B143" s="136">
        <v>43901</v>
      </c>
      <c r="C143" s="137">
        <v>86.009500000000003</v>
      </c>
      <c r="D143" s="137">
        <v>86.009500000000003</v>
      </c>
      <c r="E143" s="133">
        <v>120847</v>
      </c>
      <c r="F143" s="137">
        <v>-53.314630513031297</v>
      </c>
      <c r="G143" s="137">
        <v>-410.23233663298998</v>
      </c>
      <c r="H143" s="137">
        <v>-385.881607811707</v>
      </c>
      <c r="I143" s="137">
        <v>-268.82273856386797</v>
      </c>
      <c r="J143" s="137">
        <v>-156.41628558679901</v>
      </c>
      <c r="K143" s="137">
        <v>-37.075881754449497</v>
      </c>
      <c r="L143" s="137">
        <v>-7.4111986083671102</v>
      </c>
      <c r="M143" s="137">
        <v>-14.6889891331342</v>
      </c>
      <c r="N143" s="137">
        <v>-7.1019259320733497</v>
      </c>
      <c r="O143" s="137">
        <v>3.7054782206034602</v>
      </c>
      <c r="P143" s="137">
        <v>8.9537111750110192</v>
      </c>
      <c r="Q143" s="137">
        <v>16.673192758780999</v>
      </c>
      <c r="R143" s="137">
        <v>-1.9986275219888601</v>
      </c>
    </row>
    <row r="144" spans="1:18" x14ac:dyDescent="0.25">
      <c r="A144" s="133" t="s">
        <v>199</v>
      </c>
      <c r="B144" s="136">
        <v>43901</v>
      </c>
      <c r="C144" s="137">
        <v>44.55</v>
      </c>
      <c r="D144" s="137">
        <v>44.55</v>
      </c>
      <c r="E144" s="133">
        <v>111549</v>
      </c>
      <c r="F144" s="137">
        <v>-190.52643269658199</v>
      </c>
      <c r="G144" s="137">
        <v>-422.96468598012302</v>
      </c>
      <c r="H144" s="137">
        <v>-434.52380952380997</v>
      </c>
      <c r="I144" s="137">
        <v>-318.05704150008501</v>
      </c>
      <c r="J144" s="137">
        <v>-194.24043672924401</v>
      </c>
      <c r="K144" s="137">
        <v>-54.801303347815001</v>
      </c>
      <c r="L144" s="137">
        <v>-27.333513713893701</v>
      </c>
      <c r="M144" s="137">
        <v>-26.608835434042401</v>
      </c>
      <c r="N144" s="137">
        <v>-18.117153089780501</v>
      </c>
      <c r="O144" s="137">
        <v>-1.77463088491156</v>
      </c>
      <c r="P144" s="137">
        <v>3.44975984663379</v>
      </c>
      <c r="Q144" s="137">
        <v>30.7879638671875</v>
      </c>
      <c r="R144" s="137">
        <v>-6.3827713895926799</v>
      </c>
    </row>
    <row r="145" spans="1:18" x14ac:dyDescent="0.25">
      <c r="A145" s="133" t="s">
        <v>302</v>
      </c>
      <c r="B145" s="136">
        <v>43901</v>
      </c>
      <c r="C145" s="137">
        <v>44.16</v>
      </c>
      <c r="D145" s="137">
        <v>44.16</v>
      </c>
      <c r="E145" s="133">
        <v>141070</v>
      </c>
      <c r="F145" s="137">
        <v>-188.144329896909</v>
      </c>
      <c r="G145" s="137">
        <v>-423.54948805460799</v>
      </c>
      <c r="H145" s="137">
        <v>-435.06493506493598</v>
      </c>
      <c r="I145" s="137">
        <v>-318.702615214243</v>
      </c>
      <c r="J145" s="137">
        <v>-194.67180651634399</v>
      </c>
      <c r="K145" s="137">
        <v>-55.2186536369314</v>
      </c>
      <c r="L145" s="137">
        <v>-27.778015975440901</v>
      </c>
      <c r="M145" s="137">
        <v>-27.027062636696598</v>
      </c>
      <c r="N145" s="137">
        <v>-18.518322586756099</v>
      </c>
      <c r="O145" s="137">
        <v>-2.05888031337083</v>
      </c>
      <c r="P145" s="137">
        <v>3.1230503777027101</v>
      </c>
      <c r="Q145" s="137">
        <v>29.631043974963301</v>
      </c>
      <c r="R145" s="137">
        <v>-6.6953386923139098</v>
      </c>
    </row>
    <row r="146" spans="1:18" x14ac:dyDescent="0.25">
      <c r="A146" s="133" t="s">
        <v>303</v>
      </c>
      <c r="B146" s="136">
        <v>43901</v>
      </c>
      <c r="C146" s="137">
        <v>72.014899999999997</v>
      </c>
      <c r="D146" s="137">
        <v>576.11919999999998</v>
      </c>
      <c r="E146" s="133">
        <v>100338</v>
      </c>
      <c r="F146" s="137">
        <v>-3.3698606934501898</v>
      </c>
      <c r="G146" s="137">
        <v>-344.82789642959699</v>
      </c>
      <c r="H146" s="137">
        <v>-338.25222947045103</v>
      </c>
      <c r="I146" s="137">
        <v>-258.98711801007698</v>
      </c>
      <c r="J146" s="137">
        <v>-158.05312280052399</v>
      </c>
      <c r="K146" s="137">
        <v>-30.2870041845534</v>
      </c>
      <c r="L146" s="137">
        <v>4.5290182557752896</v>
      </c>
      <c r="M146" s="137">
        <v>-8.3179365223854091</v>
      </c>
      <c r="N146" s="137">
        <v>-2.7144363770842999</v>
      </c>
      <c r="O146" s="137">
        <v>2.3679719108306401</v>
      </c>
      <c r="P146" s="137">
        <v>3.3189871720535402</v>
      </c>
      <c r="Q146" s="137">
        <v>246.579365155131</v>
      </c>
      <c r="R146" s="137">
        <v>-1.10014887185153</v>
      </c>
    </row>
    <row r="147" spans="1:18" x14ac:dyDescent="0.25">
      <c r="A147" s="133" t="s">
        <v>200</v>
      </c>
      <c r="B147" s="136">
        <v>43901</v>
      </c>
      <c r="C147" s="137">
        <v>75.8506</v>
      </c>
      <c r="D147" s="137">
        <v>75.8506</v>
      </c>
      <c r="E147" s="133">
        <v>120291</v>
      </c>
      <c r="F147" s="137">
        <v>-3.12732324856912</v>
      </c>
      <c r="G147" s="137">
        <v>-344.60347248915298</v>
      </c>
      <c r="H147" s="137">
        <v>-338.01873856800302</v>
      </c>
      <c r="I147" s="137">
        <v>-258.76531805832298</v>
      </c>
      <c r="J147" s="137">
        <v>-157.83806376232499</v>
      </c>
      <c r="K147" s="137">
        <v>-30.0609308138953</v>
      </c>
      <c r="L147" s="137">
        <v>4.77784859972492</v>
      </c>
      <c r="M147" s="137">
        <v>-8.0912753630940806</v>
      </c>
      <c r="N147" s="137">
        <v>-2.4364085824836499</v>
      </c>
      <c r="O147" s="137">
        <v>3.3207769883615299</v>
      </c>
      <c r="P147" s="137">
        <v>4.3926052586338598</v>
      </c>
      <c r="Q147" s="137">
        <v>11.5586170843976</v>
      </c>
      <c r="R147" s="137">
        <v>-0.41399293202898302</v>
      </c>
    </row>
    <row r="148" spans="1:18" x14ac:dyDescent="0.25">
      <c r="A148" s="133" t="s">
        <v>372</v>
      </c>
      <c r="B148" s="136">
        <v>43901</v>
      </c>
      <c r="C148" s="137">
        <v>132.5513</v>
      </c>
      <c r="D148" s="137">
        <v>132.5513</v>
      </c>
      <c r="E148" s="133">
        <v>119723</v>
      </c>
      <c r="F148" s="137">
        <v>-94.345471070648799</v>
      </c>
      <c r="G148" s="137">
        <v>-354.25817894953701</v>
      </c>
      <c r="H148" s="137">
        <v>-347.75440109181397</v>
      </c>
      <c r="I148" s="137">
        <v>-275.06622486549702</v>
      </c>
      <c r="J148" s="137">
        <v>-168.758081403783</v>
      </c>
      <c r="K148" s="137">
        <v>-35.715184423707299</v>
      </c>
      <c r="L148" s="137">
        <v>-8.4810655020540207</v>
      </c>
      <c r="M148" s="137">
        <v>-16.1534373369728</v>
      </c>
      <c r="N148" s="137">
        <v>-9.3630985919607195</v>
      </c>
      <c r="O148" s="137">
        <v>2.1352959139241801</v>
      </c>
      <c r="P148" s="137">
        <v>2.6898600026185799</v>
      </c>
      <c r="Q148" s="137">
        <v>13.370994984797001</v>
      </c>
      <c r="R148" s="137">
        <v>-3.4897430348617999</v>
      </c>
    </row>
    <row r="149" spans="1:18" x14ac:dyDescent="0.25">
      <c r="A149" s="133" t="s">
        <v>375</v>
      </c>
      <c r="B149" s="136">
        <v>43901</v>
      </c>
      <c r="C149" s="137">
        <v>126.9747</v>
      </c>
      <c r="D149" s="137">
        <v>394.28015799421303</v>
      </c>
      <c r="E149" s="133">
        <v>105628</v>
      </c>
      <c r="F149" s="137">
        <v>-94.996752562459704</v>
      </c>
      <c r="G149" s="137">
        <v>-354.89449892891298</v>
      </c>
      <c r="H149" s="137">
        <v>-348.35508643301699</v>
      </c>
      <c r="I149" s="137">
        <v>-275.66333257270401</v>
      </c>
      <c r="J149" s="137">
        <v>-169.321911487645</v>
      </c>
      <c r="K149" s="137">
        <v>-36.323107669362898</v>
      </c>
      <c r="L149" s="137">
        <v>-9.0961455552820905</v>
      </c>
      <c r="M149" s="137">
        <v>-16.707383882794801</v>
      </c>
      <c r="N149" s="137">
        <v>-9.9096516087241397</v>
      </c>
      <c r="O149" s="137">
        <v>1.4202857641070299</v>
      </c>
      <c r="P149" s="137">
        <v>1.9705525584516601</v>
      </c>
      <c r="Q149" s="137">
        <v>142.51397852864</v>
      </c>
      <c r="R149" s="137">
        <v>-4.1103146929522802</v>
      </c>
    </row>
    <row r="150" spans="1:18" x14ac:dyDescent="0.25">
      <c r="A150" s="133" t="s">
        <v>201</v>
      </c>
      <c r="B150" s="136">
        <v>43901</v>
      </c>
      <c r="C150" s="137">
        <v>12.696999999999999</v>
      </c>
      <c r="D150" s="137">
        <v>12.696999999999999</v>
      </c>
      <c r="E150" s="133">
        <v>132933</v>
      </c>
      <c r="F150" s="137">
        <v>-215.75193207200701</v>
      </c>
      <c r="G150" s="137">
        <v>-377.70840490522602</v>
      </c>
      <c r="H150" s="137">
        <v>-368.87266689807802</v>
      </c>
      <c r="I150" s="137">
        <v>-307.11695061282398</v>
      </c>
      <c r="J150" s="137">
        <v>-154.324844294549</v>
      </c>
      <c r="K150" s="137">
        <v>-36.440038215804798</v>
      </c>
      <c r="L150" s="137">
        <v>-3.3164716852413099</v>
      </c>
      <c r="M150" s="137">
        <v>-11.675058359491301</v>
      </c>
      <c r="N150" s="137">
        <v>-3.41421468292807</v>
      </c>
      <c r="O150" s="137">
        <v>2.1551856269301699</v>
      </c>
      <c r="P150" s="137">
        <v>4.2341396038008599</v>
      </c>
      <c r="Q150" s="137">
        <v>5.4005538666093704</v>
      </c>
      <c r="R150" s="137">
        <v>-3.9424743579947301</v>
      </c>
    </row>
    <row r="151" spans="1:18" x14ac:dyDescent="0.25">
      <c r="A151" s="133" t="s">
        <v>202</v>
      </c>
      <c r="B151" s="136">
        <v>43901</v>
      </c>
      <c r="C151" s="137">
        <v>13.395799999999999</v>
      </c>
      <c r="D151" s="137">
        <v>13.395799999999999</v>
      </c>
      <c r="E151" s="133">
        <v>133364</v>
      </c>
      <c r="F151" s="137">
        <v>-210.61525066040801</v>
      </c>
      <c r="G151" s="137">
        <v>-358.28411607700599</v>
      </c>
      <c r="H151" s="137">
        <v>-352.92225643554599</v>
      </c>
      <c r="I151" s="137">
        <v>-292.63513417560898</v>
      </c>
      <c r="J151" s="137">
        <v>-139.023962439732</v>
      </c>
      <c r="K151" s="137">
        <v>-29.550159684588401</v>
      </c>
      <c r="L151" s="137">
        <v>0.16331754521803199</v>
      </c>
      <c r="M151" s="137">
        <v>-9.3206371967430002</v>
      </c>
      <c r="N151" s="137">
        <v>-0.83713442642366998</v>
      </c>
      <c r="O151" s="137">
        <v>3.41764095150993</v>
      </c>
      <c r="P151" s="137"/>
      <c r="Q151" s="137">
        <v>6.7974219103834601</v>
      </c>
      <c r="R151" s="137">
        <v>-2.34897814676349</v>
      </c>
    </row>
    <row r="152" spans="1:18" x14ac:dyDescent="0.25">
      <c r="A152" s="133" t="s">
        <v>203</v>
      </c>
      <c r="B152" s="136">
        <v>43901</v>
      </c>
      <c r="C152" s="137">
        <v>13.276199999999999</v>
      </c>
      <c r="D152" s="137">
        <v>13.276199999999999</v>
      </c>
      <c r="E152" s="133">
        <v>136007</v>
      </c>
      <c r="F152" s="137">
        <v>-229.26010219336499</v>
      </c>
      <c r="G152" s="137">
        <v>-370.530026240339</v>
      </c>
      <c r="H152" s="137">
        <v>-355.202558186408</v>
      </c>
      <c r="I152" s="137">
        <v>-294.04600404974701</v>
      </c>
      <c r="J152" s="137">
        <v>-137.788669907783</v>
      </c>
      <c r="K152" s="137">
        <v>-27.844640744701099</v>
      </c>
      <c r="L152" s="137">
        <v>0.30408973650197901</v>
      </c>
      <c r="M152" s="137">
        <v>-10.023073714472501</v>
      </c>
      <c r="N152" s="137">
        <v>-0.76257048102014602</v>
      </c>
      <c r="O152" s="137">
        <v>4.3470449617527098</v>
      </c>
      <c r="P152" s="137"/>
      <c r="Q152" s="137">
        <v>8.2984941013185303</v>
      </c>
      <c r="R152" s="137">
        <v>-1.7940561115112299</v>
      </c>
    </row>
    <row r="153" spans="1:18" x14ac:dyDescent="0.25">
      <c r="A153" s="133" t="s">
        <v>304</v>
      </c>
      <c r="B153" s="136">
        <v>43901</v>
      </c>
      <c r="C153" s="137">
        <v>12.742800000000001</v>
      </c>
      <c r="D153" s="137">
        <v>12.742800000000001</v>
      </c>
      <c r="E153" s="133">
        <v>136004</v>
      </c>
      <c r="F153" s="137">
        <v>-229.79899731118201</v>
      </c>
      <c r="G153" s="137">
        <v>-371.00580256385399</v>
      </c>
      <c r="H153" s="137">
        <v>-355.69712284249698</v>
      </c>
      <c r="I153" s="137">
        <v>-294.49797878846601</v>
      </c>
      <c r="J153" s="137">
        <v>-138.232864008094</v>
      </c>
      <c r="K153" s="137">
        <v>-28.307219096692702</v>
      </c>
      <c r="L153" s="137">
        <v>-0.19653541130886601</v>
      </c>
      <c r="M153" s="137">
        <v>-10.4835346213848</v>
      </c>
      <c r="N153" s="137">
        <v>-1.2877689726102799</v>
      </c>
      <c r="O153" s="137">
        <v>3.3597120002250702</v>
      </c>
      <c r="P153" s="137"/>
      <c r="Q153" s="137">
        <v>6.9474115197779298</v>
      </c>
      <c r="R153" s="137">
        <v>-2.58208051138346</v>
      </c>
    </row>
    <row r="154" spans="1:18" x14ac:dyDescent="0.25">
      <c r="A154" s="133" t="s">
        <v>305</v>
      </c>
      <c r="B154" s="136">
        <v>43901</v>
      </c>
      <c r="C154" s="137">
        <v>13.129300000000001</v>
      </c>
      <c r="D154" s="137">
        <v>13.129300000000001</v>
      </c>
      <c r="E154" s="133">
        <v>133361</v>
      </c>
      <c r="F154" s="137">
        <v>-210.902445267563</v>
      </c>
      <c r="G154" s="137">
        <v>-358.56309976462001</v>
      </c>
      <c r="H154" s="137">
        <v>-353.24921538832899</v>
      </c>
      <c r="I154" s="137">
        <v>-292.94730203372399</v>
      </c>
      <c r="J154" s="137">
        <v>-139.32670846564801</v>
      </c>
      <c r="K154" s="137">
        <v>-29.8721953651531</v>
      </c>
      <c r="L154" s="137">
        <v>-0.18465676044015999</v>
      </c>
      <c r="M154" s="137">
        <v>-9.6440587324622005</v>
      </c>
      <c r="N154" s="137">
        <v>-1.2244054794858401</v>
      </c>
      <c r="O154" s="137">
        <v>2.8369329315817802</v>
      </c>
      <c r="P154" s="137"/>
      <c r="Q154" s="137">
        <v>6.2606482717735501</v>
      </c>
      <c r="R154" s="137">
        <v>-3.0645380210274098</v>
      </c>
    </row>
    <row r="155" spans="1:18" x14ac:dyDescent="0.25">
      <c r="A155" s="133" t="s">
        <v>306</v>
      </c>
      <c r="B155" s="136">
        <v>43901</v>
      </c>
      <c r="C155" s="137">
        <v>12.4419</v>
      </c>
      <c r="D155" s="137">
        <v>12.4419</v>
      </c>
      <c r="E155" s="133">
        <v>132924</v>
      </c>
      <c r="F155" s="137">
        <v>-216.25592680544301</v>
      </c>
      <c r="G155" s="137">
        <v>-378.03511820385</v>
      </c>
      <c r="H155" s="137">
        <v>-369.20569721540602</v>
      </c>
      <c r="I155" s="137">
        <v>-307.437024238275</v>
      </c>
      <c r="J155" s="137">
        <v>-154.62458414417901</v>
      </c>
      <c r="K155" s="137">
        <v>-36.753977569484597</v>
      </c>
      <c r="L155" s="137">
        <v>-3.6633577258034902</v>
      </c>
      <c r="M155" s="137">
        <v>-11.995987782376099</v>
      </c>
      <c r="N155" s="137">
        <v>-3.7935637178648101</v>
      </c>
      <c r="O155" s="137">
        <v>1.57783189186145</v>
      </c>
      <c r="P155" s="137">
        <v>3.7517597163209699</v>
      </c>
      <c r="Q155" s="137">
        <v>4.8969674013399302</v>
      </c>
      <c r="R155" s="137">
        <v>-4.6361023441361402</v>
      </c>
    </row>
    <row r="156" spans="1:18" x14ac:dyDescent="0.25">
      <c r="A156" s="133" t="s">
        <v>204</v>
      </c>
      <c r="B156" s="136">
        <v>43901</v>
      </c>
      <c r="C156" s="137">
        <v>14.213200000000001</v>
      </c>
      <c r="D156" s="137">
        <v>14.213200000000001</v>
      </c>
      <c r="E156" s="133">
        <v>140487</v>
      </c>
      <c r="F156" s="137">
        <v>-80.536137067285097</v>
      </c>
      <c r="G156" s="137">
        <v>-353.78152385670501</v>
      </c>
      <c r="H156" s="137">
        <v>-259.534267586976</v>
      </c>
      <c r="I156" s="137">
        <v>-256.13739090870399</v>
      </c>
      <c r="J156" s="137">
        <v>-119.26475142149999</v>
      </c>
      <c r="K156" s="137">
        <v>3.7916111203943399</v>
      </c>
      <c r="L156" s="137">
        <v>21.206380363063101</v>
      </c>
      <c r="M156" s="137">
        <v>10.4328548170758</v>
      </c>
      <c r="N156" s="137">
        <v>12.493876102323201</v>
      </c>
      <c r="O156" s="137"/>
      <c r="P156" s="137"/>
      <c r="Q156" s="137">
        <v>14.2919888475836</v>
      </c>
      <c r="R156" s="137">
        <v>5.3005789715971297</v>
      </c>
    </row>
    <row r="157" spans="1:18" x14ac:dyDescent="0.25">
      <c r="A157" s="133" t="s">
        <v>307</v>
      </c>
      <c r="B157" s="136">
        <v>43901</v>
      </c>
      <c r="C157" s="137">
        <v>13.873200000000001</v>
      </c>
      <c r="D157" s="137">
        <v>13.873200000000001</v>
      </c>
      <c r="E157" s="133">
        <v>140488</v>
      </c>
      <c r="F157" s="137">
        <v>-81.066874295843107</v>
      </c>
      <c r="G157" s="137">
        <v>-354.26588390211703</v>
      </c>
      <c r="H157" s="137">
        <v>-260.01256248220602</v>
      </c>
      <c r="I157" s="137">
        <v>-256.58693642004903</v>
      </c>
      <c r="J157" s="137">
        <v>-119.717350012989</v>
      </c>
      <c r="K157" s="137">
        <v>3.28798261997881</v>
      </c>
      <c r="L157" s="137">
        <v>20.654785275784199</v>
      </c>
      <c r="M157" s="137">
        <v>9.8966442620710406</v>
      </c>
      <c r="N157" s="137">
        <v>11.9030990787509</v>
      </c>
      <c r="O157" s="137"/>
      <c r="P157" s="137"/>
      <c r="Q157" s="137">
        <v>13.1386431226766</v>
      </c>
      <c r="R157" s="137">
        <v>4.4479414612751302</v>
      </c>
    </row>
    <row r="158" spans="1:18" x14ac:dyDescent="0.25">
      <c r="A158" s="133" t="s">
        <v>205</v>
      </c>
      <c r="B158" s="136">
        <v>43901</v>
      </c>
      <c r="C158" s="137">
        <v>10.085699999999999</v>
      </c>
      <c r="D158" s="137">
        <v>10.085699999999999</v>
      </c>
      <c r="E158" s="133">
        <v>142138</v>
      </c>
      <c r="F158" s="137">
        <v>-63.652307084283002</v>
      </c>
      <c r="G158" s="137">
        <v>-340.46563507292802</v>
      </c>
      <c r="H158" s="137">
        <v>-294.11642845114</v>
      </c>
      <c r="I158" s="137">
        <v>-252.95545994285399</v>
      </c>
      <c r="J158" s="137">
        <v>-145.53532877207701</v>
      </c>
      <c r="K158" s="137">
        <v>-22.5074542688461</v>
      </c>
      <c r="L158" s="137">
        <v>3.3067485824462302</v>
      </c>
      <c r="M158" s="137">
        <v>-5.66793632487063</v>
      </c>
      <c r="N158" s="137">
        <v>2.9261954325724902</v>
      </c>
      <c r="O158" s="137"/>
      <c r="P158" s="137"/>
      <c r="Q158" s="137">
        <v>0.43748951048950901</v>
      </c>
      <c r="R158" s="137"/>
    </row>
    <row r="159" spans="1:18" x14ac:dyDescent="0.25">
      <c r="A159" s="133" t="s">
        <v>206</v>
      </c>
      <c r="B159" s="136">
        <v>43901</v>
      </c>
      <c r="C159" s="137">
        <v>10.578799999999999</v>
      </c>
      <c r="D159" s="137">
        <v>10.578799999999999</v>
      </c>
      <c r="E159" s="133">
        <v>143178</v>
      </c>
      <c r="F159" s="137">
        <v>-77.131790242570105</v>
      </c>
      <c r="G159" s="137">
        <v>-286.72817923406001</v>
      </c>
      <c r="H159" s="137">
        <v>-257.56327062433098</v>
      </c>
      <c r="I159" s="137">
        <v>-252.27542456092399</v>
      </c>
      <c r="J159" s="137">
        <v>-129.91222336680201</v>
      </c>
      <c r="K159" s="137">
        <v>-15.2707533430426</v>
      </c>
      <c r="L159" s="137">
        <v>6.4675695877943697</v>
      </c>
      <c r="M159" s="137">
        <v>-4.4511408423322401</v>
      </c>
      <c r="N159" s="137">
        <v>3.88947844979133</v>
      </c>
      <c r="O159" s="137"/>
      <c r="P159" s="137"/>
      <c r="Q159" s="137">
        <v>3.5035157545605302</v>
      </c>
      <c r="R159" s="137"/>
    </row>
    <row r="160" spans="1:18" x14ac:dyDescent="0.25">
      <c r="A160" s="133" t="s">
        <v>308</v>
      </c>
      <c r="B160" s="136">
        <v>43901</v>
      </c>
      <c r="C160" s="137">
        <v>10.4108</v>
      </c>
      <c r="D160" s="137">
        <v>10.4108</v>
      </c>
      <c r="E160" s="133">
        <v>143176</v>
      </c>
      <c r="F160" s="137">
        <v>-77.675915564353105</v>
      </c>
      <c r="G160" s="137">
        <v>-287.41960784313699</v>
      </c>
      <c r="H160" s="137">
        <v>-258.16500742777299</v>
      </c>
      <c r="I160" s="137">
        <v>-252.86730356987999</v>
      </c>
      <c r="J160" s="137">
        <v>-130.48911187970401</v>
      </c>
      <c r="K160" s="137">
        <v>-15.8953625246382</v>
      </c>
      <c r="L160" s="137">
        <v>5.7974871555216296</v>
      </c>
      <c r="M160" s="137">
        <v>-5.1184152652824997</v>
      </c>
      <c r="N160" s="137">
        <v>3.0922342267954801</v>
      </c>
      <c r="O160" s="137"/>
      <c r="P160" s="137"/>
      <c r="Q160" s="137">
        <v>2.4866003316749601</v>
      </c>
      <c r="R160" s="137"/>
    </row>
    <row r="161" spans="1:18" x14ac:dyDescent="0.25">
      <c r="A161" s="133" t="s">
        <v>309</v>
      </c>
      <c r="B161" s="136">
        <v>43901</v>
      </c>
      <c r="C161" s="137">
        <v>9.9190000000000005</v>
      </c>
      <c r="D161" s="137">
        <v>9.9190000000000005</v>
      </c>
      <c r="E161" s="133">
        <v>142139</v>
      </c>
      <c r="F161" s="137">
        <v>-64.170182841069504</v>
      </c>
      <c r="G161" s="137">
        <v>-341.10444777611201</v>
      </c>
      <c r="H161" s="137">
        <v>-294.708420978253</v>
      </c>
      <c r="I161" s="137">
        <v>-253.51506530857401</v>
      </c>
      <c r="J161" s="137">
        <v>-146.07057329702701</v>
      </c>
      <c r="K161" s="137">
        <v>-23.072600312157899</v>
      </c>
      <c r="L161" s="137">
        <v>2.6986362569209601</v>
      </c>
      <c r="M161" s="137">
        <v>-6.2403971970073302</v>
      </c>
      <c r="N161" s="137">
        <v>2.31047139377181</v>
      </c>
      <c r="O161" s="137"/>
      <c r="P161" s="137"/>
      <c r="Q161" s="137">
        <v>-0.41349650349650302</v>
      </c>
      <c r="R161" s="137"/>
    </row>
    <row r="162" spans="1:18" x14ac:dyDescent="0.25">
      <c r="A162" s="133" t="s">
        <v>310</v>
      </c>
      <c r="B162" s="136">
        <v>43901</v>
      </c>
      <c r="C162" s="137">
        <v>39.708799999999997</v>
      </c>
      <c r="D162" s="137">
        <v>39.708799999999997</v>
      </c>
      <c r="E162" s="133">
        <v>116352</v>
      </c>
      <c r="F162" s="137">
        <v>-90.502973184955806</v>
      </c>
      <c r="G162" s="137">
        <v>-303.54705104316599</v>
      </c>
      <c r="H162" s="137">
        <v>-238.24561403508801</v>
      </c>
      <c r="I162" s="137">
        <v>-229.682430326592</v>
      </c>
      <c r="J162" s="137">
        <v>-110.498861480001</v>
      </c>
      <c r="K162" s="137">
        <v>5.0113328694008503</v>
      </c>
      <c r="L162" s="137">
        <v>19.2106335062822</v>
      </c>
      <c r="M162" s="137">
        <v>7.676528246518</v>
      </c>
      <c r="N162" s="137">
        <v>17.0741596560133</v>
      </c>
      <c r="O162" s="137">
        <v>12.1330846071174</v>
      </c>
      <c r="P162" s="137">
        <v>13.8472732069316</v>
      </c>
      <c r="Q162" s="137">
        <v>37.340606060606099</v>
      </c>
      <c r="R162" s="137">
        <v>8.0350427772347803</v>
      </c>
    </row>
    <row r="163" spans="1:18" x14ac:dyDescent="0.25">
      <c r="A163" s="133" t="s">
        <v>207</v>
      </c>
      <c r="B163" s="136">
        <v>43901</v>
      </c>
      <c r="C163" s="137">
        <v>28.426600000000001</v>
      </c>
      <c r="D163" s="137">
        <v>28.426600000000001</v>
      </c>
      <c r="E163" s="133">
        <v>126279</v>
      </c>
      <c r="F163" s="137">
        <v>-80.853742675927407</v>
      </c>
      <c r="G163" s="137">
        <v>-298.020009110388</v>
      </c>
      <c r="H163" s="137">
        <v>-201.21687252262601</v>
      </c>
      <c r="I163" s="137">
        <v>-229.068647045018</v>
      </c>
      <c r="J163" s="137">
        <v>-103.930486056302</v>
      </c>
      <c r="K163" s="137">
        <v>6.5856896023447096</v>
      </c>
      <c r="L163" s="137">
        <v>26.884953849643502</v>
      </c>
      <c r="M163" s="137">
        <v>10.861793478992899</v>
      </c>
      <c r="N163" s="137">
        <v>21.262220219675299</v>
      </c>
      <c r="O163" s="137">
        <v>16.701062626736199</v>
      </c>
      <c r="P163" s="137">
        <v>14.564384389029</v>
      </c>
      <c r="Q163" s="137">
        <v>30.922799999999999</v>
      </c>
      <c r="R163" s="137">
        <v>11.533224310084901</v>
      </c>
    </row>
    <row r="164" spans="1:18" x14ac:dyDescent="0.25">
      <c r="A164" s="133" t="s">
        <v>311</v>
      </c>
      <c r="B164" s="136">
        <v>43901</v>
      </c>
      <c r="C164" s="137">
        <v>27.763999999999999</v>
      </c>
      <c r="D164" s="137">
        <v>27.763999999999999</v>
      </c>
      <c r="E164" s="133">
        <v>126379</v>
      </c>
      <c r="F164" s="137">
        <v>-81.341458604504993</v>
      </c>
      <c r="G164" s="137">
        <v>-298.48001215990303</v>
      </c>
      <c r="H164" s="137">
        <v>-201.68478940998</v>
      </c>
      <c r="I164" s="137">
        <v>-229.51585270803099</v>
      </c>
      <c r="J164" s="137">
        <v>-104.385834128442</v>
      </c>
      <c r="K164" s="137">
        <v>6.0804114311686401</v>
      </c>
      <c r="L164" s="137">
        <v>26.319919334220799</v>
      </c>
      <c r="M164" s="137">
        <v>10.3225312362602</v>
      </c>
      <c r="N164" s="137">
        <v>20.618777072779501</v>
      </c>
      <c r="O164" s="137">
        <v>15.791826868699401</v>
      </c>
      <c r="P164" s="137">
        <v>13.7990847001427</v>
      </c>
      <c r="Q164" s="137">
        <v>29.8108505747126</v>
      </c>
      <c r="R164" s="137">
        <v>10.512889903379699</v>
      </c>
    </row>
    <row r="165" spans="1:18" x14ac:dyDescent="0.25">
      <c r="A165" s="133" t="s">
        <v>208</v>
      </c>
      <c r="B165" s="136">
        <v>43901</v>
      </c>
      <c r="C165" s="137">
        <v>10.573499999999999</v>
      </c>
      <c r="D165" s="137">
        <v>10.573499999999999</v>
      </c>
      <c r="E165" s="133">
        <v>145819</v>
      </c>
      <c r="F165" s="137">
        <v>38.7447754262584</v>
      </c>
      <c r="G165" s="137">
        <v>-271.283783783785</v>
      </c>
      <c r="H165" s="137">
        <v>-257.01749090259898</v>
      </c>
      <c r="I165" s="137">
        <v>-187.46841649226499</v>
      </c>
      <c r="J165" s="137">
        <v>-117.632841814972</v>
      </c>
      <c r="K165" s="137">
        <v>-17.719534357273702</v>
      </c>
      <c r="L165" s="137">
        <v>4.1131896768417899</v>
      </c>
      <c r="M165" s="137">
        <v>-1.73339693539538</v>
      </c>
      <c r="N165" s="137">
        <v>3.1655432386740099</v>
      </c>
      <c r="O165" s="137"/>
      <c r="P165" s="137"/>
      <c r="Q165" s="137">
        <v>5.0931265206812704</v>
      </c>
      <c r="R165" s="137"/>
    </row>
    <row r="166" spans="1:18" x14ac:dyDescent="0.25">
      <c r="A166" s="133" t="s">
        <v>312</v>
      </c>
      <c r="B166" s="136">
        <v>43901</v>
      </c>
      <c r="C166" s="137">
        <v>10.3375</v>
      </c>
      <c r="D166" s="137">
        <v>10.3375</v>
      </c>
      <c r="E166" s="133">
        <v>145820</v>
      </c>
      <c r="F166" s="137">
        <v>36.794711487199201</v>
      </c>
      <c r="G166" s="137">
        <v>-273.18751513119798</v>
      </c>
      <c r="H166" s="137">
        <v>-258.90230513033299</v>
      </c>
      <c r="I166" s="137">
        <v>-189.396919946021</v>
      </c>
      <c r="J166" s="137">
        <v>-119.503951841274</v>
      </c>
      <c r="K166" s="137">
        <v>-19.606934174319701</v>
      </c>
      <c r="L166" s="137">
        <v>2.1430999535651498</v>
      </c>
      <c r="M166" s="137">
        <v>-3.6996283913102799</v>
      </c>
      <c r="N166" s="137">
        <v>1.1218957432108201</v>
      </c>
      <c r="O166" s="137"/>
      <c r="P166" s="137"/>
      <c r="Q166" s="137">
        <v>2.9972627737226198</v>
      </c>
      <c r="R166" s="137"/>
    </row>
    <row r="167" spans="1:18" x14ac:dyDescent="0.25">
      <c r="A167" s="133" t="s">
        <v>313</v>
      </c>
      <c r="B167" s="136">
        <v>43901</v>
      </c>
      <c r="C167" s="137">
        <v>91.539599999999993</v>
      </c>
      <c r="D167" s="137">
        <v>91.539599999999993</v>
      </c>
      <c r="E167" s="133">
        <v>101853</v>
      </c>
      <c r="F167" s="137">
        <v>-66.880958419093503</v>
      </c>
      <c r="G167" s="137">
        <v>-319.87912416200697</v>
      </c>
      <c r="H167" s="137">
        <v>-314.18286360750602</v>
      </c>
      <c r="I167" s="137">
        <v>-274.27271912266298</v>
      </c>
      <c r="J167" s="137">
        <v>-162.045610917088</v>
      </c>
      <c r="K167" s="137">
        <v>-35.079480177214499</v>
      </c>
      <c r="L167" s="137">
        <v>-4.5476303791976402</v>
      </c>
      <c r="M167" s="137">
        <v>-16.421616926447701</v>
      </c>
      <c r="N167" s="137">
        <v>-7.37991256720046</v>
      </c>
      <c r="O167" s="137">
        <v>1.8214945124950199</v>
      </c>
      <c r="P167" s="137">
        <v>4.4866612514460504</v>
      </c>
      <c r="Q167" s="137">
        <v>39.899149728997202</v>
      </c>
      <c r="R167" s="137">
        <v>-4.1487989929129299</v>
      </c>
    </row>
    <row r="168" spans="1:18" x14ac:dyDescent="0.25">
      <c r="A168" s="133" t="s">
        <v>209</v>
      </c>
      <c r="B168" s="136">
        <v>43901</v>
      </c>
      <c r="C168" s="137">
        <v>94.251999999999995</v>
      </c>
      <c r="D168" s="137">
        <v>94.251999999999995</v>
      </c>
      <c r="E168" s="133">
        <v>119549</v>
      </c>
      <c r="F168" s="137">
        <v>-66.366442555712396</v>
      </c>
      <c r="G168" s="137">
        <v>-319.390368124801</v>
      </c>
      <c r="H168" s="137">
        <v>-313.70340476850498</v>
      </c>
      <c r="I168" s="137">
        <v>-273.81653242899603</v>
      </c>
      <c r="J168" s="137">
        <v>-161.59309978747601</v>
      </c>
      <c r="K168" s="137">
        <v>-34.661341655418298</v>
      </c>
      <c r="L168" s="137">
        <v>-4.1414636627200396</v>
      </c>
      <c r="M168" s="137">
        <v>-16.075906653093</v>
      </c>
      <c r="N168" s="137">
        <v>-7.0172491238645502</v>
      </c>
      <c r="O168" s="137">
        <v>2.3774760904399699</v>
      </c>
      <c r="P168" s="137">
        <v>5.0249673080735704</v>
      </c>
      <c r="Q168" s="137">
        <v>13.0081041984295</v>
      </c>
      <c r="R168" s="137">
        <v>-3.7324577586377399</v>
      </c>
    </row>
    <row r="169" spans="1:18" x14ac:dyDescent="0.25">
      <c r="A169" s="133" t="s">
        <v>210</v>
      </c>
      <c r="B169" s="136">
        <v>43901</v>
      </c>
      <c r="C169" s="137">
        <v>8.6069999999999993</v>
      </c>
      <c r="D169" s="137">
        <v>8.6069999999999993</v>
      </c>
      <c r="E169" s="133">
        <v>139711</v>
      </c>
      <c r="F169" s="137">
        <v>-84.632420117728898</v>
      </c>
      <c r="G169" s="137">
        <v>-370.50688194812102</v>
      </c>
      <c r="H169" s="137">
        <v>-317.251785597376</v>
      </c>
      <c r="I169" s="137">
        <v>-331.174890387419</v>
      </c>
      <c r="J169" s="137">
        <v>-178.727525535941</v>
      </c>
      <c r="K169" s="137">
        <v>-10.6911928470955</v>
      </c>
      <c r="L169" s="137">
        <v>-12.376518729332901</v>
      </c>
      <c r="M169" s="137">
        <v>-25.5328952496236</v>
      </c>
      <c r="N169" s="137">
        <v>-20.9025651957521</v>
      </c>
      <c r="O169" s="137">
        <v>-7.1017303669012204</v>
      </c>
      <c r="P169" s="137"/>
      <c r="Q169" s="137">
        <v>-4.2055004135649297</v>
      </c>
      <c r="R169" s="137">
        <v>-17.053925124027302</v>
      </c>
    </row>
    <row r="170" spans="1:18" x14ac:dyDescent="0.25">
      <c r="A170" s="133" t="s">
        <v>314</v>
      </c>
      <c r="B170" s="136">
        <v>43901</v>
      </c>
      <c r="C170" s="137">
        <v>8.4352</v>
      </c>
      <c r="D170" s="137">
        <v>8.4352</v>
      </c>
      <c r="E170" s="133">
        <v>139709</v>
      </c>
      <c r="F170" s="137">
        <v>-84.847662426547302</v>
      </c>
      <c r="G170" s="137">
        <v>-370.65178249910002</v>
      </c>
      <c r="H170" s="137">
        <v>-317.37716964116697</v>
      </c>
      <c r="I170" s="137">
        <v>-331.292309329896</v>
      </c>
      <c r="J170" s="137">
        <v>-178.85204299928901</v>
      </c>
      <c r="K170" s="137">
        <v>-10.8310074339627</v>
      </c>
      <c r="L170" s="137">
        <v>-12.5124666918698</v>
      </c>
      <c r="M170" s="137">
        <v>-25.650784272570199</v>
      </c>
      <c r="N170" s="137">
        <v>-21.055585945580901</v>
      </c>
      <c r="O170" s="137">
        <v>-7.46040770092279</v>
      </c>
      <c r="P170" s="137"/>
      <c r="Q170" s="137">
        <v>-4.7241687344913101</v>
      </c>
      <c r="R170" s="137">
        <v>-17.278459244171</v>
      </c>
    </row>
    <row r="171" spans="1:18" x14ac:dyDescent="0.25">
      <c r="A171" s="133" t="s">
        <v>211</v>
      </c>
      <c r="B171" s="136">
        <v>43901</v>
      </c>
      <c r="C171" s="137">
        <v>7.3478000000000003</v>
      </c>
      <c r="D171" s="137">
        <v>7.3478000000000003</v>
      </c>
      <c r="E171" s="133">
        <v>139990</v>
      </c>
      <c r="F171" s="137">
        <v>-60.155857896662901</v>
      </c>
      <c r="G171" s="137">
        <v>-355.00945179584102</v>
      </c>
      <c r="H171" s="137">
        <v>-310.02850815838002</v>
      </c>
      <c r="I171" s="137">
        <v>-325.516353681216</v>
      </c>
      <c r="J171" s="137">
        <v>-173.685845689443</v>
      </c>
      <c r="K171" s="137">
        <v>-11.8556096552821</v>
      </c>
      <c r="L171" s="137">
        <v>-11.4133415101174</v>
      </c>
      <c r="M171" s="137">
        <v>-24.1432530247972</v>
      </c>
      <c r="N171" s="137">
        <v>-19.915376222958301</v>
      </c>
      <c r="O171" s="137"/>
      <c r="P171" s="137"/>
      <c r="Q171" s="137">
        <v>-8.9386241920590894</v>
      </c>
      <c r="R171" s="137">
        <v>-16.593634008689001</v>
      </c>
    </row>
    <row r="172" spans="1:18" x14ac:dyDescent="0.25">
      <c r="A172" s="133" t="s">
        <v>315</v>
      </c>
      <c r="B172" s="136">
        <v>43901</v>
      </c>
      <c r="C172" s="137">
        <v>7.2275999999999998</v>
      </c>
      <c r="D172" s="137">
        <v>7.2275999999999998</v>
      </c>
      <c r="E172" s="133">
        <v>139992</v>
      </c>
      <c r="F172" s="137">
        <v>-60.4004633460208</v>
      </c>
      <c r="G172" s="137">
        <v>-355.23278006660303</v>
      </c>
      <c r="H172" s="137">
        <v>-310.15524353585698</v>
      </c>
      <c r="I172" s="137">
        <v>-325.64032490175498</v>
      </c>
      <c r="J172" s="137">
        <v>-173.82074492167101</v>
      </c>
      <c r="K172" s="137">
        <v>-11.9998584061399</v>
      </c>
      <c r="L172" s="137">
        <v>-11.555225529409</v>
      </c>
      <c r="M172" s="137">
        <v>-24.265526125777001</v>
      </c>
      <c r="N172" s="137">
        <v>-20.060870533670499</v>
      </c>
      <c r="O172" s="137"/>
      <c r="P172" s="137"/>
      <c r="Q172" s="137">
        <v>-9.3437303785780195</v>
      </c>
      <c r="R172" s="137">
        <v>-16.910576299169101</v>
      </c>
    </row>
    <row r="173" spans="1:18" x14ac:dyDescent="0.25">
      <c r="A173" s="133" t="s">
        <v>212</v>
      </c>
      <c r="B173" s="136">
        <v>43901</v>
      </c>
      <c r="C173" s="137">
        <v>7.1767000000000003</v>
      </c>
      <c r="D173" s="137">
        <v>7.1767000000000003</v>
      </c>
      <c r="E173" s="133">
        <v>141141</v>
      </c>
      <c r="F173" s="137">
        <v>-78.744554510389904</v>
      </c>
      <c r="G173" s="137">
        <v>-382.74446116876601</v>
      </c>
      <c r="H173" s="137">
        <v>-329.30897833972</v>
      </c>
      <c r="I173" s="137">
        <v>-328.90861999387698</v>
      </c>
      <c r="J173" s="137">
        <v>-180.779166166046</v>
      </c>
      <c r="K173" s="137">
        <v>-10.8165534232566</v>
      </c>
      <c r="L173" s="137">
        <v>-10.2788088913889</v>
      </c>
      <c r="M173" s="137">
        <v>-23.515945461172599</v>
      </c>
      <c r="N173" s="137">
        <v>-19.919778520349201</v>
      </c>
      <c r="O173" s="137"/>
      <c r="P173" s="137"/>
      <c r="Q173" s="137">
        <v>-10.5153520408163</v>
      </c>
      <c r="R173" s="137">
        <v>-15.611034701386</v>
      </c>
    </row>
    <row r="174" spans="1:18" x14ac:dyDescent="0.25">
      <c r="A174" s="133" t="s">
        <v>213</v>
      </c>
      <c r="B174" s="136">
        <v>43901</v>
      </c>
      <c r="C174" s="137">
        <v>6.7567000000000004</v>
      </c>
      <c r="D174" s="137">
        <v>6.7567000000000004</v>
      </c>
      <c r="E174" s="133">
        <v>141564</v>
      </c>
      <c r="F174" s="137">
        <v>-58.9612899418739</v>
      </c>
      <c r="G174" s="137">
        <v>-374.13819734052203</v>
      </c>
      <c r="H174" s="137">
        <v>-332.83750776892299</v>
      </c>
      <c r="I174" s="137">
        <v>-334.56214361276699</v>
      </c>
      <c r="J174" s="137">
        <v>-187.18119490354999</v>
      </c>
      <c r="K174" s="137">
        <v>-16.8067731026808</v>
      </c>
      <c r="L174" s="137">
        <v>-14.141891014492201</v>
      </c>
      <c r="M174" s="137">
        <v>-25.162490293430601</v>
      </c>
      <c r="N174" s="137">
        <v>-21.029255797466899</v>
      </c>
      <c r="O174" s="137"/>
      <c r="P174" s="137"/>
      <c r="Q174" s="137">
        <v>-13.2268659217877</v>
      </c>
      <c r="R174" s="137">
        <v>-16.349134654264201</v>
      </c>
    </row>
    <row r="175" spans="1:18" x14ac:dyDescent="0.25">
      <c r="A175" s="133" t="s">
        <v>316</v>
      </c>
      <c r="B175" s="136">
        <v>43901</v>
      </c>
      <c r="C175" s="137">
        <v>6.5297000000000001</v>
      </c>
      <c r="D175" s="137">
        <v>6.5297000000000001</v>
      </c>
      <c r="E175" s="133">
        <v>141565</v>
      </c>
      <c r="F175" s="137">
        <v>-59.338268966570602</v>
      </c>
      <c r="G175" s="137">
        <v>-374.50310919974402</v>
      </c>
      <c r="H175" s="137">
        <v>-333.10190447517903</v>
      </c>
      <c r="I175" s="137">
        <v>-334.81034502484601</v>
      </c>
      <c r="J175" s="137">
        <v>-187.42657098759599</v>
      </c>
      <c r="K175" s="137">
        <v>-17.078799559994799</v>
      </c>
      <c r="L175" s="137">
        <v>-14.402135413095101</v>
      </c>
      <c r="M175" s="137">
        <v>-25.3910303865119</v>
      </c>
      <c r="N175" s="137">
        <v>-21.324482475692701</v>
      </c>
      <c r="O175" s="137"/>
      <c r="P175" s="137"/>
      <c r="Q175" s="137">
        <v>-14.1526201117318</v>
      </c>
      <c r="R175" s="137">
        <v>-17.140722455821699</v>
      </c>
    </row>
    <row r="176" spans="1:18" x14ac:dyDescent="0.25">
      <c r="A176" s="133" t="s">
        <v>317</v>
      </c>
      <c r="B176" s="136">
        <v>43901</v>
      </c>
      <c r="C176" s="137">
        <v>7.0678000000000001</v>
      </c>
      <c r="D176" s="137">
        <v>7.0678000000000001</v>
      </c>
      <c r="E176" s="133">
        <v>141139</v>
      </c>
      <c r="F176" s="137">
        <v>-79.184627954809002</v>
      </c>
      <c r="G176" s="137">
        <v>-383.04643929643998</v>
      </c>
      <c r="H176" s="137">
        <v>-329.65940591059899</v>
      </c>
      <c r="I176" s="137">
        <v>-329.19642415637099</v>
      </c>
      <c r="J176" s="137">
        <v>-181.04878913734399</v>
      </c>
      <c r="K176" s="137">
        <v>-11.128915104429201</v>
      </c>
      <c r="L176" s="137">
        <v>-10.584375150955999</v>
      </c>
      <c r="M176" s="137">
        <v>-23.780445333780602</v>
      </c>
      <c r="N176" s="137">
        <v>-20.187087062199002</v>
      </c>
      <c r="O176" s="137"/>
      <c r="P176" s="137"/>
      <c r="Q176" s="137">
        <v>-10.920948979591801</v>
      </c>
      <c r="R176" s="137">
        <v>-15.939650712859899</v>
      </c>
    </row>
    <row r="177" spans="1:18" x14ac:dyDescent="0.25">
      <c r="A177" s="133" t="s">
        <v>214</v>
      </c>
      <c r="B177" s="136">
        <v>43901</v>
      </c>
      <c r="C177" s="137">
        <v>12.5966</v>
      </c>
      <c r="D177" s="137">
        <v>12.5966</v>
      </c>
      <c r="E177" s="133">
        <v>133324</v>
      </c>
      <c r="F177" s="137">
        <v>-48.262074425970802</v>
      </c>
      <c r="G177" s="137">
        <v>-343.86919125823601</v>
      </c>
      <c r="H177" s="137">
        <v>-354.90751055316099</v>
      </c>
      <c r="I177" s="137">
        <v>-299.92738765158498</v>
      </c>
      <c r="J177" s="137">
        <v>-173.16784228143101</v>
      </c>
      <c r="K177" s="137">
        <v>-36.945526040707101</v>
      </c>
      <c r="L177" s="137">
        <v>-4.6636513953227601</v>
      </c>
      <c r="M177" s="137">
        <v>-14.0455341170236</v>
      </c>
      <c r="N177" s="137">
        <v>-7.58880527901694</v>
      </c>
      <c r="O177" s="137">
        <v>2.9538223733914002</v>
      </c>
      <c r="P177" s="137"/>
      <c r="Q177" s="137">
        <v>5.2304580573951398</v>
      </c>
      <c r="R177" s="137">
        <v>-1.8611852115919501</v>
      </c>
    </row>
    <row r="178" spans="1:18" x14ac:dyDescent="0.25">
      <c r="A178" s="133" t="s">
        <v>215</v>
      </c>
      <c r="B178" s="136">
        <v>43901</v>
      </c>
      <c r="C178" s="137">
        <v>13.8134</v>
      </c>
      <c r="D178" s="137">
        <v>13.8134</v>
      </c>
      <c r="E178" s="133">
        <v>135682</v>
      </c>
      <c r="F178" s="137">
        <v>-36.918230814803302</v>
      </c>
      <c r="G178" s="137">
        <v>-342.35670767468702</v>
      </c>
      <c r="H178" s="137">
        <v>-351.34134132203297</v>
      </c>
      <c r="I178" s="137">
        <v>-297.84454724499602</v>
      </c>
      <c r="J178" s="137">
        <v>-168.55892968409199</v>
      </c>
      <c r="K178" s="137">
        <v>-34.7677037992026</v>
      </c>
      <c r="L178" s="137">
        <v>-2.0790441030301898</v>
      </c>
      <c r="M178" s="137">
        <v>-12.551350551390399</v>
      </c>
      <c r="N178" s="137">
        <v>-5.7469390746599602</v>
      </c>
      <c r="O178" s="137">
        <v>3.7790891967962499</v>
      </c>
      <c r="P178" s="137"/>
      <c r="Q178" s="137">
        <v>9.5926326671261197</v>
      </c>
      <c r="R178" s="137">
        <v>-0.80263042043483601</v>
      </c>
    </row>
    <row r="179" spans="1:18" x14ac:dyDescent="0.25">
      <c r="A179" s="133" t="s">
        <v>216</v>
      </c>
      <c r="B179" s="136">
        <v>43901</v>
      </c>
      <c r="C179" s="137">
        <v>7.4443000000000001</v>
      </c>
      <c r="D179" s="137">
        <v>7.4443000000000001</v>
      </c>
      <c r="E179" s="133">
        <v>142153</v>
      </c>
      <c r="F179" s="137">
        <v>-3.6765693411043299</v>
      </c>
      <c r="G179" s="137">
        <v>-371.62654903360698</v>
      </c>
      <c r="H179" s="137">
        <v>-339.223591173405</v>
      </c>
      <c r="I179" s="137">
        <v>-323.13537595090997</v>
      </c>
      <c r="J179" s="137">
        <v>-164.85208477325099</v>
      </c>
      <c r="K179" s="137">
        <v>-10.136054353251501</v>
      </c>
      <c r="L179" s="137">
        <v>-4.0336386310508097</v>
      </c>
      <c r="M179" s="137">
        <v>-20.4029490688525</v>
      </c>
      <c r="N179" s="137">
        <v>-15.2051116708209</v>
      </c>
      <c r="O179" s="137"/>
      <c r="P179" s="137"/>
      <c r="Q179" s="137">
        <v>-13.0648529411765</v>
      </c>
      <c r="R179" s="137"/>
    </row>
    <row r="180" spans="1:18" x14ac:dyDescent="0.25">
      <c r="A180" s="133" t="s">
        <v>318</v>
      </c>
      <c r="B180" s="136">
        <v>43901</v>
      </c>
      <c r="C180" s="137">
        <v>7.2987000000000002</v>
      </c>
      <c r="D180" s="137">
        <v>7.2987000000000002</v>
      </c>
      <c r="E180" s="133">
        <v>142151</v>
      </c>
      <c r="F180" s="137">
        <v>-3.7498972630892502</v>
      </c>
      <c r="G180" s="137">
        <v>-371.81551024654198</v>
      </c>
      <c r="H180" s="137">
        <v>-339.36806007949099</v>
      </c>
      <c r="I180" s="137">
        <v>-323.29960753249497</v>
      </c>
      <c r="J180" s="137">
        <v>-165.027181531911</v>
      </c>
      <c r="K180" s="137">
        <v>-10.338262874369001</v>
      </c>
      <c r="L180" s="137">
        <v>-4.2389111766684904</v>
      </c>
      <c r="M180" s="137">
        <v>-20.579810119030999</v>
      </c>
      <c r="N180" s="137">
        <v>-15.4536032858125</v>
      </c>
      <c r="O180" s="137"/>
      <c r="P180" s="137"/>
      <c r="Q180" s="137">
        <v>-13.8091666666667</v>
      </c>
      <c r="R180" s="137"/>
    </row>
    <row r="181" spans="1:18" x14ac:dyDescent="0.25">
      <c r="A181" s="133" t="s">
        <v>319</v>
      </c>
      <c r="B181" s="136">
        <v>43901</v>
      </c>
      <c r="C181" s="137">
        <v>13.541399999999999</v>
      </c>
      <c r="D181" s="137">
        <v>13.541399999999999</v>
      </c>
      <c r="E181" s="133">
        <v>135684</v>
      </c>
      <c r="F181" s="137">
        <v>-37.255602803430399</v>
      </c>
      <c r="G181" s="137">
        <v>-342.64268068664097</v>
      </c>
      <c r="H181" s="137">
        <v>-351.593067928594</v>
      </c>
      <c r="I181" s="137">
        <v>-298.098520749866</v>
      </c>
      <c r="J181" s="137">
        <v>-168.80010195684801</v>
      </c>
      <c r="K181" s="137">
        <v>-35.014982994978403</v>
      </c>
      <c r="L181" s="137">
        <v>-2.3462838131821</v>
      </c>
      <c r="M181" s="137">
        <v>-12.7873180317305</v>
      </c>
      <c r="N181" s="137">
        <v>-6.00088245426962</v>
      </c>
      <c r="O181" s="137">
        <v>3.16877693958069</v>
      </c>
      <c r="P181" s="137"/>
      <c r="Q181" s="137">
        <v>8.9084148862853194</v>
      </c>
      <c r="R181" s="137">
        <v>-1.31778083888312</v>
      </c>
    </row>
    <row r="182" spans="1:18" x14ac:dyDescent="0.25">
      <c r="A182" s="133" t="s">
        <v>320</v>
      </c>
      <c r="B182" s="136">
        <v>43901</v>
      </c>
      <c r="C182" s="137">
        <v>12.337400000000001</v>
      </c>
      <c r="D182" s="137">
        <v>12.337400000000001</v>
      </c>
      <c r="E182" s="133">
        <v>133322</v>
      </c>
      <c r="F182" s="137">
        <v>-48.684763629308001</v>
      </c>
      <c r="G182" s="137">
        <v>-344.30611441060898</v>
      </c>
      <c r="H182" s="137">
        <v>-355.32256045715599</v>
      </c>
      <c r="I182" s="137">
        <v>-300.30710674200498</v>
      </c>
      <c r="J182" s="137">
        <v>-173.52824663808499</v>
      </c>
      <c r="K182" s="137">
        <v>-37.328256817502201</v>
      </c>
      <c r="L182" s="137">
        <v>-5.0733104274059801</v>
      </c>
      <c r="M182" s="137">
        <v>-14.4206497522144</v>
      </c>
      <c r="N182" s="137">
        <v>-7.9725493926004596</v>
      </c>
      <c r="O182" s="137">
        <v>2.55116352161932</v>
      </c>
      <c r="P182" s="137"/>
      <c r="Q182" s="137">
        <v>4.7083388520971301</v>
      </c>
      <c r="R182" s="137">
        <v>-2.2281123494624402</v>
      </c>
    </row>
    <row r="183" spans="1:18" x14ac:dyDescent="0.25">
      <c r="A183" s="133" t="s">
        <v>217</v>
      </c>
      <c r="B183" s="136">
        <v>43901</v>
      </c>
      <c r="C183" s="137">
        <v>8.5861999999999998</v>
      </c>
      <c r="D183" s="137">
        <v>8.5861999999999998</v>
      </c>
      <c r="E183" s="133">
        <v>143079</v>
      </c>
      <c r="F183" s="137">
        <v>-5.3122125583595601</v>
      </c>
      <c r="G183" s="137">
        <v>-360.08171219150398</v>
      </c>
      <c r="H183" s="137">
        <v>-325.29854529854498</v>
      </c>
      <c r="I183" s="137">
        <v>-308.629647503363</v>
      </c>
      <c r="J183" s="137">
        <v>-152.00471464931101</v>
      </c>
      <c r="K183" s="137">
        <v>-8.2897005816001297</v>
      </c>
      <c r="L183" s="137">
        <v>-3.6867899449356001</v>
      </c>
      <c r="M183" s="137">
        <v>-19.547279580584298</v>
      </c>
      <c r="N183" s="137">
        <v>-14.621915428341</v>
      </c>
      <c r="O183" s="137"/>
      <c r="P183" s="137"/>
      <c r="Q183" s="137">
        <v>-8.3097745571658592</v>
      </c>
      <c r="R183" s="137"/>
    </row>
    <row r="184" spans="1:18" x14ac:dyDescent="0.25">
      <c r="A184" s="133" t="s">
        <v>321</v>
      </c>
      <c r="B184" s="136">
        <v>43901</v>
      </c>
      <c r="C184" s="137">
        <v>8.5252999999999997</v>
      </c>
      <c r="D184" s="137">
        <v>8.5252999999999997</v>
      </c>
      <c r="E184" s="133">
        <v>143077</v>
      </c>
      <c r="F184" s="137">
        <v>-5.5640896351998004</v>
      </c>
      <c r="G184" s="137">
        <v>-360.36016949152599</v>
      </c>
      <c r="H184" s="137">
        <v>-325.541625426152</v>
      </c>
      <c r="I184" s="137">
        <v>-308.88567853856199</v>
      </c>
      <c r="J184" s="137">
        <v>-152.263177692906</v>
      </c>
      <c r="K184" s="137">
        <v>-8.5776120660642903</v>
      </c>
      <c r="L184" s="137">
        <v>-3.9706370088664</v>
      </c>
      <c r="M184" s="137">
        <v>-19.793304347946499</v>
      </c>
      <c r="N184" s="137">
        <v>-14.8814889415236</v>
      </c>
      <c r="O184" s="137"/>
      <c r="P184" s="137"/>
      <c r="Q184" s="137">
        <v>-8.6677214170692398</v>
      </c>
      <c r="R184" s="137"/>
    </row>
    <row r="185" spans="1:18" x14ac:dyDescent="0.25">
      <c r="A185" s="133" t="s">
        <v>218</v>
      </c>
      <c r="B185" s="136">
        <v>43901</v>
      </c>
      <c r="C185" s="137">
        <v>18.270600000000002</v>
      </c>
      <c r="D185" s="137">
        <v>18.270600000000002</v>
      </c>
      <c r="E185" s="133">
        <v>132756</v>
      </c>
      <c r="F185" s="137">
        <v>-63.903069572616602</v>
      </c>
      <c r="G185" s="137">
        <v>-329.91419045329599</v>
      </c>
      <c r="H185" s="137">
        <v>-329.76766057246499</v>
      </c>
      <c r="I185" s="137">
        <v>-267.64419865624097</v>
      </c>
      <c r="J185" s="137">
        <v>-160.20054891614299</v>
      </c>
      <c r="K185" s="137">
        <v>-38.062887266798803</v>
      </c>
      <c r="L185" s="137">
        <v>-3.3502260077793999</v>
      </c>
      <c r="M185" s="137">
        <v>-11.0343808822419</v>
      </c>
      <c r="N185" s="137">
        <v>-1.0963969425032001</v>
      </c>
      <c r="O185" s="137">
        <v>8.6583155415404498</v>
      </c>
      <c r="P185" s="137">
        <v>10.108853554503099</v>
      </c>
      <c r="Q185" s="137">
        <v>15.2771710526316</v>
      </c>
      <c r="R185" s="137">
        <v>1.75584353613969</v>
      </c>
    </row>
    <row r="186" spans="1:18" x14ac:dyDescent="0.25">
      <c r="A186" s="133" t="s">
        <v>322</v>
      </c>
      <c r="B186" s="136">
        <v>43901</v>
      </c>
      <c r="C186" s="137">
        <v>17.0382</v>
      </c>
      <c r="D186" s="137">
        <v>17.0382</v>
      </c>
      <c r="E186" s="133">
        <v>132757</v>
      </c>
      <c r="F186" s="137">
        <v>-65.637116440638195</v>
      </c>
      <c r="G186" s="137">
        <v>-331.52816996100597</v>
      </c>
      <c r="H186" s="137">
        <v>-331.37918444742002</v>
      </c>
      <c r="I186" s="137">
        <v>-269.120528618197</v>
      </c>
      <c r="J186" s="137">
        <v>-161.59638873012801</v>
      </c>
      <c r="K186" s="137">
        <v>-39.494205811649501</v>
      </c>
      <c r="L186" s="137">
        <v>-4.8706654895415697</v>
      </c>
      <c r="M186" s="137">
        <v>-12.4251690706167</v>
      </c>
      <c r="N186" s="137">
        <v>-2.7026133952795801</v>
      </c>
      <c r="O186" s="137">
        <v>7.0039908606943602</v>
      </c>
      <c r="P186" s="137">
        <v>8.3585266944646204</v>
      </c>
      <c r="Q186" s="137">
        <v>13.000723684210501</v>
      </c>
      <c r="R186" s="137">
        <v>0.35616051976000401</v>
      </c>
    </row>
    <row r="187" spans="1:18" x14ac:dyDescent="0.25">
      <c r="A187" s="133" t="s">
        <v>219</v>
      </c>
      <c r="B187" s="136">
        <v>43901</v>
      </c>
      <c r="C187" s="137">
        <v>77.569999999999993</v>
      </c>
      <c r="D187" s="137">
        <v>77.569999999999993</v>
      </c>
      <c r="E187" s="133">
        <v>118866</v>
      </c>
      <c r="F187" s="137">
        <v>14.1272093923331</v>
      </c>
      <c r="G187" s="137">
        <v>-284.00446041382702</v>
      </c>
      <c r="H187" s="137">
        <v>-302.66285020383401</v>
      </c>
      <c r="I187" s="137">
        <v>-247.05333177733701</v>
      </c>
      <c r="J187" s="137">
        <v>-143.47269540558099</v>
      </c>
      <c r="K187" s="137">
        <v>-29.153392931037899</v>
      </c>
      <c r="L187" s="137">
        <v>0.54440776390103196</v>
      </c>
      <c r="M187" s="137">
        <v>-9.9181586435080593</v>
      </c>
      <c r="N187" s="137">
        <v>-3.5700822219278998</v>
      </c>
      <c r="O187" s="137">
        <v>8.4296940509472709</v>
      </c>
      <c r="P187" s="137">
        <v>7.5476788375667496</v>
      </c>
      <c r="Q187" s="137">
        <v>13.9677247840894</v>
      </c>
      <c r="R187" s="137">
        <v>1.92656802403696E-2</v>
      </c>
    </row>
    <row r="188" spans="1:18" x14ac:dyDescent="0.25">
      <c r="A188" s="133" t="s">
        <v>323</v>
      </c>
      <c r="B188" s="136">
        <v>43901</v>
      </c>
      <c r="C188" s="137">
        <v>73.84</v>
      </c>
      <c r="D188" s="137">
        <v>112.133693075363</v>
      </c>
      <c r="E188" s="133">
        <v>100480</v>
      </c>
      <c r="F188" s="137">
        <v>12.3661742782558</v>
      </c>
      <c r="G188" s="137">
        <v>-285.92062459336603</v>
      </c>
      <c r="H188" s="137">
        <v>-303.90620729864298</v>
      </c>
      <c r="I188" s="137">
        <v>-247.93417366947699</v>
      </c>
      <c r="J188" s="137">
        <v>-144.273546679905</v>
      </c>
      <c r="K188" s="137">
        <v>-29.724069034415901</v>
      </c>
      <c r="L188" s="137">
        <v>-2.7156323704590701E-2</v>
      </c>
      <c r="M188" s="137">
        <v>-10.4567759871963</v>
      </c>
      <c r="N188" s="137">
        <v>-4.1795443926143898</v>
      </c>
      <c r="O188" s="137">
        <v>7.7021873591812904</v>
      </c>
      <c r="P188" s="137">
        <v>6.3503492977849998</v>
      </c>
      <c r="Q188" s="137">
        <v>42.623825717479399</v>
      </c>
      <c r="R188" s="137">
        <v>-0.61278401024253404</v>
      </c>
    </row>
    <row r="189" spans="1:18" x14ac:dyDescent="0.25">
      <c r="A189" s="133" t="s">
        <v>324</v>
      </c>
      <c r="B189" s="136">
        <v>43901</v>
      </c>
      <c r="C189" s="137">
        <v>23.42</v>
      </c>
      <c r="D189" s="137">
        <v>23.42</v>
      </c>
      <c r="E189" s="133">
        <v>116051</v>
      </c>
      <c r="F189" s="137">
        <v>23.407439076528</v>
      </c>
      <c r="G189" s="137">
        <v>-313.24070290151099</v>
      </c>
      <c r="H189" s="137">
        <v>-300.057487783846</v>
      </c>
      <c r="I189" s="137">
        <v>-245.08151423045001</v>
      </c>
      <c r="J189" s="137">
        <v>-136.97318007662801</v>
      </c>
      <c r="K189" s="137">
        <v>-28.1836067862269</v>
      </c>
      <c r="L189" s="137">
        <v>-0.17111727862580201</v>
      </c>
      <c r="M189" s="137">
        <v>-7.8170840472222798</v>
      </c>
      <c r="N189" s="137">
        <v>-8.5091105764743297E-2</v>
      </c>
      <c r="O189" s="137">
        <v>4.5180975891395896</v>
      </c>
      <c r="P189" s="137">
        <v>1.68334042855116</v>
      </c>
      <c r="Q189" s="137">
        <v>16.3222259246918</v>
      </c>
      <c r="R189" s="137">
        <v>0.66796028012418196</v>
      </c>
    </row>
    <row r="190" spans="1:18" x14ac:dyDescent="0.25">
      <c r="A190" s="133" t="s">
        <v>220</v>
      </c>
      <c r="B190" s="136">
        <v>43901</v>
      </c>
      <c r="C190" s="137">
        <v>24.39</v>
      </c>
      <c r="D190" s="137">
        <v>24.39</v>
      </c>
      <c r="E190" s="133">
        <v>119307</v>
      </c>
      <c r="F190" s="137">
        <v>14.9774312679526</v>
      </c>
      <c r="G190" s="137">
        <v>-315.02550019615501</v>
      </c>
      <c r="H190" s="137">
        <v>-302.102300943552</v>
      </c>
      <c r="I190" s="137">
        <v>-245.90207416052201</v>
      </c>
      <c r="J190" s="137">
        <v>-137.44616004634599</v>
      </c>
      <c r="K190" s="137">
        <v>-27.851964898893598</v>
      </c>
      <c r="L190" s="137">
        <v>0.164587156790688</v>
      </c>
      <c r="M190" s="137">
        <v>-7.4751135567557796</v>
      </c>
      <c r="N190" s="137">
        <v>0.24593532911538801</v>
      </c>
      <c r="O190" s="137">
        <v>5.1697774430674599</v>
      </c>
      <c r="P190" s="137">
        <v>2.4662056460528499</v>
      </c>
      <c r="Q190" s="137">
        <v>11.9198779096376</v>
      </c>
      <c r="R190" s="137">
        <v>1.1274421478030301</v>
      </c>
    </row>
    <row r="191" spans="1:18" x14ac:dyDescent="0.25">
      <c r="A191" s="133" t="s">
        <v>325</v>
      </c>
      <c r="B191" s="136">
        <v>43901</v>
      </c>
      <c r="C191" s="137">
        <v>11.673400000000001</v>
      </c>
      <c r="D191" s="137">
        <v>11.673400000000001</v>
      </c>
      <c r="E191" s="133">
        <v>135964</v>
      </c>
      <c r="F191" s="137">
        <v>-101.057213930348</v>
      </c>
      <c r="G191" s="137">
        <v>-433.18345178810301</v>
      </c>
      <c r="H191" s="137">
        <v>-435.267541685266</v>
      </c>
      <c r="I191" s="137">
        <v>-314.89148796522397</v>
      </c>
      <c r="J191" s="137">
        <v>-205.80328274735299</v>
      </c>
      <c r="K191" s="137">
        <v>-43.641774987109599</v>
      </c>
      <c r="L191" s="137">
        <v>-8.8717479659618093</v>
      </c>
      <c r="M191" s="137">
        <v>-21.180007205507</v>
      </c>
      <c r="N191" s="137">
        <v>-14.560815516164199</v>
      </c>
      <c r="O191" s="137">
        <v>-0.74074032222085495</v>
      </c>
      <c r="P191" s="137"/>
      <c r="Q191" s="137">
        <v>4.2357212205270498</v>
      </c>
      <c r="R191" s="137">
        <v>-8.7444312129550408</v>
      </c>
    </row>
    <row r="192" spans="1:18" x14ac:dyDescent="0.25">
      <c r="A192" s="133" t="s">
        <v>221</v>
      </c>
      <c r="B192" s="136">
        <v>43901</v>
      </c>
      <c r="C192" s="137">
        <v>12.285600000000001</v>
      </c>
      <c r="D192" s="137">
        <v>12.285600000000001</v>
      </c>
      <c r="E192" s="133">
        <v>135962</v>
      </c>
      <c r="F192" s="137">
        <v>-101.044196211751</v>
      </c>
      <c r="G192" s="137">
        <v>-433.06789991118097</v>
      </c>
      <c r="H192" s="137">
        <v>-435.175386150073</v>
      </c>
      <c r="I192" s="137">
        <v>-314.776777407211</v>
      </c>
      <c r="J192" s="137">
        <v>-205.69058500656499</v>
      </c>
      <c r="K192" s="137">
        <v>-43.508362410571301</v>
      </c>
      <c r="L192" s="137">
        <v>-8.7234787432540397</v>
      </c>
      <c r="M192" s="137">
        <v>-21.056869998640401</v>
      </c>
      <c r="N192" s="137">
        <v>-14.413936680694601</v>
      </c>
      <c r="O192" s="137">
        <v>0.22192249460513899</v>
      </c>
      <c r="P192" s="137"/>
      <c r="Q192" s="137">
        <v>5.7853259361997296</v>
      </c>
      <c r="R192" s="137">
        <v>-8.2320725873538496</v>
      </c>
    </row>
    <row r="193" spans="1:18" x14ac:dyDescent="0.25">
      <c r="A193" s="133" t="s">
        <v>326</v>
      </c>
      <c r="B193" s="136">
        <v>43901</v>
      </c>
      <c r="C193" s="137">
        <v>8.8859999999999992</v>
      </c>
      <c r="D193" s="137">
        <v>8.8859999999999992</v>
      </c>
      <c r="E193" s="133">
        <v>140045</v>
      </c>
      <c r="F193" s="137">
        <v>-27.274617104717699</v>
      </c>
      <c r="G193" s="137">
        <v>-352.83111820333602</v>
      </c>
      <c r="H193" s="137">
        <v>-359.08590110534999</v>
      </c>
      <c r="I193" s="137">
        <v>-294.34434377330899</v>
      </c>
      <c r="J193" s="137">
        <v>-193.93441428287301</v>
      </c>
      <c r="K193" s="137">
        <v>-42.083143497382601</v>
      </c>
      <c r="L193" s="137">
        <v>-12.3178775278062</v>
      </c>
      <c r="M193" s="137">
        <v>-23.9782497028521</v>
      </c>
      <c r="N193" s="137">
        <v>-14.748339490974599</v>
      </c>
      <c r="O193" s="137">
        <v>-3.30803515378047</v>
      </c>
      <c r="P193" s="137"/>
      <c r="Q193" s="137">
        <v>-3.5636283961437401</v>
      </c>
      <c r="R193" s="137">
        <v>-9.9177855963236894</v>
      </c>
    </row>
    <row r="194" spans="1:18" x14ac:dyDescent="0.25">
      <c r="A194" s="133" t="s">
        <v>222</v>
      </c>
      <c r="B194" s="136">
        <v>43901</v>
      </c>
      <c r="C194" s="137">
        <v>9.3000000000000007</v>
      </c>
      <c r="D194" s="137">
        <v>9.3000000000000007</v>
      </c>
      <c r="E194" s="133">
        <v>140046</v>
      </c>
      <c r="F194" s="137">
        <v>-26.844862943835</v>
      </c>
      <c r="G194" s="137">
        <v>-352.45707034527902</v>
      </c>
      <c r="H194" s="137">
        <v>-358.73634130885898</v>
      </c>
      <c r="I194" s="137">
        <v>-294.01585287571902</v>
      </c>
      <c r="J194" s="137">
        <v>-193.62338156175801</v>
      </c>
      <c r="K194" s="137">
        <v>-41.757066712031197</v>
      </c>
      <c r="L194" s="137">
        <v>-11.9773686836685</v>
      </c>
      <c r="M194" s="137">
        <v>-23.682939904296202</v>
      </c>
      <c r="N194" s="137">
        <v>-14.4063141113082</v>
      </c>
      <c r="O194" s="137">
        <v>-2.0010410574289801</v>
      </c>
      <c r="P194" s="137"/>
      <c r="Q194" s="137">
        <v>-2.2392638036809802</v>
      </c>
      <c r="R194" s="137">
        <v>-9.1232383066627296</v>
      </c>
    </row>
    <row r="195" spans="1:18" x14ac:dyDescent="0.25">
      <c r="A195" s="133" t="s">
        <v>327</v>
      </c>
      <c r="B195" s="136">
        <v>43901</v>
      </c>
      <c r="C195" s="137">
        <v>8.2007999999999992</v>
      </c>
      <c r="D195" s="137">
        <v>8.2007999999999992</v>
      </c>
      <c r="E195" s="133">
        <v>140455</v>
      </c>
      <c r="F195" s="137">
        <v>-23.558711060233801</v>
      </c>
      <c r="G195" s="137">
        <v>-360.72260666968202</v>
      </c>
      <c r="H195" s="137">
        <v>-352.448791643589</v>
      </c>
      <c r="I195" s="137">
        <v>-280.83207431033497</v>
      </c>
      <c r="J195" s="137">
        <v>-188.60456412267399</v>
      </c>
      <c r="K195" s="137">
        <v>-42.232683037186803</v>
      </c>
      <c r="L195" s="137">
        <v>-11.8479195116757</v>
      </c>
      <c r="M195" s="137">
        <v>-23.376532166413</v>
      </c>
      <c r="N195" s="137">
        <v>-14.4401185086816</v>
      </c>
      <c r="O195" s="137"/>
      <c r="P195" s="137"/>
      <c r="Q195" s="137">
        <v>-6.0919109461966601</v>
      </c>
      <c r="R195" s="137">
        <v>-9.1671976451916795</v>
      </c>
    </row>
    <row r="196" spans="1:18" x14ac:dyDescent="0.25">
      <c r="A196" s="133" t="s">
        <v>223</v>
      </c>
      <c r="B196" s="136">
        <v>43901</v>
      </c>
      <c r="C196" s="137">
        <v>8.5884</v>
      </c>
      <c r="D196" s="137">
        <v>8.5884</v>
      </c>
      <c r="E196" s="133">
        <v>140454</v>
      </c>
      <c r="F196" s="137">
        <v>-23.132696847417101</v>
      </c>
      <c r="G196" s="137">
        <v>-360.45492279594902</v>
      </c>
      <c r="H196" s="137">
        <v>-352.18578175529501</v>
      </c>
      <c r="I196" s="137">
        <v>-280.56834999042599</v>
      </c>
      <c r="J196" s="137">
        <v>-188.358812702482</v>
      </c>
      <c r="K196" s="137">
        <v>-41.974007727432401</v>
      </c>
      <c r="L196" s="137">
        <v>-11.5738842917812</v>
      </c>
      <c r="M196" s="137">
        <v>-23.063587284103299</v>
      </c>
      <c r="N196" s="137">
        <v>-13.940173129466199</v>
      </c>
      <c r="O196" s="137"/>
      <c r="P196" s="137"/>
      <c r="Q196" s="137">
        <v>-4.7795361781076098</v>
      </c>
      <c r="R196" s="137">
        <v>-8.1676316455713796</v>
      </c>
    </row>
    <row r="197" spans="1:18" x14ac:dyDescent="0.25">
      <c r="A197" s="133" t="s">
        <v>328</v>
      </c>
      <c r="B197" s="136">
        <v>43901</v>
      </c>
      <c r="C197" s="137">
        <v>7.4882999999999997</v>
      </c>
      <c r="D197" s="137">
        <v>7.4882999999999997</v>
      </c>
      <c r="E197" s="133">
        <v>141893</v>
      </c>
      <c r="F197" s="137">
        <v>-93.108533620311903</v>
      </c>
      <c r="G197" s="137">
        <v>-311.16253499878502</v>
      </c>
      <c r="H197" s="137">
        <v>-291.36625210507799</v>
      </c>
      <c r="I197" s="137">
        <v>-255.87252074931499</v>
      </c>
      <c r="J197" s="137">
        <v>-161.97182816036499</v>
      </c>
      <c r="K197" s="137">
        <v>-20.9990654751475</v>
      </c>
      <c r="L197" s="137">
        <v>-3.3575008462742</v>
      </c>
      <c r="M197" s="137">
        <v>-18.475361720680301</v>
      </c>
      <c r="N197" s="137">
        <v>-15.914514010037999</v>
      </c>
      <c r="O197" s="137"/>
      <c r="P197" s="137"/>
      <c r="Q197" s="137">
        <v>-11.70843550447</v>
      </c>
      <c r="R197" s="137">
        <v>-10.999897164457201</v>
      </c>
    </row>
    <row r="198" spans="1:18" x14ac:dyDescent="0.25">
      <c r="A198" s="133" t="s">
        <v>224</v>
      </c>
      <c r="B198" s="136">
        <v>43901</v>
      </c>
      <c r="C198" s="137">
        <v>7.7359</v>
      </c>
      <c r="D198" s="137">
        <v>7.7359</v>
      </c>
      <c r="E198" s="133">
        <v>141892</v>
      </c>
      <c r="F198" s="137">
        <v>-92.712272037452905</v>
      </c>
      <c r="G198" s="137">
        <v>-310.70942350058198</v>
      </c>
      <c r="H198" s="137">
        <v>-290.97306618635503</v>
      </c>
      <c r="I198" s="137">
        <v>-255.50389107650901</v>
      </c>
      <c r="J198" s="137">
        <v>-161.59252268766099</v>
      </c>
      <c r="K198" s="137">
        <v>-20.575859106922799</v>
      </c>
      <c r="L198" s="137">
        <v>-2.9200277951902098</v>
      </c>
      <c r="M198" s="137">
        <v>-17.966347719336301</v>
      </c>
      <c r="N198" s="137">
        <v>-15.2813671119335</v>
      </c>
      <c r="O198" s="137"/>
      <c r="P198" s="137"/>
      <c r="Q198" s="137">
        <v>-10.5542337164751</v>
      </c>
      <c r="R198" s="137">
        <v>-9.8381039667986592</v>
      </c>
    </row>
    <row r="199" spans="1:18" x14ac:dyDescent="0.25">
      <c r="A199" s="133" t="s">
        <v>329</v>
      </c>
      <c r="B199" s="136">
        <v>43901</v>
      </c>
      <c r="C199" s="137">
        <v>7.8525999999999998</v>
      </c>
      <c r="D199" s="137">
        <v>7.8525999999999998</v>
      </c>
      <c r="E199" s="133">
        <v>142169</v>
      </c>
      <c r="F199" s="137">
        <v>-83.7453098063081</v>
      </c>
      <c r="G199" s="137">
        <v>-308.503372321352</v>
      </c>
      <c r="H199" s="137">
        <v>-287.53891189367499</v>
      </c>
      <c r="I199" s="137">
        <v>-250.98974577344001</v>
      </c>
      <c r="J199" s="137">
        <v>-159.21415918884301</v>
      </c>
      <c r="K199" s="137">
        <v>-20.280935391928299</v>
      </c>
      <c r="L199" s="137">
        <v>-0.83673539066351199</v>
      </c>
      <c r="M199" s="137">
        <v>-16.336298483400501</v>
      </c>
      <c r="N199" s="137">
        <v>-14.213390549929301</v>
      </c>
      <c r="O199" s="137"/>
      <c r="P199" s="137"/>
      <c r="Q199" s="137">
        <v>-10.962251748251701</v>
      </c>
      <c r="R199" s="137"/>
    </row>
    <row r="200" spans="1:18" x14ac:dyDescent="0.25">
      <c r="A200" s="133" t="s">
        <v>225</v>
      </c>
      <c r="B200" s="136">
        <v>43901</v>
      </c>
      <c r="C200" s="137">
        <v>8.0846999999999998</v>
      </c>
      <c r="D200" s="137">
        <v>8.0846999999999998</v>
      </c>
      <c r="E200" s="133">
        <v>142172</v>
      </c>
      <c r="F200" s="137">
        <v>-83.588815424962405</v>
      </c>
      <c r="G200" s="137">
        <v>-308.13766141452498</v>
      </c>
      <c r="H200" s="137">
        <v>-287.22450410739299</v>
      </c>
      <c r="I200" s="137">
        <v>-250.693539422746</v>
      </c>
      <c r="J200" s="137">
        <v>-158.903769591714</v>
      </c>
      <c r="K200" s="137">
        <v>-19.942503281125902</v>
      </c>
      <c r="L200" s="137">
        <v>-0.48008530751836298</v>
      </c>
      <c r="M200" s="137">
        <v>-15.947631897815</v>
      </c>
      <c r="N200" s="137">
        <v>-13.6447933407335</v>
      </c>
      <c r="O200" s="137"/>
      <c r="P200" s="137"/>
      <c r="Q200" s="137">
        <v>-9.7774055944055895</v>
      </c>
      <c r="R200" s="137"/>
    </row>
    <row r="201" spans="1:18" x14ac:dyDescent="0.25">
      <c r="A201" s="133" t="s">
        <v>226</v>
      </c>
      <c r="B201" s="136">
        <v>43901</v>
      </c>
      <c r="C201" s="137">
        <v>89.727099999999993</v>
      </c>
      <c r="D201" s="137">
        <v>89.727099999999993</v>
      </c>
      <c r="E201" s="133">
        <v>120715</v>
      </c>
      <c r="F201" s="137">
        <v>-120.925020149327</v>
      </c>
      <c r="G201" s="137">
        <v>-304.01884940449497</v>
      </c>
      <c r="H201" s="137">
        <v>-311.08181201086501</v>
      </c>
      <c r="I201" s="137">
        <v>-239.95554800634599</v>
      </c>
      <c r="J201" s="137">
        <v>-138.05740855919501</v>
      </c>
      <c r="K201" s="137">
        <v>-20.928078170080401</v>
      </c>
      <c r="L201" s="137">
        <v>5.6750930666071699</v>
      </c>
      <c r="M201" s="137">
        <v>-4.7623556692021598</v>
      </c>
      <c r="N201" s="137">
        <v>-8.3621665228434297E-2</v>
      </c>
      <c r="O201" s="137">
        <v>5.98617772055779</v>
      </c>
      <c r="P201" s="137">
        <v>6.2852268280420498</v>
      </c>
      <c r="Q201" s="137">
        <v>15.465152452694801</v>
      </c>
      <c r="R201" s="137">
        <v>1.6558620336426899</v>
      </c>
    </row>
    <row r="202" spans="1:18" x14ac:dyDescent="0.25">
      <c r="A202" s="133" t="s">
        <v>330</v>
      </c>
      <c r="B202" s="136">
        <v>43901</v>
      </c>
      <c r="C202" s="137">
        <v>84.510400000000004</v>
      </c>
      <c r="D202" s="137">
        <v>84.510400000000004</v>
      </c>
      <c r="E202" s="133">
        <v>100821</v>
      </c>
      <c r="F202" s="137">
        <v>-121.925791148911</v>
      </c>
      <c r="G202" s="137">
        <v>-304.99437611117099</v>
      </c>
      <c r="H202" s="137">
        <v>-312.040279841374</v>
      </c>
      <c r="I202" s="137">
        <v>-240.86068142994901</v>
      </c>
      <c r="J202" s="137">
        <v>-138.945814042031</v>
      </c>
      <c r="K202" s="137">
        <v>-21.8267805868884</v>
      </c>
      <c r="L202" s="137">
        <v>4.7422622751299999</v>
      </c>
      <c r="M202" s="137">
        <v>-5.6660998772942799</v>
      </c>
      <c r="N202" s="137">
        <v>-0.99375119350072005</v>
      </c>
      <c r="O202" s="137">
        <v>4.9468355767901704</v>
      </c>
      <c r="P202" s="137">
        <v>5.0903087361116697</v>
      </c>
      <c r="Q202" s="137">
        <v>20.2740702819322</v>
      </c>
      <c r="R202" s="137">
        <v>0.73999776506953696</v>
      </c>
    </row>
    <row r="203" spans="1:18" x14ac:dyDescent="0.25">
      <c r="A203" s="133" t="s">
        <v>331</v>
      </c>
      <c r="B203" s="136">
        <v>43901</v>
      </c>
      <c r="C203" s="137">
        <v>99.216099999999997</v>
      </c>
      <c r="D203" s="137">
        <v>140.836067368903</v>
      </c>
      <c r="E203" s="133">
        <v>101834</v>
      </c>
      <c r="F203" s="137">
        <v>-57.502433946935099</v>
      </c>
      <c r="G203" s="137">
        <v>-361.21960776426801</v>
      </c>
      <c r="H203" s="137">
        <v>-349.02575571057002</v>
      </c>
      <c r="I203" s="137">
        <v>-263.62855864125402</v>
      </c>
      <c r="J203" s="137">
        <v>-162.17954555941199</v>
      </c>
      <c r="K203" s="137">
        <v>-38.364954985440399</v>
      </c>
      <c r="L203" s="137">
        <v>-6.5563713273118696</v>
      </c>
      <c r="M203" s="137">
        <v>-14.808709892558101</v>
      </c>
      <c r="N203" s="137">
        <v>-6.0968164303335302</v>
      </c>
      <c r="O203" s="137">
        <v>3.9379051349331098</v>
      </c>
      <c r="P203" s="137">
        <v>5.34248714933568</v>
      </c>
      <c r="Q203" s="137">
        <v>77.111520409574695</v>
      </c>
      <c r="R203" s="137">
        <v>-0.76413747230756701</v>
      </c>
    </row>
    <row r="204" spans="1:18" x14ac:dyDescent="0.25">
      <c r="A204" s="135" t="s">
        <v>388</v>
      </c>
      <c r="B204" s="135"/>
      <c r="C204" s="135"/>
      <c r="D204" s="135"/>
      <c r="E204" s="135"/>
      <c r="F204" s="135"/>
      <c r="G204" s="135"/>
      <c r="H204" s="135"/>
      <c r="I204" s="135"/>
      <c r="J204" s="135"/>
      <c r="K204" s="135"/>
      <c r="L204" s="135"/>
      <c r="M204" s="135"/>
      <c r="N204" s="135"/>
      <c r="O204" s="135"/>
      <c r="P204" s="135"/>
      <c r="Q204" s="135"/>
      <c r="R204" s="135"/>
    </row>
    <row r="205" spans="1:18" x14ac:dyDescent="0.25">
      <c r="A205" s="133" t="s">
        <v>227</v>
      </c>
      <c r="B205" s="136">
        <v>43901</v>
      </c>
      <c r="C205" s="137">
        <v>316.58690000000001</v>
      </c>
      <c r="D205" s="137">
        <v>316.58690000000001</v>
      </c>
      <c r="E205" s="133">
        <v>100047</v>
      </c>
      <c r="F205" s="137">
        <v>5.2234840539122596</v>
      </c>
      <c r="G205" s="137">
        <v>5.8481241633352399</v>
      </c>
      <c r="H205" s="137">
        <v>5.92946005249172</v>
      </c>
      <c r="I205" s="137">
        <v>5.9089108257125798</v>
      </c>
      <c r="J205" s="137">
        <v>5.5127442698256202</v>
      </c>
      <c r="K205" s="137">
        <v>5.2541856936766003</v>
      </c>
      <c r="L205" s="137">
        <v>5.3802832659231701</v>
      </c>
      <c r="M205" s="137">
        <v>5.85423184393595</v>
      </c>
      <c r="N205" s="137">
        <v>6.3295393211631596</v>
      </c>
      <c r="O205" s="137">
        <v>7.3161093767345999</v>
      </c>
      <c r="P205" s="137">
        <v>8.3669182259891208</v>
      </c>
      <c r="Q205" s="137">
        <v>13.5691594261907</v>
      </c>
      <c r="R205" s="137">
        <v>7.1526289731472303</v>
      </c>
    </row>
    <row r="206" spans="1:18" x14ac:dyDescent="0.25">
      <c r="A206" s="133" t="s">
        <v>118</v>
      </c>
      <c r="B206" s="136">
        <v>43901</v>
      </c>
      <c r="C206" s="137">
        <v>318.3784</v>
      </c>
      <c r="D206" s="137">
        <v>318.3784</v>
      </c>
      <c r="E206" s="133">
        <v>119568</v>
      </c>
      <c r="F206" s="137">
        <v>5.3087640234778002</v>
      </c>
      <c r="G206" s="137">
        <v>5.9376058285331599</v>
      </c>
      <c r="H206" s="137">
        <v>6.0191706575030501</v>
      </c>
      <c r="I206" s="137">
        <v>5.9989791019473504</v>
      </c>
      <c r="J206" s="137">
        <v>5.6223718404630896</v>
      </c>
      <c r="K206" s="137">
        <v>5.35123308445674</v>
      </c>
      <c r="L206" s="137">
        <v>5.4756968186258401</v>
      </c>
      <c r="M206" s="137">
        <v>5.9501395754235</v>
      </c>
      <c r="N206" s="137">
        <v>6.4269718930993003</v>
      </c>
      <c r="O206" s="137">
        <v>7.4230885042564996</v>
      </c>
      <c r="P206" s="137">
        <v>8.4889290065757308</v>
      </c>
      <c r="Q206" s="137">
        <v>10.1509872036443</v>
      </c>
      <c r="R206" s="137">
        <v>7.2563787954390904</v>
      </c>
    </row>
    <row r="207" spans="1:18" x14ac:dyDescent="0.25">
      <c r="A207" s="133" t="s">
        <v>119</v>
      </c>
      <c r="B207" s="136">
        <v>43901</v>
      </c>
      <c r="C207" s="137">
        <v>2195.5864000000001</v>
      </c>
      <c r="D207" s="137">
        <v>2195.5864000000001</v>
      </c>
      <c r="E207" s="133">
        <v>120389</v>
      </c>
      <c r="F207" s="137">
        <v>6.3050084748307302</v>
      </c>
      <c r="G207" s="137">
        <v>6.8291982756195297</v>
      </c>
      <c r="H207" s="137">
        <v>6.5974813955931904</v>
      </c>
      <c r="I207" s="137">
        <v>6.3165739307439299</v>
      </c>
      <c r="J207" s="137">
        <v>5.74704649895396</v>
      </c>
      <c r="K207" s="137">
        <v>5.4065973509782896</v>
      </c>
      <c r="L207" s="137">
        <v>5.4999752379915803</v>
      </c>
      <c r="M207" s="137">
        <v>5.8642769978812703</v>
      </c>
      <c r="N207" s="137">
        <v>6.3569968866504398</v>
      </c>
      <c r="O207" s="137">
        <v>7.4016588024717596</v>
      </c>
      <c r="P207" s="137">
        <v>8.4451939732225902</v>
      </c>
      <c r="Q207" s="137">
        <v>10.0702200205866</v>
      </c>
      <c r="R207" s="137">
        <v>7.2157218411585102</v>
      </c>
    </row>
    <row r="208" spans="1:18" x14ac:dyDescent="0.25">
      <c r="A208" s="133" t="s">
        <v>228</v>
      </c>
      <c r="B208" s="136">
        <v>43901</v>
      </c>
      <c r="C208" s="137">
        <v>2185.5509000000002</v>
      </c>
      <c r="D208" s="137">
        <v>2185.5509000000002</v>
      </c>
      <c r="E208" s="133">
        <v>112210</v>
      </c>
      <c r="F208" s="137">
        <v>6.2521033769176197</v>
      </c>
      <c r="G208" s="137">
        <v>6.77642001348792</v>
      </c>
      <c r="H208" s="137">
        <v>6.5443390103664303</v>
      </c>
      <c r="I208" s="137">
        <v>6.2637790693734301</v>
      </c>
      <c r="J208" s="137">
        <v>5.6937077167562196</v>
      </c>
      <c r="K208" s="137">
        <v>5.3520467252636799</v>
      </c>
      <c r="L208" s="137">
        <v>5.4445040786242096</v>
      </c>
      <c r="M208" s="137">
        <v>5.8080060257642003</v>
      </c>
      <c r="N208" s="137">
        <v>6.2999460579405797</v>
      </c>
      <c r="O208" s="137">
        <v>7.3311167538561604</v>
      </c>
      <c r="P208" s="137">
        <v>8.3556902286169894</v>
      </c>
      <c r="Q208" s="137">
        <v>11.3695764188124</v>
      </c>
      <c r="R208" s="137">
        <v>7.15392879222619</v>
      </c>
    </row>
    <row r="209" spans="1:18" x14ac:dyDescent="0.25">
      <c r="A209" s="133" t="s">
        <v>229</v>
      </c>
      <c r="B209" s="136">
        <v>43901</v>
      </c>
      <c r="C209" s="137">
        <v>2262.6170999999999</v>
      </c>
      <c r="D209" s="137">
        <v>2262.6170999999999</v>
      </c>
      <c r="E209" s="133">
        <v>111704</v>
      </c>
      <c r="F209" s="137">
        <v>5.83095005573331</v>
      </c>
      <c r="G209" s="137">
        <v>6.0857922365691</v>
      </c>
      <c r="H209" s="137">
        <v>5.87511672043685</v>
      </c>
      <c r="I209" s="137">
        <v>5.5888201520885499</v>
      </c>
      <c r="J209" s="137">
        <v>5.3534424829070799</v>
      </c>
      <c r="K209" s="137">
        <v>5.21291280160382</v>
      </c>
      <c r="L209" s="137">
        <v>5.4297307718615899</v>
      </c>
      <c r="M209" s="137">
        <v>5.7650266258173604</v>
      </c>
      <c r="N209" s="137">
        <v>6.2471698152231196</v>
      </c>
      <c r="O209" s="137">
        <v>7.3054809832387004</v>
      </c>
      <c r="P209" s="137">
        <v>8.3756529325192908</v>
      </c>
      <c r="Q209" s="137">
        <v>11.373525209773</v>
      </c>
      <c r="R209" s="137">
        <v>7.1341857945337699</v>
      </c>
    </row>
    <row r="210" spans="1:18" x14ac:dyDescent="0.25">
      <c r="A210" s="133" t="s">
        <v>120</v>
      </c>
      <c r="B210" s="136">
        <v>43901</v>
      </c>
      <c r="C210" s="137">
        <v>2278.1583999999998</v>
      </c>
      <c r="D210" s="137">
        <v>2278.1583999999998</v>
      </c>
      <c r="E210" s="133">
        <v>119415</v>
      </c>
      <c r="F210" s="137">
        <v>5.9322021248445802</v>
      </c>
      <c r="G210" s="137">
        <v>6.1853879600463104</v>
      </c>
      <c r="H210" s="137">
        <v>5.9749267748740902</v>
      </c>
      <c r="I210" s="137">
        <v>5.6887642779401704</v>
      </c>
      <c r="J210" s="137">
        <v>5.4536186571175902</v>
      </c>
      <c r="K210" s="137">
        <v>5.3139693979184903</v>
      </c>
      <c r="L210" s="137">
        <v>5.5321834664195002</v>
      </c>
      <c r="M210" s="137">
        <v>5.8691062954603099</v>
      </c>
      <c r="N210" s="137">
        <v>6.3491230664803702</v>
      </c>
      <c r="O210" s="137">
        <v>7.4267835285969399</v>
      </c>
      <c r="P210" s="137">
        <v>8.5208865736430504</v>
      </c>
      <c r="Q210" s="137">
        <v>10.155111601141</v>
      </c>
      <c r="R210" s="137">
        <v>7.2474100464539797</v>
      </c>
    </row>
    <row r="211" spans="1:18" x14ac:dyDescent="0.25">
      <c r="A211" s="133" t="s">
        <v>230</v>
      </c>
      <c r="B211" s="136">
        <v>43901</v>
      </c>
      <c r="C211" s="137">
        <v>3023.5796</v>
      </c>
      <c r="D211" s="137">
        <v>3023.5796</v>
      </c>
      <c r="E211" s="133">
        <v>130472</v>
      </c>
      <c r="F211" s="137">
        <v>4.91025505024911</v>
      </c>
      <c r="G211" s="137">
        <v>5.6739689908940099</v>
      </c>
      <c r="H211" s="137">
        <v>5.6635001102093501</v>
      </c>
      <c r="I211" s="137">
        <v>5.7768764663017498</v>
      </c>
      <c r="J211" s="137">
        <v>5.5003180884585596</v>
      </c>
      <c r="K211" s="137">
        <v>5.3100055638028296</v>
      </c>
      <c r="L211" s="137">
        <v>5.4953674012227003</v>
      </c>
      <c r="M211" s="137">
        <v>5.8386349570929896</v>
      </c>
      <c r="N211" s="137">
        <v>6.3211828185904304</v>
      </c>
      <c r="O211" s="137">
        <v>7.27724055333446</v>
      </c>
      <c r="P211" s="137">
        <v>8.2664244894459298</v>
      </c>
      <c r="Q211" s="137">
        <v>13.0288684776857</v>
      </c>
      <c r="R211" s="137">
        <v>7.13335648965485</v>
      </c>
    </row>
    <row r="212" spans="1:18" x14ac:dyDescent="0.25">
      <c r="A212" s="133" t="s">
        <v>121</v>
      </c>
      <c r="B212" s="136">
        <v>43901</v>
      </c>
      <c r="C212" s="137">
        <v>3044.9675000000002</v>
      </c>
      <c r="D212" s="137">
        <v>3044.9675000000002</v>
      </c>
      <c r="E212" s="133">
        <v>130479</v>
      </c>
      <c r="F212" s="137">
        <v>5.0364300454007704</v>
      </c>
      <c r="G212" s="137">
        <v>5.7828746962111204</v>
      </c>
      <c r="H212" s="137">
        <v>5.7673201498696596</v>
      </c>
      <c r="I212" s="137">
        <v>5.8788897028019296</v>
      </c>
      <c r="J212" s="137">
        <v>5.6015399359681499</v>
      </c>
      <c r="K212" s="137">
        <v>5.4239133166894398</v>
      </c>
      <c r="L212" s="137">
        <v>5.6179907079885796</v>
      </c>
      <c r="M212" s="137">
        <v>5.9656758764099198</v>
      </c>
      <c r="N212" s="137">
        <v>6.4527318083297001</v>
      </c>
      <c r="O212" s="137">
        <v>7.4359919870696398</v>
      </c>
      <c r="P212" s="137">
        <v>8.4093370133954704</v>
      </c>
      <c r="Q212" s="137">
        <v>10.0439972325181</v>
      </c>
      <c r="R212" s="137">
        <v>7.2811445087041404</v>
      </c>
    </row>
    <row r="213" spans="1:18" x14ac:dyDescent="0.25">
      <c r="A213" s="133" t="s">
        <v>122</v>
      </c>
      <c r="B213" s="136">
        <v>43901</v>
      </c>
      <c r="C213" s="137">
        <v>2276.2631000000001</v>
      </c>
      <c r="D213" s="137">
        <v>2276.2631000000001</v>
      </c>
      <c r="E213" s="133">
        <v>119369</v>
      </c>
      <c r="F213" s="137">
        <v>5.5168920547314899</v>
      </c>
      <c r="G213" s="137">
        <v>5.93907441369198</v>
      </c>
      <c r="H213" s="137">
        <v>5.4337511535046996</v>
      </c>
      <c r="I213" s="137">
        <v>5.4618475378195903</v>
      </c>
      <c r="J213" s="137">
        <v>5.2201810424339898</v>
      </c>
      <c r="K213" s="137">
        <v>5.0539306652663596</v>
      </c>
      <c r="L213" s="137">
        <v>5.22187439955733</v>
      </c>
      <c r="M213" s="137">
        <v>5.5831892242731396</v>
      </c>
      <c r="N213" s="137">
        <v>6.1128476532253604</v>
      </c>
      <c r="O213" s="137">
        <v>7.3074172051584503</v>
      </c>
      <c r="P213" s="137">
        <v>8.3792596999766893</v>
      </c>
      <c r="Q213" s="137">
        <v>10.0275434322814</v>
      </c>
      <c r="R213" s="137">
        <v>7.0856483584842698</v>
      </c>
    </row>
    <row r="214" spans="1:18" x14ac:dyDescent="0.25">
      <c r="A214" s="133" t="s">
        <v>231</v>
      </c>
      <c r="B214" s="136">
        <v>43901</v>
      </c>
      <c r="C214" s="137">
        <v>2260.6864999999998</v>
      </c>
      <c r="D214" s="137">
        <v>2260.6864999999998</v>
      </c>
      <c r="E214" s="133">
        <v>109254</v>
      </c>
      <c r="F214" s="137">
        <v>5.4337823788305197</v>
      </c>
      <c r="G214" s="137">
        <v>5.8555743740354602</v>
      </c>
      <c r="H214" s="137">
        <v>5.3508116445342004</v>
      </c>
      <c r="I214" s="137">
        <v>5.3786577159664803</v>
      </c>
      <c r="J214" s="137">
        <v>5.1369003380013396</v>
      </c>
      <c r="K214" s="137">
        <v>4.97003177184172</v>
      </c>
      <c r="L214" s="137">
        <v>5.1368847207642796</v>
      </c>
      <c r="M214" s="137">
        <v>5.4969041997187098</v>
      </c>
      <c r="N214" s="137">
        <v>6.0245049997052504</v>
      </c>
      <c r="O214" s="137">
        <v>7.1998049678361502</v>
      </c>
      <c r="P214" s="137">
        <v>8.2463142534372604</v>
      </c>
      <c r="Q214" s="137">
        <v>10.8118085643797</v>
      </c>
      <c r="R214" s="137">
        <v>6.9873481136386504</v>
      </c>
    </row>
    <row r="215" spans="1:18" x14ac:dyDescent="0.25">
      <c r="A215" s="133" t="s">
        <v>123</v>
      </c>
      <c r="B215" s="136">
        <v>43901</v>
      </c>
      <c r="C215" s="137">
        <v>2384.2694000000001</v>
      </c>
      <c r="D215" s="137">
        <v>2384.2694000000001</v>
      </c>
      <c r="E215" s="133">
        <v>118305</v>
      </c>
      <c r="F215" s="137">
        <v>5.7906585669688102</v>
      </c>
      <c r="G215" s="137">
        <v>5.8456173472665904</v>
      </c>
      <c r="H215" s="137">
        <v>5.8156831362980199</v>
      </c>
      <c r="I215" s="137">
        <v>5.48535142432572</v>
      </c>
      <c r="J215" s="137">
        <v>5.28548885207449</v>
      </c>
      <c r="K215" s="137">
        <v>5.1099870109621204</v>
      </c>
      <c r="L215" s="137">
        <v>5.2116309885915202</v>
      </c>
      <c r="M215" s="137">
        <v>5.5055620589262997</v>
      </c>
      <c r="N215" s="137">
        <v>6.0069858014606403</v>
      </c>
      <c r="O215" s="137">
        <v>7.1425952220224103</v>
      </c>
      <c r="P215" s="137">
        <v>8.1665019524296891</v>
      </c>
      <c r="Q215" s="137">
        <v>9.8212177030155292</v>
      </c>
      <c r="R215" s="137">
        <v>6.97244209198176</v>
      </c>
    </row>
    <row r="216" spans="1:18" x14ac:dyDescent="0.25">
      <c r="A216" s="133" t="s">
        <v>232</v>
      </c>
      <c r="B216" s="136">
        <v>43901</v>
      </c>
      <c r="C216" s="137">
        <v>2377.4616999999998</v>
      </c>
      <c r="D216" s="137">
        <v>2377.4616999999998</v>
      </c>
      <c r="E216" s="133">
        <v>109353</v>
      </c>
      <c r="F216" s="137">
        <v>5.7719203909263301</v>
      </c>
      <c r="G216" s="137">
        <v>5.8239457954987603</v>
      </c>
      <c r="H216" s="137">
        <v>5.7963055826509198</v>
      </c>
      <c r="I216" s="137">
        <v>5.4640903468612203</v>
      </c>
      <c r="J216" s="137">
        <v>5.2651327986331999</v>
      </c>
      <c r="K216" s="137">
        <v>5.0894728223869699</v>
      </c>
      <c r="L216" s="137">
        <v>5.1898365702375999</v>
      </c>
      <c r="M216" s="137">
        <v>5.4820460201579397</v>
      </c>
      <c r="N216" s="137">
        <v>5.9815797698635302</v>
      </c>
      <c r="O216" s="137">
        <v>7.1008670625938599</v>
      </c>
      <c r="P216" s="137">
        <v>8.1193801850605798</v>
      </c>
      <c r="Q216" s="137">
        <v>11.7222235144633</v>
      </c>
      <c r="R216" s="137">
        <v>6.9322871754774704</v>
      </c>
    </row>
    <row r="217" spans="1:18" x14ac:dyDescent="0.25">
      <c r="A217" s="133" t="s">
        <v>124</v>
      </c>
      <c r="B217" s="136">
        <v>43901</v>
      </c>
      <c r="C217" s="137">
        <v>2828.1140999999998</v>
      </c>
      <c r="D217" s="137">
        <v>2828.1140999999998</v>
      </c>
      <c r="E217" s="133">
        <v>119125</v>
      </c>
      <c r="F217" s="137">
        <v>6.0397761219160904</v>
      </c>
      <c r="G217" s="137">
        <v>6.1597698315173703</v>
      </c>
      <c r="H217" s="137">
        <v>6.2721697042635096</v>
      </c>
      <c r="I217" s="137">
        <v>5.9016574091717802</v>
      </c>
      <c r="J217" s="137">
        <v>5.5504619160077002</v>
      </c>
      <c r="K217" s="137">
        <v>5.2889794803198402</v>
      </c>
      <c r="L217" s="137">
        <v>5.3633085805896696</v>
      </c>
      <c r="M217" s="137">
        <v>5.76026268017515</v>
      </c>
      <c r="N217" s="137">
        <v>6.2308195576766803</v>
      </c>
      <c r="O217" s="137">
        <v>7.3479953014441399</v>
      </c>
      <c r="P217" s="137">
        <v>8.3937270394571595</v>
      </c>
      <c r="Q217" s="137">
        <v>10.0126188467812</v>
      </c>
      <c r="R217" s="137">
        <v>7.1517807394618602</v>
      </c>
    </row>
    <row r="218" spans="1:18" x14ac:dyDescent="0.25">
      <c r="A218" s="133" t="s">
        <v>233</v>
      </c>
      <c r="B218" s="136">
        <v>43901</v>
      </c>
      <c r="C218" s="137">
        <v>2809.7854000000002</v>
      </c>
      <c r="D218" s="137">
        <v>2809.7854000000002</v>
      </c>
      <c r="E218" s="133">
        <v>103347</v>
      </c>
      <c r="F218" s="137">
        <v>5.9401389983561002</v>
      </c>
      <c r="G218" s="137">
        <v>6.0599681444621902</v>
      </c>
      <c r="H218" s="137">
        <v>6.1723160860250896</v>
      </c>
      <c r="I218" s="137">
        <v>5.8016448032982</v>
      </c>
      <c r="J218" s="137">
        <v>5.4502715002010804</v>
      </c>
      <c r="K218" s="137">
        <v>5.1879417985373797</v>
      </c>
      <c r="L218" s="137">
        <v>5.2609372634782101</v>
      </c>
      <c r="M218" s="137">
        <v>5.6562509426584802</v>
      </c>
      <c r="N218" s="137">
        <v>6.1262942839319203</v>
      </c>
      <c r="O218" s="137">
        <v>7.2147782706195596</v>
      </c>
      <c r="P218" s="137">
        <v>8.2435423903907399</v>
      </c>
      <c r="Q218" s="137">
        <v>12.6473611143021</v>
      </c>
      <c r="R218" s="137">
        <v>7.0384191243734202</v>
      </c>
    </row>
    <row r="219" spans="1:18" x14ac:dyDescent="0.25">
      <c r="A219" s="133" t="s">
        <v>125</v>
      </c>
      <c r="B219" s="136">
        <v>43901</v>
      </c>
      <c r="C219" s="137">
        <v>2547.7818000000002</v>
      </c>
      <c r="D219" s="137">
        <v>2547.7818000000002</v>
      </c>
      <c r="E219" s="133">
        <v>140196</v>
      </c>
      <c r="F219" s="137">
        <v>7.3092516985976399</v>
      </c>
      <c r="G219" s="137">
        <v>7.1711383517122398</v>
      </c>
      <c r="H219" s="137">
        <v>7.0686962410941199</v>
      </c>
      <c r="I219" s="137">
        <v>6.3794691315795999</v>
      </c>
      <c r="J219" s="137">
        <v>5.8047956417521496</v>
      </c>
      <c r="K219" s="137">
        <v>5.3760275002803697</v>
      </c>
      <c r="L219" s="137">
        <v>5.6078537270216504</v>
      </c>
      <c r="M219" s="137">
        <v>6.0047585313947396</v>
      </c>
      <c r="N219" s="137">
        <v>6.4598906265604699</v>
      </c>
      <c r="O219" s="137">
        <v>7.4368421274969503</v>
      </c>
      <c r="P219" s="137">
        <v>8.1872427767041298</v>
      </c>
      <c r="Q219" s="137">
        <v>9.8792393085776098</v>
      </c>
      <c r="R219" s="137">
        <v>7.2797815898021403</v>
      </c>
    </row>
    <row r="220" spans="1:18" x14ac:dyDescent="0.25">
      <c r="A220" s="133" t="s">
        <v>234</v>
      </c>
      <c r="B220" s="136">
        <v>43901</v>
      </c>
      <c r="C220" s="137">
        <v>2525.4965000000002</v>
      </c>
      <c r="D220" s="137">
        <v>2525.4965000000002</v>
      </c>
      <c r="E220" s="133">
        <v>140182</v>
      </c>
      <c r="F220" s="137">
        <v>7.0325464057584597</v>
      </c>
      <c r="G220" s="137">
        <v>6.8939419961618196</v>
      </c>
      <c r="H220" s="137">
        <v>6.7914410346409699</v>
      </c>
      <c r="I220" s="137">
        <v>6.1018909666288801</v>
      </c>
      <c r="J220" s="137">
        <v>5.5308395425284402</v>
      </c>
      <c r="K220" s="137">
        <v>5.1090430654026697</v>
      </c>
      <c r="L220" s="137">
        <v>5.3393634685045797</v>
      </c>
      <c r="M220" s="137">
        <v>5.7374717384792202</v>
      </c>
      <c r="N220" s="137">
        <v>6.2293699443098403</v>
      </c>
      <c r="O220" s="137">
        <v>7.25944389681269</v>
      </c>
      <c r="P220" s="137">
        <v>8.0211375701874807</v>
      </c>
      <c r="Q220" s="137">
        <v>11.5814951348896</v>
      </c>
      <c r="R220" s="137">
        <v>7.0956313475409099</v>
      </c>
    </row>
    <row r="221" spans="1:18" x14ac:dyDescent="0.25">
      <c r="A221" s="133" t="s">
        <v>126</v>
      </c>
      <c r="B221" s="136">
        <v>43901</v>
      </c>
      <c r="C221" s="137">
        <v>2172.1154000000001</v>
      </c>
      <c r="D221" s="137">
        <v>2172.1154000000001</v>
      </c>
      <c r="E221" s="133">
        <v>119164</v>
      </c>
      <c r="F221" s="137">
        <v>4.4451716275761797</v>
      </c>
      <c r="G221" s="137">
        <v>5.3224406282052996</v>
      </c>
      <c r="H221" s="137">
        <v>5.0891006622300203</v>
      </c>
      <c r="I221" s="137">
        <v>4.9888825068583902</v>
      </c>
      <c r="J221" s="137">
        <v>4.9714940569011796</v>
      </c>
      <c r="K221" s="137">
        <v>4.8848540168264902</v>
      </c>
      <c r="L221" s="137">
        <v>4.9173772519285102</v>
      </c>
      <c r="M221" s="137">
        <v>5.2878040291218804</v>
      </c>
      <c r="N221" s="137">
        <v>5.8428312303277199</v>
      </c>
      <c r="O221" s="137">
        <v>7.25262027063925</v>
      </c>
      <c r="P221" s="137">
        <v>8.4020596100540104</v>
      </c>
      <c r="Q221" s="137">
        <v>10.1266719489564</v>
      </c>
      <c r="R221" s="137">
        <v>6.9652146781748003</v>
      </c>
    </row>
    <row r="222" spans="1:18" x14ac:dyDescent="0.25">
      <c r="A222" s="133" t="s">
        <v>235</v>
      </c>
      <c r="B222" s="136">
        <v>43901</v>
      </c>
      <c r="C222" s="137">
        <v>2158.2800000000002</v>
      </c>
      <c r="D222" s="137">
        <v>2158.2800000000002</v>
      </c>
      <c r="E222" s="133">
        <v>112636</v>
      </c>
      <c r="F222" s="137">
        <v>4.3874001944215202</v>
      </c>
      <c r="G222" s="137">
        <v>5.2702499437398904</v>
      </c>
      <c r="H222" s="137">
        <v>5.0382431996896004</v>
      </c>
      <c r="I222" s="137">
        <v>4.9377409939110297</v>
      </c>
      <c r="J222" s="137">
        <v>4.9203797802775</v>
      </c>
      <c r="K222" s="137">
        <v>4.8339046058427702</v>
      </c>
      <c r="L222" s="137">
        <v>4.8523934902098702</v>
      </c>
      <c r="M222" s="137">
        <v>5.2045977073278298</v>
      </c>
      <c r="N222" s="137">
        <v>5.7496549972878199</v>
      </c>
      <c r="O222" s="137">
        <v>7.1281925600872</v>
      </c>
      <c r="P222" s="137">
        <v>8.2562306496454898</v>
      </c>
      <c r="Q222" s="137">
        <v>11.5102695344405</v>
      </c>
      <c r="R222" s="137">
        <v>6.8524512594965703</v>
      </c>
    </row>
    <row r="223" spans="1:18" x14ac:dyDescent="0.25">
      <c r="A223" s="133" t="s">
        <v>127</v>
      </c>
      <c r="B223" s="136">
        <v>43901</v>
      </c>
      <c r="C223" s="137">
        <v>2969.7838000000002</v>
      </c>
      <c r="D223" s="137">
        <v>2969.7838000000002</v>
      </c>
      <c r="E223" s="133">
        <v>118577</v>
      </c>
      <c r="F223" s="137">
        <v>7.0978898604011604</v>
      </c>
      <c r="G223" s="137">
        <v>6.5502413404621196</v>
      </c>
      <c r="H223" s="137">
        <v>6.2432931389725503</v>
      </c>
      <c r="I223" s="137">
        <v>5.9055674072624802</v>
      </c>
      <c r="J223" s="137">
        <v>5.7150432562135203</v>
      </c>
      <c r="K223" s="137">
        <v>5.5471934533694496</v>
      </c>
      <c r="L223" s="137">
        <v>5.7872772342736702</v>
      </c>
      <c r="M223" s="137">
        <v>6.1321618419831898</v>
      </c>
      <c r="N223" s="137">
        <v>6.5907601845648198</v>
      </c>
      <c r="O223" s="137">
        <v>7.5154228271528503</v>
      </c>
      <c r="P223" s="137">
        <v>8.5703093583578394</v>
      </c>
      <c r="Q223" s="137">
        <v>10.242856420350099</v>
      </c>
      <c r="R223" s="137">
        <v>7.3717236877708299</v>
      </c>
    </row>
    <row r="224" spans="1:18" x14ac:dyDescent="0.25">
      <c r="A224" s="133" t="s">
        <v>236</v>
      </c>
      <c r="B224" s="136">
        <v>43901</v>
      </c>
      <c r="C224" s="137">
        <v>3869.3759</v>
      </c>
      <c r="D224" s="137">
        <v>3869.3759</v>
      </c>
      <c r="E224" s="133">
        <v>100868</v>
      </c>
      <c r="F224" s="137">
        <v>5.6975055650764199</v>
      </c>
      <c r="G224" s="137">
        <v>6.1424401234851196</v>
      </c>
      <c r="H224" s="137">
        <v>6.1959707999909197</v>
      </c>
      <c r="I224" s="137">
        <v>5.9270201908805902</v>
      </c>
      <c r="J224" s="137">
        <v>5.4646697522855101</v>
      </c>
      <c r="K224" s="137">
        <v>5.1382378455978497</v>
      </c>
      <c r="L224" s="137">
        <v>5.2507186769761498</v>
      </c>
      <c r="M224" s="137">
        <v>5.6495153438239996</v>
      </c>
      <c r="N224" s="137">
        <v>6.1515574449892698</v>
      </c>
      <c r="O224" s="137">
        <v>7.1214448318835499</v>
      </c>
      <c r="P224" s="137">
        <v>8.1914159343364297</v>
      </c>
      <c r="Q224" s="137">
        <v>14.7822470501059</v>
      </c>
      <c r="R224" s="137">
        <v>6.9644867748118697</v>
      </c>
    </row>
    <row r="225" spans="1:18" x14ac:dyDescent="0.25">
      <c r="A225" s="133" t="s">
        <v>128</v>
      </c>
      <c r="B225" s="136">
        <v>43901</v>
      </c>
      <c r="C225" s="137">
        <v>3892.0684000000001</v>
      </c>
      <c r="D225" s="137">
        <v>3892.0684000000001</v>
      </c>
      <c r="E225" s="133">
        <v>119091</v>
      </c>
      <c r="F225" s="137">
        <v>5.7974914905137798</v>
      </c>
      <c r="G225" s="137">
        <v>6.2424157904516697</v>
      </c>
      <c r="H225" s="137">
        <v>6.2958409584611399</v>
      </c>
      <c r="I225" s="137">
        <v>6.0269029061978596</v>
      </c>
      <c r="J225" s="137">
        <v>5.5648847772248997</v>
      </c>
      <c r="K225" s="137">
        <v>5.2392161555057104</v>
      </c>
      <c r="L225" s="137">
        <v>5.3531513739334704</v>
      </c>
      <c r="M225" s="137">
        <v>5.7536155016464203</v>
      </c>
      <c r="N225" s="137">
        <v>6.2575568650354896</v>
      </c>
      <c r="O225" s="137">
        <v>7.2431921133859998</v>
      </c>
      <c r="P225" s="137">
        <v>8.3200125574205899</v>
      </c>
      <c r="Q225" s="137">
        <v>9.9779698724612498</v>
      </c>
      <c r="R225" s="137">
        <v>7.07871726926395</v>
      </c>
    </row>
    <row r="226" spans="1:18" x14ac:dyDescent="0.25">
      <c r="A226" s="133" t="s">
        <v>237</v>
      </c>
      <c r="B226" s="136">
        <v>43901</v>
      </c>
      <c r="C226" s="137">
        <v>1964.7893999999999</v>
      </c>
      <c r="D226" s="137">
        <v>1964.7893999999999</v>
      </c>
      <c r="E226" s="133">
        <v>118902</v>
      </c>
      <c r="F226" s="137">
        <v>5.55910128745096</v>
      </c>
      <c r="G226" s="137">
        <v>5.7597546301284597</v>
      </c>
      <c r="H226" s="137">
        <v>5.5008898880460304</v>
      </c>
      <c r="I226" s="137">
        <v>5.7197903924534801</v>
      </c>
      <c r="J226" s="137">
        <v>5.4029453200491302</v>
      </c>
      <c r="K226" s="137">
        <v>5.2256455949131002</v>
      </c>
      <c r="L226" s="137">
        <v>5.4153908368228096</v>
      </c>
      <c r="M226" s="137">
        <v>5.7984842187645498</v>
      </c>
      <c r="N226" s="137">
        <v>6.2931083716536298</v>
      </c>
      <c r="O226" s="137">
        <v>7.3155459206581002</v>
      </c>
      <c r="P226" s="137">
        <v>8.3101304251511294</v>
      </c>
      <c r="Q226" s="137">
        <v>6.1115607601527202</v>
      </c>
      <c r="R226" s="137">
        <v>7.1415155092900902</v>
      </c>
    </row>
    <row r="227" spans="1:18" x14ac:dyDescent="0.25">
      <c r="A227" s="133" t="s">
        <v>129</v>
      </c>
      <c r="B227" s="136">
        <v>43901</v>
      </c>
      <c r="C227" s="137">
        <v>1972.7293999999999</v>
      </c>
      <c r="D227" s="137">
        <v>1972.7293999999999</v>
      </c>
      <c r="E227" s="133">
        <v>120038</v>
      </c>
      <c r="F227" s="137">
        <v>5.66627892026239</v>
      </c>
      <c r="G227" s="137">
        <v>5.8668182455489104</v>
      </c>
      <c r="H227" s="137">
        <v>5.6079879544192197</v>
      </c>
      <c r="I227" s="137">
        <v>5.8269404478692399</v>
      </c>
      <c r="J227" s="137">
        <v>5.5106513239392596</v>
      </c>
      <c r="K227" s="137">
        <v>5.3303513569391301</v>
      </c>
      <c r="L227" s="137">
        <v>5.5191229549223904</v>
      </c>
      <c r="M227" s="137">
        <v>5.9029651891827299</v>
      </c>
      <c r="N227" s="137">
        <v>6.3869540729785701</v>
      </c>
      <c r="O227" s="137">
        <v>7.4003189784681496</v>
      </c>
      <c r="P227" s="137">
        <v>8.4008990408239494</v>
      </c>
      <c r="Q227" s="137">
        <v>10.034176632196701</v>
      </c>
      <c r="R227" s="137">
        <v>7.2263167648138404</v>
      </c>
    </row>
    <row r="228" spans="1:18" x14ac:dyDescent="0.25">
      <c r="A228" s="133" t="s">
        <v>238</v>
      </c>
      <c r="B228" s="136">
        <v>43901</v>
      </c>
      <c r="C228" s="137">
        <v>291.36470000000003</v>
      </c>
      <c r="D228" s="137">
        <v>291.36470000000003</v>
      </c>
      <c r="E228" s="133">
        <v>103340</v>
      </c>
      <c r="F228" s="137">
        <v>6.8035676034928798</v>
      </c>
      <c r="G228" s="137">
        <v>6.76430080113784</v>
      </c>
      <c r="H228" s="137">
        <v>6.6622636791870198</v>
      </c>
      <c r="I228" s="137">
        <v>6.0917088350522102</v>
      </c>
      <c r="J228" s="137">
        <v>5.5575914317840303</v>
      </c>
      <c r="K228" s="137">
        <v>5.2273780063199302</v>
      </c>
      <c r="L228" s="137">
        <v>5.3517477048512099</v>
      </c>
      <c r="M228" s="137">
        <v>5.7424480085919001</v>
      </c>
      <c r="N228" s="137">
        <v>6.2410770821231303</v>
      </c>
      <c r="O228" s="137">
        <v>7.25465201474002</v>
      </c>
      <c r="P228" s="137">
        <v>8.3004654525572903</v>
      </c>
      <c r="Q228" s="137">
        <v>13.3603893458301</v>
      </c>
      <c r="R228" s="137">
        <v>7.0908827005619797</v>
      </c>
    </row>
    <row r="229" spans="1:18" x14ac:dyDescent="0.25">
      <c r="A229" s="133" t="s">
        <v>130</v>
      </c>
      <c r="B229" s="136">
        <v>43901</v>
      </c>
      <c r="C229" s="137">
        <v>292.62270000000001</v>
      </c>
      <c r="D229" s="137">
        <v>292.62270000000001</v>
      </c>
      <c r="E229" s="133">
        <v>120197</v>
      </c>
      <c r="F229" s="137">
        <v>6.8866159091481904</v>
      </c>
      <c r="G229" s="137">
        <v>6.8517530722355096</v>
      </c>
      <c r="H229" s="137">
        <v>6.74970772994992</v>
      </c>
      <c r="I229" s="137">
        <v>6.1809333157553699</v>
      </c>
      <c r="J229" s="137">
        <v>5.6472880389800002</v>
      </c>
      <c r="K229" s="137">
        <v>5.3104104487921298</v>
      </c>
      <c r="L229" s="137">
        <v>5.4296554296027599</v>
      </c>
      <c r="M229" s="137">
        <v>5.8195199421886299</v>
      </c>
      <c r="N229" s="137">
        <v>6.31851916679366</v>
      </c>
      <c r="O229" s="137">
        <v>7.3357548666399399</v>
      </c>
      <c r="P229" s="137">
        <v>8.3903123090676601</v>
      </c>
      <c r="Q229" s="137">
        <v>10.040958988918099</v>
      </c>
      <c r="R229" s="137">
        <v>7.1725973153789102</v>
      </c>
    </row>
    <row r="230" spans="1:18" x14ac:dyDescent="0.25">
      <c r="A230" s="133" t="s">
        <v>239</v>
      </c>
      <c r="B230" s="136">
        <v>43901</v>
      </c>
      <c r="C230" s="137">
        <v>2106.1473999999998</v>
      </c>
      <c r="D230" s="137">
        <v>2106.1473999999998</v>
      </c>
      <c r="E230" s="133">
        <v>113096</v>
      </c>
      <c r="F230" s="137">
        <v>5.2136751081484096</v>
      </c>
      <c r="G230" s="137">
        <v>5.7893142503154804</v>
      </c>
      <c r="H230" s="137">
        <v>5.8046514867081003</v>
      </c>
      <c r="I230" s="137">
        <v>5.6401646002339199</v>
      </c>
      <c r="J230" s="137">
        <v>5.4788216527596303</v>
      </c>
      <c r="K230" s="137">
        <v>5.3224933563549497</v>
      </c>
      <c r="L230" s="137">
        <v>5.5266203802988096</v>
      </c>
      <c r="M230" s="137">
        <v>5.8668199087503101</v>
      </c>
      <c r="N230" s="137">
        <v>6.2807371021354896</v>
      </c>
      <c r="O230" s="137">
        <v>7.2960024341428804</v>
      </c>
      <c r="P230" s="137">
        <v>8.2753165256130092</v>
      </c>
      <c r="Q230" s="137">
        <v>11.427789442400201</v>
      </c>
      <c r="R230" s="137">
        <v>7.1432897992046298</v>
      </c>
    </row>
    <row r="231" spans="1:18" x14ac:dyDescent="0.25">
      <c r="A231" s="133" t="s">
        <v>131</v>
      </c>
      <c r="B231" s="136">
        <v>43901</v>
      </c>
      <c r="C231" s="137">
        <v>2121.5657000000001</v>
      </c>
      <c r="D231" s="137">
        <v>2121.5657000000001</v>
      </c>
      <c r="E231" s="133">
        <v>118345</v>
      </c>
      <c r="F231" s="137">
        <v>5.2532211509712701</v>
      </c>
      <c r="G231" s="137">
        <v>5.8293061149835603</v>
      </c>
      <c r="H231" s="137">
        <v>5.8446918550512201</v>
      </c>
      <c r="I231" s="137">
        <v>5.6804208738498803</v>
      </c>
      <c r="J231" s="137">
        <v>5.5190219491027603</v>
      </c>
      <c r="K231" s="137">
        <v>5.3646740741964702</v>
      </c>
      <c r="L231" s="137">
        <v>5.5831993032676897</v>
      </c>
      <c r="M231" s="137">
        <v>5.9445928187544803</v>
      </c>
      <c r="N231" s="137">
        <v>6.3697607873305504</v>
      </c>
      <c r="O231" s="137">
        <v>7.4267733820897197</v>
      </c>
      <c r="P231" s="137">
        <v>8.4234165951615108</v>
      </c>
      <c r="Q231" s="137">
        <v>10.0188494400512</v>
      </c>
      <c r="R231" s="137">
        <v>7.2570701332463097</v>
      </c>
    </row>
    <row r="232" spans="1:18" x14ac:dyDescent="0.25">
      <c r="A232" s="133" t="s">
        <v>132</v>
      </c>
      <c r="B232" s="136">
        <v>43901</v>
      </c>
      <c r="C232" s="137">
        <v>2393.9731999999999</v>
      </c>
      <c r="D232" s="137">
        <v>2393.9731999999999</v>
      </c>
      <c r="E232" s="133">
        <v>118364</v>
      </c>
      <c r="F232" s="137">
        <v>5.1845871790176004</v>
      </c>
      <c r="G232" s="137">
        <v>5.54111133594352</v>
      </c>
      <c r="H232" s="137">
        <v>5.5146478146973603</v>
      </c>
      <c r="I232" s="137">
        <v>5.8942437821376901</v>
      </c>
      <c r="J232" s="137">
        <v>5.4973910847350798</v>
      </c>
      <c r="K232" s="137">
        <v>5.17631647730179</v>
      </c>
      <c r="L232" s="137">
        <v>5.2275419409001502</v>
      </c>
      <c r="M232" s="137">
        <v>5.5776967033635803</v>
      </c>
      <c r="N232" s="137">
        <v>6.0648208560741903</v>
      </c>
      <c r="O232" s="137">
        <v>7.1989457147758404</v>
      </c>
      <c r="P232" s="137">
        <v>8.2906292094359308</v>
      </c>
      <c r="Q232" s="137">
        <v>9.9239928970473592</v>
      </c>
      <c r="R232" s="137">
        <v>6.9760152112630402</v>
      </c>
    </row>
    <row r="233" spans="1:18" x14ac:dyDescent="0.25">
      <c r="A233" s="133" t="s">
        <v>240</v>
      </c>
      <c r="B233" s="136">
        <v>43901</v>
      </c>
      <c r="C233" s="137">
        <v>2383.1992</v>
      </c>
      <c r="D233" s="137">
        <v>2383.1992</v>
      </c>
      <c r="E233" s="133">
        <v>108690</v>
      </c>
      <c r="F233" s="137">
        <v>5.1329616321835703</v>
      </c>
      <c r="G233" s="137">
        <v>5.4890148128976897</v>
      </c>
      <c r="H233" s="137">
        <v>5.4619885829995596</v>
      </c>
      <c r="I233" s="137">
        <v>5.8416098586039498</v>
      </c>
      <c r="J233" s="137">
        <v>5.4446269008683101</v>
      </c>
      <c r="K233" s="137">
        <v>5.1230309572586199</v>
      </c>
      <c r="L233" s="137">
        <v>5.1735750025924396</v>
      </c>
      <c r="M233" s="137">
        <v>5.5228977432672899</v>
      </c>
      <c r="N233" s="137">
        <v>6.0098881967175704</v>
      </c>
      <c r="O233" s="137">
        <v>7.1129846623876301</v>
      </c>
      <c r="P233" s="137">
        <v>8.1889454114059905</v>
      </c>
      <c r="Q233" s="137">
        <v>8.6697808295570908</v>
      </c>
      <c r="R233" s="137">
        <v>6.9005869333346403</v>
      </c>
    </row>
    <row r="234" spans="1:18" x14ac:dyDescent="0.25">
      <c r="A234" s="133" t="s">
        <v>133</v>
      </c>
      <c r="B234" s="136">
        <v>43901</v>
      </c>
      <c r="C234" s="137">
        <v>1540.1777</v>
      </c>
      <c r="D234" s="137">
        <v>1540.1777</v>
      </c>
      <c r="E234" s="133">
        <v>125345</v>
      </c>
      <c r="F234" s="137">
        <v>4.7308464971048698</v>
      </c>
      <c r="G234" s="137">
        <v>5.0158932445117896</v>
      </c>
      <c r="H234" s="137">
        <v>5.0615049202479403</v>
      </c>
      <c r="I234" s="137">
        <v>5.0040586063009096</v>
      </c>
      <c r="J234" s="137">
        <v>4.92339756029833</v>
      </c>
      <c r="K234" s="137">
        <v>4.7729235976497399</v>
      </c>
      <c r="L234" s="137">
        <v>4.88400366589567</v>
      </c>
      <c r="M234" s="137">
        <v>5.2464730658389902</v>
      </c>
      <c r="N234" s="137">
        <v>5.6486261526686397</v>
      </c>
      <c r="O234" s="137">
        <v>6.6805301819718403</v>
      </c>
      <c r="P234" s="137">
        <v>7.6723818791895999</v>
      </c>
      <c r="Q234" s="137">
        <v>8.5296209412014896</v>
      </c>
      <c r="R234" s="137">
        <v>6.4793214898935396</v>
      </c>
    </row>
    <row r="235" spans="1:18" x14ac:dyDescent="0.25">
      <c r="A235" s="133" t="s">
        <v>241</v>
      </c>
      <c r="B235" s="136">
        <v>43901</v>
      </c>
      <c r="C235" s="137">
        <v>1535.3043</v>
      </c>
      <c r="D235" s="137">
        <v>1535.3043</v>
      </c>
      <c r="E235" s="133">
        <v>125259</v>
      </c>
      <c r="F235" s="137">
        <v>4.6816594070245898</v>
      </c>
      <c r="G235" s="137">
        <v>4.9659931898427701</v>
      </c>
      <c r="H235" s="137">
        <v>5.0115720117894096</v>
      </c>
      <c r="I235" s="137">
        <v>4.9540039979499904</v>
      </c>
      <c r="J235" s="137">
        <v>4.87307433064937</v>
      </c>
      <c r="K235" s="137">
        <v>4.7224007742341803</v>
      </c>
      <c r="L235" s="137">
        <v>4.8328858042128999</v>
      </c>
      <c r="M235" s="137">
        <v>5.1946256657787098</v>
      </c>
      <c r="N235" s="137">
        <v>5.5959242027752198</v>
      </c>
      <c r="O235" s="137">
        <v>6.6205893216641103</v>
      </c>
      <c r="P235" s="137">
        <v>7.6032963045611499</v>
      </c>
      <c r="Q235" s="137">
        <v>8.4526688404242698</v>
      </c>
      <c r="R235" s="137">
        <v>6.4229261487924099</v>
      </c>
    </row>
    <row r="236" spans="1:18" x14ac:dyDescent="0.25">
      <c r="A236" s="133" t="s">
        <v>242</v>
      </c>
      <c r="B236" s="136">
        <v>43901</v>
      </c>
      <c r="C236" s="137">
        <v>1918.9032999999999</v>
      </c>
      <c r="D236" s="137">
        <v>1918.9032999999999</v>
      </c>
      <c r="E236" s="133">
        <v>115991</v>
      </c>
      <c r="F236" s="137">
        <v>5.6197516960060403</v>
      </c>
      <c r="G236" s="137">
        <v>5.8804167705299397</v>
      </c>
      <c r="H236" s="137">
        <v>5.8278336661239196</v>
      </c>
      <c r="I236" s="137">
        <v>5.5181800550654003</v>
      </c>
      <c r="J236" s="137">
        <v>5.3270275621617804</v>
      </c>
      <c r="K236" s="137">
        <v>5.2598903412954199</v>
      </c>
      <c r="L236" s="137">
        <v>5.37216363099094</v>
      </c>
      <c r="M236" s="137">
        <v>5.7119228559691102</v>
      </c>
      <c r="N236" s="137">
        <v>6.1919720948853101</v>
      </c>
      <c r="O236" s="137">
        <v>7.2334327159386804</v>
      </c>
      <c r="P236" s="137">
        <v>8.3706141505257907</v>
      </c>
      <c r="Q236" s="137">
        <v>10.9607746568627</v>
      </c>
      <c r="R236" s="137">
        <v>7.0185738384547101</v>
      </c>
    </row>
    <row r="237" spans="1:18" x14ac:dyDescent="0.25">
      <c r="A237" s="133" t="s">
        <v>134</v>
      </c>
      <c r="B237" s="136">
        <v>43901</v>
      </c>
      <c r="C237" s="137">
        <v>1932.4201</v>
      </c>
      <c r="D237" s="137">
        <v>1932.4201</v>
      </c>
      <c r="E237" s="133">
        <v>119135</v>
      </c>
      <c r="F237" s="137">
        <v>5.7221425284165202</v>
      </c>
      <c r="G237" s="137">
        <v>5.9804341496533597</v>
      </c>
      <c r="H237" s="137">
        <v>5.9276521652848997</v>
      </c>
      <c r="I237" s="137">
        <v>5.6179722630004498</v>
      </c>
      <c r="J237" s="137">
        <v>5.4251887081749004</v>
      </c>
      <c r="K237" s="137">
        <v>5.3603730702336403</v>
      </c>
      <c r="L237" s="137">
        <v>5.4747121320973804</v>
      </c>
      <c r="M237" s="137">
        <v>5.8160453469475097</v>
      </c>
      <c r="N237" s="137">
        <v>6.2980179368462599</v>
      </c>
      <c r="O237" s="137">
        <v>7.3559635173798501</v>
      </c>
      <c r="P237" s="137">
        <v>8.5152214150152794</v>
      </c>
      <c r="Q237" s="137">
        <v>10.140214524104501</v>
      </c>
      <c r="R237" s="137">
        <v>7.1328052572586396</v>
      </c>
    </row>
    <row r="238" spans="1:18" x14ac:dyDescent="0.25">
      <c r="A238" s="133" t="s">
        <v>135</v>
      </c>
      <c r="B238" s="136">
        <v>43901</v>
      </c>
      <c r="C238" s="137">
        <v>1931.9549</v>
      </c>
      <c r="D238" s="137">
        <v>1931.9549</v>
      </c>
      <c r="E238" s="133">
        <v>147938</v>
      </c>
      <c r="F238" s="137">
        <v>4.2627090659156401</v>
      </c>
      <c r="G238" s="137">
        <v>4.2630747519107501</v>
      </c>
      <c r="H238" s="137">
        <v>4.4681896210165499</v>
      </c>
      <c r="I238" s="137">
        <v>4.8650458860396597</v>
      </c>
      <c r="J238" s="137">
        <v>5.0709098463612996</v>
      </c>
      <c r="K238" s="137"/>
      <c r="L238" s="137"/>
      <c r="M238" s="137"/>
      <c r="N238" s="137"/>
      <c r="O238" s="137"/>
      <c r="P238" s="137"/>
      <c r="Q238" s="137">
        <v>5.2099776402752997</v>
      </c>
      <c r="R238" s="137"/>
    </row>
    <row r="239" spans="1:18" x14ac:dyDescent="0.25">
      <c r="A239" s="133" t="s">
        <v>136</v>
      </c>
      <c r="B239" s="136">
        <v>43901</v>
      </c>
      <c r="C239" s="137">
        <v>1932.9340999999999</v>
      </c>
      <c r="D239" s="137">
        <v>1932.9340999999999</v>
      </c>
      <c r="E239" s="133">
        <v>147940</v>
      </c>
      <c r="F239" s="137">
        <v>5.7206206750628503</v>
      </c>
      <c r="G239" s="137">
        <v>5.9756927744582002</v>
      </c>
      <c r="H239" s="137">
        <v>5.9793382642197503</v>
      </c>
      <c r="I239" s="137">
        <v>5.6609073663646399</v>
      </c>
      <c r="J239" s="137">
        <v>5.4540176259779303</v>
      </c>
      <c r="K239" s="137"/>
      <c r="L239" s="137"/>
      <c r="M239" s="137"/>
      <c r="N239" s="137"/>
      <c r="O239" s="137"/>
      <c r="P239" s="137"/>
      <c r="Q239" s="137">
        <v>5.4566225427506296</v>
      </c>
      <c r="R239" s="137"/>
    </row>
    <row r="240" spans="1:18" x14ac:dyDescent="0.25">
      <c r="A240" s="133" t="s">
        <v>137</v>
      </c>
      <c r="B240" s="136">
        <v>43901</v>
      </c>
      <c r="C240" s="137">
        <v>1932.7745</v>
      </c>
      <c r="D240" s="137">
        <v>1932.7745</v>
      </c>
      <c r="E240" s="133">
        <v>147937</v>
      </c>
      <c r="F240" s="137">
        <v>5.6474195921222297</v>
      </c>
      <c r="G240" s="137">
        <v>5.9579132757713698</v>
      </c>
      <c r="H240" s="137">
        <v>5.9187225425755603</v>
      </c>
      <c r="I240" s="137">
        <v>5.5603133999302203</v>
      </c>
      <c r="J240" s="137">
        <v>5.40225210344133</v>
      </c>
      <c r="K240" s="137"/>
      <c r="L240" s="137"/>
      <c r="M240" s="137"/>
      <c r="N240" s="137"/>
      <c r="O240" s="137"/>
      <c r="P240" s="137"/>
      <c r="Q240" s="137">
        <v>5.4103104199169296</v>
      </c>
      <c r="R240" s="137"/>
    </row>
    <row r="241" spans="1:18" x14ac:dyDescent="0.25">
      <c r="A241" s="133" t="s">
        <v>138</v>
      </c>
      <c r="B241" s="136">
        <v>43901</v>
      </c>
      <c r="C241" s="137">
        <v>1933.0282999999999</v>
      </c>
      <c r="D241" s="137">
        <v>1933.0282999999999</v>
      </c>
      <c r="E241" s="133">
        <v>147939</v>
      </c>
      <c r="F241" s="137">
        <v>5.4993511533425501</v>
      </c>
      <c r="G241" s="137">
        <v>5.7630856771958898</v>
      </c>
      <c r="H241" s="137">
        <v>5.7738468431362904</v>
      </c>
      <c r="I241" s="137">
        <v>5.5774612269013</v>
      </c>
      <c r="J241" s="137">
        <v>5.4075815608326403</v>
      </c>
      <c r="K241" s="137"/>
      <c r="L241" s="137"/>
      <c r="M241" s="137"/>
      <c r="N241" s="137"/>
      <c r="O241" s="137"/>
      <c r="P241" s="137"/>
      <c r="Q241" s="137">
        <v>5.4813157518919304</v>
      </c>
      <c r="R241" s="137"/>
    </row>
    <row r="242" spans="1:18" x14ac:dyDescent="0.25">
      <c r="A242" s="133" t="s">
        <v>243</v>
      </c>
      <c r="B242" s="136">
        <v>43901</v>
      </c>
      <c r="C242" s="137">
        <v>2706.3557000000001</v>
      </c>
      <c r="D242" s="137">
        <v>2706.3557000000001</v>
      </c>
      <c r="E242" s="133">
        <v>104486</v>
      </c>
      <c r="F242" s="137">
        <v>4.0100575804328198</v>
      </c>
      <c r="G242" s="137">
        <v>5.5082421763188103</v>
      </c>
      <c r="H242" s="137">
        <v>5.7188763514120398</v>
      </c>
      <c r="I242" s="137">
        <v>5.7386049152103196</v>
      </c>
      <c r="J242" s="137">
        <v>5.3700402401885698</v>
      </c>
      <c r="K242" s="137">
        <v>5.1191304346509998</v>
      </c>
      <c r="L242" s="137">
        <v>5.2395307113785297</v>
      </c>
      <c r="M242" s="137">
        <v>5.5909596301479203</v>
      </c>
      <c r="N242" s="137">
        <v>6.0718888257800501</v>
      </c>
      <c r="O242" s="137">
        <v>7.2235928431296399</v>
      </c>
      <c r="P242" s="137">
        <v>8.2902411262074391</v>
      </c>
      <c r="Q242" s="137">
        <v>12.807317098498901</v>
      </c>
      <c r="R242" s="137">
        <v>7.0140138005339798</v>
      </c>
    </row>
    <row r="243" spans="1:18" x14ac:dyDescent="0.25">
      <c r="A243" s="133" t="s">
        <v>139</v>
      </c>
      <c r="B243" s="136">
        <v>43901</v>
      </c>
      <c r="C243" s="137">
        <v>2719.5798</v>
      </c>
      <c r="D243" s="137">
        <v>2719.5798</v>
      </c>
      <c r="E243" s="133">
        <v>120537</v>
      </c>
      <c r="F243" s="137">
        <v>4.0791557781968404</v>
      </c>
      <c r="G243" s="137">
        <v>5.5777186435099004</v>
      </c>
      <c r="H243" s="137">
        <v>5.7888438721117597</v>
      </c>
      <c r="I243" s="137">
        <v>5.8086624271386</v>
      </c>
      <c r="J243" s="137">
        <v>5.4402526815281798</v>
      </c>
      <c r="K243" s="137">
        <v>5.1902494899237501</v>
      </c>
      <c r="L243" s="137">
        <v>5.3111304086236002</v>
      </c>
      <c r="M243" s="137">
        <v>5.6637077591910296</v>
      </c>
      <c r="N243" s="137">
        <v>6.1459958694284396</v>
      </c>
      <c r="O243" s="137">
        <v>7.30893452768911</v>
      </c>
      <c r="P243" s="137">
        <v>8.3894484608028606</v>
      </c>
      <c r="Q243" s="137">
        <v>10.0346515299569</v>
      </c>
      <c r="R243" s="137">
        <v>7.09388609574986</v>
      </c>
    </row>
    <row r="244" spans="1:18" x14ac:dyDescent="0.25">
      <c r="A244" s="133" t="s">
        <v>140</v>
      </c>
      <c r="B244" s="136">
        <v>43901</v>
      </c>
      <c r="C244" s="137">
        <v>1047.3780999999999</v>
      </c>
      <c r="D244" s="137">
        <v>1047.3780999999999</v>
      </c>
      <c r="E244" s="133">
        <v>147157</v>
      </c>
      <c r="F244" s="137">
        <v>4.6738391435016098</v>
      </c>
      <c r="G244" s="137">
        <v>6.1713883527013698</v>
      </c>
      <c r="H244" s="137">
        <v>5.6326858235843202</v>
      </c>
      <c r="I244" s="137">
        <v>5.4387933361451202</v>
      </c>
      <c r="J244" s="137">
        <v>5.1563276967040599</v>
      </c>
      <c r="K244" s="137">
        <v>4.7982824716100501</v>
      </c>
      <c r="L244" s="137">
        <v>4.8910735060145498</v>
      </c>
      <c r="M244" s="137">
        <v>5.1057827410427201</v>
      </c>
      <c r="N244" s="137"/>
      <c r="O244" s="137"/>
      <c r="P244" s="137"/>
      <c r="Q244" s="137">
        <v>5.3601470361722097</v>
      </c>
      <c r="R244" s="137"/>
    </row>
    <row r="245" spans="1:18" x14ac:dyDescent="0.25">
      <c r="A245" s="133" t="s">
        <v>244</v>
      </c>
      <c r="B245" s="136">
        <v>43901</v>
      </c>
      <c r="C245" s="137">
        <v>1046.3615</v>
      </c>
      <c r="D245" s="137">
        <v>1046.3615</v>
      </c>
      <c r="E245" s="133">
        <v>147153</v>
      </c>
      <c r="F245" s="137">
        <v>4.5632382991564997</v>
      </c>
      <c r="G245" s="137">
        <v>6.0609943230660601</v>
      </c>
      <c r="H245" s="137">
        <v>5.5228045098742102</v>
      </c>
      <c r="I245" s="137">
        <v>5.3297500668849001</v>
      </c>
      <c r="J245" s="137">
        <v>5.0465218538072403</v>
      </c>
      <c r="K245" s="137">
        <v>4.6874233267690997</v>
      </c>
      <c r="L245" s="137">
        <v>4.7788465897203203</v>
      </c>
      <c r="M245" s="137">
        <v>4.9918894582745796</v>
      </c>
      <c r="N245" s="137"/>
      <c r="O245" s="137"/>
      <c r="P245" s="137"/>
      <c r="Q245" s="137">
        <v>5.2452771364849804</v>
      </c>
      <c r="R245" s="137"/>
    </row>
    <row r="246" spans="1:18" x14ac:dyDescent="0.25">
      <c r="A246" s="133" t="s">
        <v>245</v>
      </c>
      <c r="B246" s="136">
        <v>43901</v>
      </c>
      <c r="C246" s="137">
        <v>53.860599999999998</v>
      </c>
      <c r="D246" s="137">
        <v>53.860599999999998</v>
      </c>
      <c r="E246" s="133">
        <v>100234</v>
      </c>
      <c r="F246" s="137">
        <v>5.2866331926998402</v>
      </c>
      <c r="G246" s="137">
        <v>5.7629687694460099</v>
      </c>
      <c r="H246" s="137">
        <v>5.6598853897099799</v>
      </c>
      <c r="I246" s="137">
        <v>5.4618643617301599</v>
      </c>
      <c r="J246" s="137">
        <v>5.3199433631495401</v>
      </c>
      <c r="K246" s="137">
        <v>5.0935635816392004</v>
      </c>
      <c r="L246" s="137">
        <v>5.2617692651912904</v>
      </c>
      <c r="M246" s="137">
        <v>5.6640341687428002</v>
      </c>
      <c r="N246" s="137">
        <v>6.2016404467000097</v>
      </c>
      <c r="O246" s="137">
        <v>7.2838315517690004</v>
      </c>
      <c r="P246" s="137">
        <v>8.3677124333113309</v>
      </c>
      <c r="Q246" s="137">
        <v>19.749715025906699</v>
      </c>
      <c r="R246" s="137">
        <v>7.0850859656571199</v>
      </c>
    </row>
    <row r="247" spans="1:18" x14ac:dyDescent="0.25">
      <c r="A247" s="133" t="s">
        <v>141</v>
      </c>
      <c r="B247" s="136">
        <v>43901</v>
      </c>
      <c r="C247" s="137">
        <v>54.168399999999998</v>
      </c>
      <c r="D247" s="137">
        <v>54.168399999999998</v>
      </c>
      <c r="E247" s="133">
        <v>120406</v>
      </c>
      <c r="F247" s="137">
        <v>5.3913929734614703</v>
      </c>
      <c r="G247" s="137">
        <v>5.8426174926351102</v>
      </c>
      <c r="H247" s="137">
        <v>5.7434544578963704</v>
      </c>
      <c r="I247" s="137">
        <v>5.5419300190681202</v>
      </c>
      <c r="J247" s="137">
        <v>5.4020659262058404</v>
      </c>
      <c r="K247" s="137">
        <v>5.1743809543673196</v>
      </c>
      <c r="L247" s="137">
        <v>5.3438042649129702</v>
      </c>
      <c r="M247" s="137">
        <v>5.7473317912392901</v>
      </c>
      <c r="N247" s="137">
        <v>6.2864135945737898</v>
      </c>
      <c r="O247" s="137">
        <v>7.3801785785216403</v>
      </c>
      <c r="P247" s="137">
        <v>8.4765566779619999</v>
      </c>
      <c r="Q247" s="137">
        <v>10.141147015331301</v>
      </c>
      <c r="R247" s="137">
        <v>7.1764011394249403</v>
      </c>
    </row>
    <row r="248" spans="1:18" x14ac:dyDescent="0.25">
      <c r="A248" s="133" t="s">
        <v>142</v>
      </c>
      <c r="B248" s="136">
        <v>43901</v>
      </c>
      <c r="C248" s="137">
        <v>4001.7301000000002</v>
      </c>
      <c r="D248" s="137">
        <v>4001.7301000000002</v>
      </c>
      <c r="E248" s="133">
        <v>119766</v>
      </c>
      <c r="F248" s="137">
        <v>6.0409622141117696</v>
      </c>
      <c r="G248" s="137">
        <v>6.4751367521661596</v>
      </c>
      <c r="H248" s="137">
        <v>6.5591123614181202</v>
      </c>
      <c r="I248" s="137">
        <v>6.2078121641186002</v>
      </c>
      <c r="J248" s="137">
        <v>5.6422089868424701</v>
      </c>
      <c r="K248" s="137">
        <v>5.2659171357485004</v>
      </c>
      <c r="L248" s="137">
        <v>5.3666212032033602</v>
      </c>
      <c r="M248" s="137">
        <v>5.7119008477747402</v>
      </c>
      <c r="N248" s="137">
        <v>6.1707208956768502</v>
      </c>
      <c r="O248" s="137">
        <v>7.26724915152601</v>
      </c>
      <c r="P248" s="137">
        <v>8.3219302653733997</v>
      </c>
      <c r="Q248" s="137">
        <v>9.9692131096378809</v>
      </c>
      <c r="R248" s="137">
        <v>7.0691575745257298</v>
      </c>
    </row>
    <row r="249" spans="1:18" x14ac:dyDescent="0.25">
      <c r="A249" s="133" t="s">
        <v>246</v>
      </c>
      <c r="B249" s="136">
        <v>43901</v>
      </c>
      <c r="C249" s="137">
        <v>3987.5007000000001</v>
      </c>
      <c r="D249" s="137">
        <v>3987.5007000000001</v>
      </c>
      <c r="E249" s="133">
        <v>100835</v>
      </c>
      <c r="F249" s="137">
        <v>5.98926996562132</v>
      </c>
      <c r="G249" s="137">
        <v>6.4231163403796199</v>
      </c>
      <c r="H249" s="137">
        <v>6.5071689215109201</v>
      </c>
      <c r="I249" s="137">
        <v>6.1557836147609901</v>
      </c>
      <c r="J249" s="137">
        <v>5.5902685409920396</v>
      </c>
      <c r="K249" s="137">
        <v>5.2136901696703299</v>
      </c>
      <c r="L249" s="137">
        <v>5.3138642731952199</v>
      </c>
      <c r="M249" s="137">
        <v>5.6585997954725</v>
      </c>
      <c r="N249" s="137">
        <v>6.1166190459449004</v>
      </c>
      <c r="O249" s="137">
        <v>7.2058825210761901</v>
      </c>
      <c r="P249" s="137">
        <v>8.2516401214144306</v>
      </c>
      <c r="Q249" s="137">
        <v>13.418402385258601</v>
      </c>
      <c r="R249" s="137">
        <v>7.0114644033193798</v>
      </c>
    </row>
    <row r="250" spans="1:18" x14ac:dyDescent="0.25">
      <c r="A250" s="133" t="s">
        <v>247</v>
      </c>
      <c r="B250" s="136">
        <v>43901</v>
      </c>
      <c r="C250" s="137">
        <v>2700.0785999999998</v>
      </c>
      <c r="D250" s="137">
        <v>2700.0785999999998</v>
      </c>
      <c r="E250" s="133">
        <v>112457</v>
      </c>
      <c r="F250" s="137">
        <v>5.6852569590134499</v>
      </c>
      <c r="G250" s="137">
        <v>6.3708216771073802</v>
      </c>
      <c r="H250" s="137">
        <v>6.7426651798928399</v>
      </c>
      <c r="I250" s="137">
        <v>6.28520832167629</v>
      </c>
      <c r="J250" s="137">
        <v>5.6623716926510097</v>
      </c>
      <c r="K250" s="137">
        <v>5.2883133872122796</v>
      </c>
      <c r="L250" s="137">
        <v>5.3905827783959896</v>
      </c>
      <c r="M250" s="137">
        <v>5.7027658587344403</v>
      </c>
      <c r="N250" s="137">
        <v>6.1850676922188796</v>
      </c>
      <c r="O250" s="137">
        <v>7.2686651830247504</v>
      </c>
      <c r="P250" s="137">
        <v>8.3056661125052607</v>
      </c>
      <c r="Q250" s="137">
        <v>12.6432088223309</v>
      </c>
      <c r="R250" s="137">
        <v>7.06631814251931</v>
      </c>
    </row>
    <row r="251" spans="1:18" x14ac:dyDescent="0.25">
      <c r="A251" s="133" t="s">
        <v>143</v>
      </c>
      <c r="B251" s="136">
        <v>43901</v>
      </c>
      <c r="C251" s="137">
        <v>2710.8697000000002</v>
      </c>
      <c r="D251" s="137">
        <v>2710.8697000000002</v>
      </c>
      <c r="E251" s="133">
        <v>119790</v>
      </c>
      <c r="F251" s="137">
        <v>5.7353522696176302</v>
      </c>
      <c r="G251" s="137">
        <v>6.4204782693297098</v>
      </c>
      <c r="H251" s="137">
        <v>6.7923500748055901</v>
      </c>
      <c r="I251" s="137">
        <v>6.3351206025735101</v>
      </c>
      <c r="J251" s="137">
        <v>5.7123924434818996</v>
      </c>
      <c r="K251" s="137">
        <v>5.3388182950659502</v>
      </c>
      <c r="L251" s="137">
        <v>5.4417731287414997</v>
      </c>
      <c r="M251" s="137">
        <v>5.7547529982423402</v>
      </c>
      <c r="N251" s="137">
        <v>6.2379935649610703</v>
      </c>
      <c r="O251" s="137">
        <v>7.3358822427789701</v>
      </c>
      <c r="P251" s="137">
        <v>8.3926870395526691</v>
      </c>
      <c r="Q251" s="137">
        <v>10.0111588505198</v>
      </c>
      <c r="R251" s="137">
        <v>7.1264872788748903</v>
      </c>
    </row>
    <row r="252" spans="1:18" x14ac:dyDescent="0.25">
      <c r="A252" s="133" t="s">
        <v>248</v>
      </c>
      <c r="B252" s="136">
        <v>43901</v>
      </c>
      <c r="C252" s="137">
        <v>3559.944</v>
      </c>
      <c r="D252" s="137">
        <v>3559.944</v>
      </c>
      <c r="E252" s="133">
        <v>101185</v>
      </c>
      <c r="F252" s="137">
        <v>6.4994897044976501</v>
      </c>
      <c r="G252" s="137">
        <v>6.5178854146934802</v>
      </c>
      <c r="H252" s="137">
        <v>6.2102882857963904</v>
      </c>
      <c r="I252" s="137">
        <v>5.7840542526965502</v>
      </c>
      <c r="J252" s="137">
        <v>5.4701551127585404</v>
      </c>
      <c r="K252" s="137">
        <v>5.2514879401355099</v>
      </c>
      <c r="L252" s="137">
        <v>5.3805852796111999</v>
      </c>
      <c r="M252" s="137">
        <v>5.7136882805995199</v>
      </c>
      <c r="N252" s="137">
        <v>6.1667215445490804</v>
      </c>
      <c r="O252" s="137">
        <v>7.1969745003736003</v>
      </c>
      <c r="P252" s="137">
        <v>8.2395887282390703</v>
      </c>
      <c r="Q252" s="137">
        <v>14.215420051726801</v>
      </c>
      <c r="R252" s="137">
        <v>7.01511009616988</v>
      </c>
    </row>
    <row r="253" spans="1:18" x14ac:dyDescent="0.25">
      <c r="A253" s="133" t="s">
        <v>144</v>
      </c>
      <c r="B253" s="136">
        <v>43901</v>
      </c>
      <c r="C253" s="137">
        <v>3587.3746999999998</v>
      </c>
      <c r="D253" s="137">
        <v>3587.3746999999998</v>
      </c>
      <c r="E253" s="133">
        <v>120249</v>
      </c>
      <c r="F253" s="137">
        <v>6.6401155907752596</v>
      </c>
      <c r="G253" s="137">
        <v>6.6578109683151201</v>
      </c>
      <c r="H253" s="137">
        <v>6.3501157111330402</v>
      </c>
      <c r="I253" s="137">
        <v>5.9240569169863804</v>
      </c>
      <c r="J253" s="137">
        <v>5.6104573370451902</v>
      </c>
      <c r="K253" s="137">
        <v>5.3930304196697598</v>
      </c>
      <c r="L253" s="137">
        <v>5.5130110239628101</v>
      </c>
      <c r="M253" s="137">
        <v>5.8519798921877797</v>
      </c>
      <c r="N253" s="137">
        <v>6.3094669732635396</v>
      </c>
      <c r="O253" s="137">
        <v>7.3653499948221102</v>
      </c>
      <c r="P253" s="137">
        <v>8.4242041260435006</v>
      </c>
      <c r="Q253" s="137">
        <v>10.013239969619301</v>
      </c>
      <c r="R253" s="137">
        <v>7.17181195639861</v>
      </c>
    </row>
    <row r="254" spans="1:18" x14ac:dyDescent="0.25">
      <c r="A254" s="133" t="s">
        <v>145</v>
      </c>
      <c r="B254" s="136">
        <v>43901</v>
      </c>
      <c r="C254" s="137">
        <v>1283.9757999999999</v>
      </c>
      <c r="D254" s="137">
        <v>1283.9757999999999</v>
      </c>
      <c r="E254" s="133">
        <v>139538</v>
      </c>
      <c r="F254" s="137">
        <v>5.7631290139930096</v>
      </c>
      <c r="G254" s="137">
        <v>5.9337805431450796</v>
      </c>
      <c r="H254" s="137">
        <v>5.8552872027213096</v>
      </c>
      <c r="I254" s="137">
        <v>5.6929963818792997</v>
      </c>
      <c r="J254" s="137">
        <v>5.4972444941063303</v>
      </c>
      <c r="K254" s="137">
        <v>5.39398364966776</v>
      </c>
      <c r="L254" s="137">
        <v>5.6192300870039498</v>
      </c>
      <c r="M254" s="137">
        <v>5.9907388233933796</v>
      </c>
      <c r="N254" s="137">
        <v>6.4646488840728198</v>
      </c>
      <c r="O254" s="137">
        <v>7.4766229208252</v>
      </c>
      <c r="P254" s="137"/>
      <c r="Q254" s="137">
        <v>7.6951319398023799</v>
      </c>
      <c r="R254" s="137">
        <v>7.3005381642998497</v>
      </c>
    </row>
    <row r="255" spans="1:18" x14ac:dyDescent="0.25">
      <c r="A255" s="133" t="s">
        <v>249</v>
      </c>
      <c r="B255" s="136">
        <v>43901</v>
      </c>
      <c r="C255" s="137">
        <v>1277.8253</v>
      </c>
      <c r="D255" s="137">
        <v>1277.8253</v>
      </c>
      <c r="E255" s="133">
        <v>139537</v>
      </c>
      <c r="F255" s="137">
        <v>5.65372189106228</v>
      </c>
      <c r="G255" s="137">
        <v>5.8241614814885301</v>
      </c>
      <c r="H255" s="137">
        <v>5.7456791275276098</v>
      </c>
      <c r="I255" s="137">
        <v>5.5829602406257299</v>
      </c>
      <c r="J255" s="137">
        <v>5.3870114635564796</v>
      </c>
      <c r="K255" s="137">
        <v>5.28285827306079</v>
      </c>
      <c r="L255" s="137">
        <v>5.5064768127485397</v>
      </c>
      <c r="M255" s="137">
        <v>5.8761427445363204</v>
      </c>
      <c r="N255" s="137">
        <v>6.3478752039895801</v>
      </c>
      <c r="O255" s="137">
        <v>7.3196064803099201</v>
      </c>
      <c r="P255" s="137"/>
      <c r="Q255" s="137">
        <v>7.5283730456871902</v>
      </c>
      <c r="R255" s="137">
        <v>7.1656578931792598</v>
      </c>
    </row>
    <row r="256" spans="1:18" x14ac:dyDescent="0.25">
      <c r="A256" s="133" t="s">
        <v>146</v>
      </c>
      <c r="B256" s="136">
        <v>43901</v>
      </c>
      <c r="C256" s="137">
        <v>2086.8402999999998</v>
      </c>
      <c r="D256" s="137">
        <v>2086.8402999999998</v>
      </c>
      <c r="E256" s="133">
        <v>118859</v>
      </c>
      <c r="F256" s="137">
        <v>5.5278531862743598</v>
      </c>
      <c r="G256" s="137">
        <v>5.9211017938263204</v>
      </c>
      <c r="H256" s="137">
        <v>6.0021644858613401</v>
      </c>
      <c r="I256" s="137">
        <v>5.8112941402054199</v>
      </c>
      <c r="J256" s="137">
        <v>5.5632591020076401</v>
      </c>
      <c r="K256" s="137">
        <v>5.3602370587084502</v>
      </c>
      <c r="L256" s="137">
        <v>5.4600850930106004</v>
      </c>
      <c r="M256" s="137">
        <v>5.8081771196643599</v>
      </c>
      <c r="N256" s="137">
        <v>6.3003529823320497</v>
      </c>
      <c r="O256" s="137">
        <v>7.3426877076029102</v>
      </c>
      <c r="P256" s="137">
        <v>8.2516970150992606</v>
      </c>
      <c r="Q256" s="137">
        <v>9.63789962360452</v>
      </c>
      <c r="R256" s="137">
        <v>7.14941817605082</v>
      </c>
    </row>
    <row r="257" spans="1:18" x14ac:dyDescent="0.25">
      <c r="A257" s="133" t="s">
        <v>250</v>
      </c>
      <c r="B257" s="136">
        <v>43901</v>
      </c>
      <c r="C257" s="137">
        <v>2062.4531000000002</v>
      </c>
      <c r="D257" s="137">
        <v>2062.4531000000002</v>
      </c>
      <c r="E257" s="133">
        <v>111646</v>
      </c>
      <c r="F257" s="137">
        <v>5.4126589308163302</v>
      </c>
      <c r="G257" s="137">
        <v>5.8086897810288898</v>
      </c>
      <c r="H257" s="137">
        <v>5.8915310966724403</v>
      </c>
      <c r="I257" s="137">
        <v>5.70075264241102</v>
      </c>
      <c r="J257" s="137">
        <v>5.4517235399782598</v>
      </c>
      <c r="K257" s="137">
        <v>5.2551591635004398</v>
      </c>
      <c r="L257" s="137">
        <v>5.36064300830009</v>
      </c>
      <c r="M257" s="137">
        <v>5.7088649716726803</v>
      </c>
      <c r="N257" s="137">
        <v>6.2048586800310899</v>
      </c>
      <c r="O257" s="137">
        <v>7.2406840402215202</v>
      </c>
      <c r="P257" s="137">
        <v>8.0390233279371408</v>
      </c>
      <c r="Q257" s="137">
        <v>9.5141163272816502</v>
      </c>
      <c r="R257" s="137">
        <v>7.0574779702529904</v>
      </c>
    </row>
    <row r="258" spans="1:18" x14ac:dyDescent="0.25">
      <c r="A258" s="133" t="s">
        <v>147</v>
      </c>
      <c r="B258" s="136">
        <v>43901</v>
      </c>
      <c r="C258" s="137">
        <v>10.680999999999999</v>
      </c>
      <c r="D258" s="137">
        <v>10.680999999999999</v>
      </c>
      <c r="E258" s="133">
        <v>145834</v>
      </c>
      <c r="F258" s="137">
        <v>4.7848234016243403</v>
      </c>
      <c r="G258" s="137">
        <v>4.7860782256857703</v>
      </c>
      <c r="H258" s="137">
        <v>4.7396822719410698</v>
      </c>
      <c r="I258" s="137">
        <v>4.6949992362588002</v>
      </c>
      <c r="J258" s="137">
        <v>4.7193396845476601</v>
      </c>
      <c r="K258" s="137">
        <v>4.6458745493664697</v>
      </c>
      <c r="L258" s="137">
        <v>4.8046042787728602</v>
      </c>
      <c r="M258" s="137">
        <v>5.0685040344791696</v>
      </c>
      <c r="N258" s="137">
        <v>5.3435246995850498</v>
      </c>
      <c r="O258" s="137"/>
      <c r="P258" s="137"/>
      <c r="Q258" s="137">
        <v>5.5483258928571297</v>
      </c>
      <c r="R258" s="137"/>
    </row>
    <row r="259" spans="1:18" x14ac:dyDescent="0.25">
      <c r="A259" s="133" t="s">
        <v>251</v>
      </c>
      <c r="B259" s="136">
        <v>43901</v>
      </c>
      <c r="C259" s="137">
        <v>10.6614</v>
      </c>
      <c r="D259" s="137">
        <v>10.6614</v>
      </c>
      <c r="E259" s="133">
        <v>145946</v>
      </c>
      <c r="F259" s="137">
        <v>4.4511777563043298</v>
      </c>
      <c r="G259" s="137">
        <v>4.6806727157302097</v>
      </c>
      <c r="H259" s="137">
        <v>4.6014162330348203</v>
      </c>
      <c r="I259" s="137">
        <v>4.5564003028206104</v>
      </c>
      <c r="J259" s="137">
        <v>4.5734419005054603</v>
      </c>
      <c r="K259" s="137">
        <v>4.4967268106352796</v>
      </c>
      <c r="L259" s="137">
        <v>4.6500649967127003</v>
      </c>
      <c r="M259" s="137">
        <v>4.9127490822138098</v>
      </c>
      <c r="N259" s="137">
        <v>5.1859025624567696</v>
      </c>
      <c r="O259" s="137"/>
      <c r="P259" s="137"/>
      <c r="Q259" s="137">
        <v>5.3886383928571497</v>
      </c>
      <c r="R259" s="137"/>
    </row>
    <row r="260" spans="1:18" x14ac:dyDescent="0.25">
      <c r="A260" s="133" t="s">
        <v>252</v>
      </c>
      <c r="B260" s="136">
        <v>43901</v>
      </c>
      <c r="C260" s="137">
        <v>4806.2879000000003</v>
      </c>
      <c r="D260" s="137">
        <v>4806.2879000000003</v>
      </c>
      <c r="E260" s="133">
        <v>100851</v>
      </c>
      <c r="F260" s="137">
        <v>5.8788717685376302</v>
      </c>
      <c r="G260" s="137">
        <v>6.2945585371631303</v>
      </c>
      <c r="H260" s="137">
        <v>6.2566722761398097</v>
      </c>
      <c r="I260" s="137">
        <v>6.0295640704364599</v>
      </c>
      <c r="J260" s="137">
        <v>5.5423891649499302</v>
      </c>
      <c r="K260" s="137">
        <v>5.2553352553835699</v>
      </c>
      <c r="L260" s="137">
        <v>5.41404718952474</v>
      </c>
      <c r="M260" s="137">
        <v>5.8280360264817004</v>
      </c>
      <c r="N260" s="137">
        <v>6.33664967527156</v>
      </c>
      <c r="O260" s="137">
        <v>7.3324570524180404</v>
      </c>
      <c r="P260" s="137">
        <v>8.3582488071551797</v>
      </c>
      <c r="Q260" s="137">
        <v>13.286553526648101</v>
      </c>
      <c r="R260" s="137">
        <v>7.1772643442388597</v>
      </c>
    </row>
    <row r="261" spans="1:18" x14ac:dyDescent="0.25">
      <c r="A261" s="133" t="s">
        <v>148</v>
      </c>
      <c r="B261" s="136">
        <v>43901</v>
      </c>
      <c r="C261" s="137">
        <v>4833.9453000000003</v>
      </c>
      <c r="D261" s="137">
        <v>4833.9453000000003</v>
      </c>
      <c r="E261" s="133">
        <v>118701</v>
      </c>
      <c r="F261" s="137">
        <v>5.9585285913542601</v>
      </c>
      <c r="G261" s="137">
        <v>6.3744244093624598</v>
      </c>
      <c r="H261" s="137">
        <v>6.3360965296188798</v>
      </c>
      <c r="I261" s="137">
        <v>6.1090996909298703</v>
      </c>
      <c r="J261" s="137">
        <v>5.6222045991679401</v>
      </c>
      <c r="K261" s="137">
        <v>5.3359939535580896</v>
      </c>
      <c r="L261" s="137">
        <v>5.4959065034095698</v>
      </c>
      <c r="M261" s="137">
        <v>5.9112216455053996</v>
      </c>
      <c r="N261" s="137">
        <v>6.4213140598212197</v>
      </c>
      <c r="O261" s="137">
        <v>7.4302439758537897</v>
      </c>
      <c r="P261" s="137">
        <v>8.4756700227209905</v>
      </c>
      <c r="Q261" s="137">
        <v>10.1134234035449</v>
      </c>
      <c r="R261" s="137">
        <v>7.26867402047111</v>
      </c>
    </row>
    <row r="262" spans="1:18" x14ac:dyDescent="0.25">
      <c r="A262" s="133" t="s">
        <v>149</v>
      </c>
      <c r="B262" s="136">
        <v>43901</v>
      </c>
      <c r="C262" s="137">
        <v>1113.8680999999999</v>
      </c>
      <c r="D262" s="137">
        <v>1113.8680999999999</v>
      </c>
      <c r="E262" s="133">
        <v>143269</v>
      </c>
      <c r="F262" s="137">
        <v>4.6373589353062599</v>
      </c>
      <c r="G262" s="137">
        <v>5.4639012320653801</v>
      </c>
      <c r="H262" s="137">
        <v>5.3810171129451296</v>
      </c>
      <c r="I262" s="137">
        <v>5.2852818131132304</v>
      </c>
      <c r="J262" s="137">
        <v>5.1074731769745902</v>
      </c>
      <c r="K262" s="137">
        <v>4.9041056603939399</v>
      </c>
      <c r="L262" s="137">
        <v>5.0227191149625003</v>
      </c>
      <c r="M262" s="137">
        <v>5.4091550276909599</v>
      </c>
      <c r="N262" s="137">
        <v>5.6514987240300698</v>
      </c>
      <c r="O262" s="137"/>
      <c r="P262" s="137"/>
      <c r="Q262" s="137">
        <v>6.2032621641791001</v>
      </c>
      <c r="R262" s="137"/>
    </row>
    <row r="263" spans="1:18" x14ac:dyDescent="0.25">
      <c r="A263" s="133" t="s">
        <v>253</v>
      </c>
      <c r="B263" s="136">
        <v>43901</v>
      </c>
      <c r="C263" s="137">
        <v>1111.6990000000001</v>
      </c>
      <c r="D263" s="137">
        <v>1111.6990000000001</v>
      </c>
      <c r="E263" s="133">
        <v>143260</v>
      </c>
      <c r="F263" s="137">
        <v>4.5380333671357604</v>
      </c>
      <c r="G263" s="137">
        <v>5.3661227275397803</v>
      </c>
      <c r="H263" s="137">
        <v>5.2834275782743196</v>
      </c>
      <c r="I263" s="137">
        <v>5.1875377956316298</v>
      </c>
      <c r="J263" s="137">
        <v>5.0097416322730899</v>
      </c>
      <c r="K263" s="137">
        <v>4.8041334549634103</v>
      </c>
      <c r="L263" s="137">
        <v>4.9209057932791902</v>
      </c>
      <c r="M263" s="137">
        <v>5.30565345148967</v>
      </c>
      <c r="N263" s="137">
        <v>5.5458366752388999</v>
      </c>
      <c r="O263" s="137"/>
      <c r="P263" s="137"/>
      <c r="Q263" s="137">
        <v>6.0850947761193996</v>
      </c>
      <c r="R263" s="137"/>
    </row>
    <row r="264" spans="1:18" x14ac:dyDescent="0.25">
      <c r="A264" s="133" t="s">
        <v>254</v>
      </c>
      <c r="B264" s="136">
        <v>43901</v>
      </c>
      <c r="C264" s="137">
        <v>256.21600000000001</v>
      </c>
      <c r="D264" s="137">
        <v>256.21600000000001</v>
      </c>
      <c r="E264" s="133">
        <v>138288</v>
      </c>
      <c r="F264" s="137">
        <v>5.7562078511801396</v>
      </c>
      <c r="G264" s="137">
        <v>5.6962340829623397</v>
      </c>
      <c r="H264" s="137">
        <v>5.4802082350752199</v>
      </c>
      <c r="I264" s="137">
        <v>5.5963377390609201</v>
      </c>
      <c r="J264" s="137">
        <v>5.3822838703136897</v>
      </c>
      <c r="K264" s="137">
        <v>5.2394068598500603</v>
      </c>
      <c r="L264" s="137">
        <v>5.4172615134122299</v>
      </c>
      <c r="M264" s="137">
        <v>5.8144791955908701</v>
      </c>
      <c r="N264" s="137">
        <v>6.3125023095747901</v>
      </c>
      <c r="O264" s="137">
        <v>7.3442575994747399</v>
      </c>
      <c r="P264" s="137">
        <v>8.3871735815047295</v>
      </c>
      <c r="Q264" s="137">
        <v>12.471312335958</v>
      </c>
      <c r="R264" s="137">
        <v>7.1815400848089901</v>
      </c>
    </row>
    <row r="265" spans="1:18" x14ac:dyDescent="0.25">
      <c r="A265" s="133" t="s">
        <v>150</v>
      </c>
      <c r="B265" s="136">
        <v>43901</v>
      </c>
      <c r="C265" s="137">
        <v>257.51549999999997</v>
      </c>
      <c r="D265" s="137">
        <v>257.51549999999997</v>
      </c>
      <c r="E265" s="133">
        <v>138299</v>
      </c>
      <c r="F265" s="137">
        <v>5.9540108011057997</v>
      </c>
      <c r="G265" s="137">
        <v>5.89920304035937</v>
      </c>
      <c r="H265" s="137">
        <v>5.6797914483076699</v>
      </c>
      <c r="I265" s="137">
        <v>5.7968255920374396</v>
      </c>
      <c r="J265" s="137">
        <v>5.5827792300511696</v>
      </c>
      <c r="K265" s="137">
        <v>5.4416319143640202</v>
      </c>
      <c r="L265" s="137">
        <v>5.5886066921495301</v>
      </c>
      <c r="M265" s="137">
        <v>5.9391962754972196</v>
      </c>
      <c r="N265" s="137">
        <v>6.4232787645516201</v>
      </c>
      <c r="O265" s="137">
        <v>7.4301244554867001</v>
      </c>
      <c r="P265" s="137">
        <v>8.4755846421153898</v>
      </c>
      <c r="Q265" s="137">
        <v>10.076560830694</v>
      </c>
      <c r="R265" s="137">
        <v>7.2717141636832503</v>
      </c>
    </row>
    <row r="266" spans="1:18" x14ac:dyDescent="0.25">
      <c r="A266" s="133" t="s">
        <v>255</v>
      </c>
      <c r="B266" s="136">
        <v>43901</v>
      </c>
      <c r="C266" s="137">
        <v>1745.2197000000001</v>
      </c>
      <c r="D266" s="137">
        <v>2792.3515200000002</v>
      </c>
      <c r="E266" s="133">
        <v>100898</v>
      </c>
      <c r="F266" s="137">
        <v>4.5389614583436497</v>
      </c>
      <c r="G266" s="137">
        <v>5.62365740445063</v>
      </c>
      <c r="H266" s="137">
        <v>5.7919116515049804</v>
      </c>
      <c r="I266" s="137">
        <v>5.6252027801166502</v>
      </c>
      <c r="J266" s="137">
        <v>5.4265343277553404</v>
      </c>
      <c r="K266" s="137">
        <v>5.0979314888179701</v>
      </c>
      <c r="L266" s="137">
        <v>5.3051912161496899</v>
      </c>
      <c r="M266" s="137">
        <v>5.4629743273545603</v>
      </c>
      <c r="N266" s="137">
        <v>5.8670464997684899</v>
      </c>
      <c r="O266" s="137">
        <v>3.6590797764184901</v>
      </c>
      <c r="P266" s="137">
        <v>5.8230164181948201</v>
      </c>
      <c r="Q266" s="137">
        <v>11.5339969111425</v>
      </c>
      <c r="R266" s="137">
        <v>1.97066069580097</v>
      </c>
    </row>
    <row r="267" spans="1:18" x14ac:dyDescent="0.25">
      <c r="A267" s="133" t="s">
        <v>151</v>
      </c>
      <c r="B267" s="136">
        <v>43901</v>
      </c>
      <c r="C267" s="137">
        <v>1754.0887</v>
      </c>
      <c r="D267" s="137">
        <v>2806.5419200000001</v>
      </c>
      <c r="E267" s="133">
        <v>119468</v>
      </c>
      <c r="F267" s="137">
        <v>4.62632159439758</v>
      </c>
      <c r="G267" s="137">
        <v>5.7132346686751596</v>
      </c>
      <c r="H267" s="137">
        <v>5.8799782333008102</v>
      </c>
      <c r="I267" s="137">
        <v>5.70865780383971</v>
      </c>
      <c r="J267" s="137">
        <v>5.4940085995334798</v>
      </c>
      <c r="K267" s="137">
        <v>5.1507253841453098</v>
      </c>
      <c r="L267" s="137">
        <v>5.2814307829899896</v>
      </c>
      <c r="M267" s="137">
        <v>5.4697984117592702</v>
      </c>
      <c r="N267" s="137">
        <v>5.8908599352378603</v>
      </c>
      <c r="O267" s="137">
        <v>3.72117033504697</v>
      </c>
      <c r="P267" s="137">
        <v>5.9025531370936397</v>
      </c>
      <c r="Q267" s="137">
        <v>7.9286820880142601</v>
      </c>
      <c r="R267" s="137">
        <v>2.0216154013037202</v>
      </c>
    </row>
    <row r="268" spans="1:18" x14ac:dyDescent="0.25">
      <c r="A268" s="133" t="s">
        <v>256</v>
      </c>
      <c r="B268" s="136">
        <v>43901</v>
      </c>
      <c r="C268" s="137">
        <v>30.9572</v>
      </c>
      <c r="D268" s="137">
        <v>30.9572</v>
      </c>
      <c r="E268" s="133">
        <v>103225</v>
      </c>
      <c r="F268" s="137">
        <v>5.6603042090439502</v>
      </c>
      <c r="G268" s="137">
        <v>6.1734779072343304</v>
      </c>
      <c r="H268" s="137">
        <v>6.2564480709960897</v>
      </c>
      <c r="I268" s="137">
        <v>6.3401267585889203</v>
      </c>
      <c r="J268" s="137">
        <v>6.24317439649238</v>
      </c>
      <c r="K268" s="137">
        <v>5.9458096402859999</v>
      </c>
      <c r="L268" s="137">
        <v>6.1735364130753103</v>
      </c>
      <c r="M268" s="137">
        <v>6.5200496760036399</v>
      </c>
      <c r="N268" s="137">
        <v>6.7903957172385496</v>
      </c>
      <c r="O268" s="137">
        <v>7.41014925745153</v>
      </c>
      <c r="P268" s="137">
        <v>8.6205624726761698</v>
      </c>
      <c r="Q268" s="137">
        <v>14.495694523403399</v>
      </c>
      <c r="R268" s="137">
        <v>7.3393347792083903</v>
      </c>
    </row>
    <row r="269" spans="1:18" x14ac:dyDescent="0.25">
      <c r="A269" s="133" t="s">
        <v>152</v>
      </c>
      <c r="B269" s="136">
        <v>43901</v>
      </c>
      <c r="C269" s="137">
        <v>31.295200000000001</v>
      </c>
      <c r="D269" s="137">
        <v>31.295200000000001</v>
      </c>
      <c r="E269" s="133">
        <v>120837</v>
      </c>
      <c r="F269" s="137">
        <v>5.9491660301561602</v>
      </c>
      <c r="G269" s="137">
        <v>6.5348611182147396</v>
      </c>
      <c r="H269" s="137">
        <v>6.6063589976102399</v>
      </c>
      <c r="I269" s="137">
        <v>6.6817264848993503</v>
      </c>
      <c r="J269" s="137">
        <v>6.58980645164152</v>
      </c>
      <c r="K269" s="137">
        <v>6.3020138204081899</v>
      </c>
      <c r="L269" s="137">
        <v>6.5337149998524202</v>
      </c>
      <c r="M269" s="137">
        <v>6.8808046055644496</v>
      </c>
      <c r="N269" s="137">
        <v>7.13231653396128</v>
      </c>
      <c r="O269" s="137">
        <v>7.6657400333196097</v>
      </c>
      <c r="P269" s="137">
        <v>8.8072910839152101</v>
      </c>
      <c r="Q269" s="137">
        <v>10.663444072807099</v>
      </c>
      <c r="R269" s="137">
        <v>7.6675702888259503</v>
      </c>
    </row>
    <row r="270" spans="1:18" x14ac:dyDescent="0.25">
      <c r="A270" s="133" t="s">
        <v>153</v>
      </c>
      <c r="B270" s="136">
        <v>43901</v>
      </c>
      <c r="C270" s="137">
        <v>26.857800000000001</v>
      </c>
      <c r="D270" s="137">
        <v>26.857800000000001</v>
      </c>
      <c r="E270" s="133">
        <v>103734</v>
      </c>
      <c r="F270" s="137">
        <v>3.66969402459616</v>
      </c>
      <c r="G270" s="137">
        <v>5.2571065302854798</v>
      </c>
      <c r="H270" s="137">
        <v>5.4028007028387499</v>
      </c>
      <c r="I270" s="137">
        <v>5.4181522023596598</v>
      </c>
      <c r="J270" s="137">
        <v>5.1713373308970798</v>
      </c>
      <c r="K270" s="137">
        <v>4.9283592428045697</v>
      </c>
      <c r="L270" s="137">
        <v>5.0257533712489897</v>
      </c>
      <c r="M270" s="137">
        <v>5.3456773246367302</v>
      </c>
      <c r="N270" s="137">
        <v>5.7835055922586696</v>
      </c>
      <c r="O270" s="137">
        <v>6.5577017118063496</v>
      </c>
      <c r="P270" s="137">
        <v>7.4796240057475902</v>
      </c>
      <c r="Q270" s="137">
        <v>12.095728327108301</v>
      </c>
      <c r="R270" s="137">
        <v>6.42321237467013</v>
      </c>
    </row>
    <row r="271" spans="1:18" x14ac:dyDescent="0.25">
      <c r="A271" s="133" t="s">
        <v>257</v>
      </c>
      <c r="B271" s="136">
        <v>43901</v>
      </c>
      <c r="C271" s="137">
        <v>26.812100000000001</v>
      </c>
      <c r="D271" s="137">
        <v>26.812100000000001</v>
      </c>
      <c r="E271" s="133">
        <v>141066</v>
      </c>
      <c r="F271" s="137">
        <v>3.5397899998118598</v>
      </c>
      <c r="G271" s="137">
        <v>5.1752379602039502</v>
      </c>
      <c r="H271" s="137">
        <v>5.3145814043782096</v>
      </c>
      <c r="I271" s="137">
        <v>5.3297672526370201</v>
      </c>
      <c r="J271" s="137">
        <v>5.071339519815</v>
      </c>
      <c r="K271" s="137">
        <v>4.8510321312746498</v>
      </c>
      <c r="L271" s="137">
        <v>4.9559639496770398</v>
      </c>
      <c r="M271" s="137">
        <v>5.2777863549728803</v>
      </c>
      <c r="N271" s="137">
        <v>5.7157068846140904</v>
      </c>
      <c r="O271" s="137">
        <v>6.4947855269071599</v>
      </c>
      <c r="P271" s="137">
        <v>7.4047378849355603</v>
      </c>
      <c r="Q271" s="137">
        <v>11.957516873456401</v>
      </c>
      <c r="R271" s="137">
        <v>6.3552325155782396</v>
      </c>
    </row>
    <row r="272" spans="1:18" x14ac:dyDescent="0.25">
      <c r="A272" s="133" t="s">
        <v>258</v>
      </c>
      <c r="B272" s="136">
        <v>43901</v>
      </c>
      <c r="C272" s="137">
        <v>3262.8489</v>
      </c>
      <c r="D272" s="137">
        <v>3262.8489</v>
      </c>
      <c r="E272" s="133">
        <v>101394</v>
      </c>
      <c r="F272" s="137">
        <v>4.1607496390000396</v>
      </c>
      <c r="G272" s="137">
        <v>4.1284890876760798</v>
      </c>
      <c r="H272" s="137">
        <v>3.2926794957112602</v>
      </c>
      <c r="I272" s="137">
        <v>3.7048868979755101</v>
      </c>
      <c r="J272" s="137">
        <v>3.9266925845787801</v>
      </c>
      <c r="K272" s="137">
        <v>3.93691194104529</v>
      </c>
      <c r="L272" s="137">
        <v>4.1029340580702902</v>
      </c>
      <c r="M272" s="137">
        <v>4.3810839127874202</v>
      </c>
      <c r="N272" s="137">
        <v>4.6946199754181901</v>
      </c>
      <c r="O272" s="137">
        <v>5.5146026398223604</v>
      </c>
      <c r="P272" s="137">
        <v>6.3650584358046798</v>
      </c>
      <c r="Q272" s="137">
        <v>12.5142401287879</v>
      </c>
      <c r="R272" s="137">
        <v>5.2625183055517999</v>
      </c>
    </row>
    <row r="273" spans="1:18" x14ac:dyDescent="0.25">
      <c r="A273" s="133" t="s">
        <v>154</v>
      </c>
      <c r="B273" s="136">
        <v>43901</v>
      </c>
      <c r="C273" s="137">
        <v>3024.2869999999998</v>
      </c>
      <c r="D273" s="137">
        <v>3024.2869999999998</v>
      </c>
      <c r="E273" s="133">
        <v>120262</v>
      </c>
      <c r="F273" s="137">
        <v>0</v>
      </c>
      <c r="G273" s="137">
        <v>0</v>
      </c>
      <c r="H273" s="137">
        <v>0</v>
      </c>
      <c r="I273" s="137">
        <v>0</v>
      </c>
      <c r="J273" s="137">
        <v>0</v>
      </c>
      <c r="K273" s="137">
        <v>0</v>
      </c>
      <c r="L273" s="137">
        <v>0</v>
      </c>
      <c r="M273" s="137">
        <v>0</v>
      </c>
      <c r="N273" s="137">
        <v>0</v>
      </c>
      <c r="O273" s="137">
        <v>2.64879687051635</v>
      </c>
      <c r="P273" s="137">
        <v>4.4296316293724098</v>
      </c>
      <c r="Q273" s="137">
        <v>6.3379882631570803</v>
      </c>
      <c r="R273" s="137">
        <v>1.1767718256645101</v>
      </c>
    </row>
    <row r="274" spans="1:18" x14ac:dyDescent="0.25">
      <c r="A274" s="133" t="s">
        <v>259</v>
      </c>
      <c r="B274" s="136">
        <v>43901</v>
      </c>
      <c r="C274" s="137">
        <v>3339.2997999999998</v>
      </c>
      <c r="D274" s="137">
        <v>3339.2997999999998</v>
      </c>
      <c r="E274" s="133">
        <v>101402</v>
      </c>
      <c r="F274" s="137">
        <v>4.17262406047114</v>
      </c>
      <c r="G274" s="137">
        <v>4.1360248320059601</v>
      </c>
      <c r="H274" s="137">
        <v>3.3002682515392698</v>
      </c>
      <c r="I274" s="137">
        <v>3.7142930316166498</v>
      </c>
      <c r="J274" s="137">
        <v>3.9361847211411298</v>
      </c>
      <c r="K274" s="137">
        <v>3.9461969534711998</v>
      </c>
      <c r="L274" s="137">
        <v>4.12839023667809</v>
      </c>
      <c r="M274" s="137">
        <v>4.4150175347928604</v>
      </c>
      <c r="N274" s="137">
        <v>4.7327654590334696</v>
      </c>
      <c r="O274" s="137">
        <v>5.7294969304521297</v>
      </c>
      <c r="P274" s="137">
        <v>6.6527808538084097</v>
      </c>
      <c r="Q274" s="137">
        <v>11.954027363539</v>
      </c>
      <c r="R274" s="137">
        <v>5.3976648440081902</v>
      </c>
    </row>
    <row r="275" spans="1:18" x14ac:dyDescent="0.25">
      <c r="A275" s="133" t="s">
        <v>155</v>
      </c>
      <c r="B275" s="136">
        <v>43901</v>
      </c>
      <c r="C275" s="137">
        <v>3346.8310000000001</v>
      </c>
      <c r="D275" s="137">
        <v>3346.8310000000001</v>
      </c>
      <c r="E275" s="133">
        <v>120280</v>
      </c>
      <c r="F275" s="137">
        <v>4.1817777155682698</v>
      </c>
      <c r="G275" s="137">
        <v>4.1496324370448798</v>
      </c>
      <c r="H275" s="137">
        <v>3.3135844951717002</v>
      </c>
      <c r="I275" s="137">
        <v>3.7259220627640501</v>
      </c>
      <c r="J275" s="137">
        <v>3.9478100605242199</v>
      </c>
      <c r="K275" s="137">
        <v>3.95820197124366</v>
      </c>
      <c r="L275" s="137">
        <v>4.1409235052872999</v>
      </c>
      <c r="M275" s="137">
        <v>4.4296847766887097</v>
      </c>
      <c r="N275" s="137">
        <v>4.7484564722372502</v>
      </c>
      <c r="O275" s="137">
        <v>5.7597548154809504</v>
      </c>
      <c r="P275" s="137">
        <v>6.6939892146495596</v>
      </c>
      <c r="Q275" s="137">
        <v>8.3026877529720604</v>
      </c>
      <c r="R275" s="137">
        <v>5.4241298984447104</v>
      </c>
    </row>
    <row r="276" spans="1:18" x14ac:dyDescent="0.25">
      <c r="A276" s="133" t="s">
        <v>260</v>
      </c>
      <c r="B276" s="136">
        <v>43901</v>
      </c>
      <c r="C276" s="137">
        <v>3082.2366000000002</v>
      </c>
      <c r="D276" s="137">
        <v>3082.2366000000002</v>
      </c>
      <c r="E276" s="133">
        <v>105280</v>
      </c>
      <c r="F276" s="137">
        <v>5.8651254774380002</v>
      </c>
      <c r="G276" s="137">
        <v>6.7596430231983904</v>
      </c>
      <c r="H276" s="137">
        <v>6.78161535497249</v>
      </c>
      <c r="I276" s="137">
        <v>6.1365807919757804</v>
      </c>
      <c r="J276" s="137">
        <v>5.5790734682515604</v>
      </c>
      <c r="K276" s="137">
        <v>5.2017118337875399</v>
      </c>
      <c r="L276" s="137">
        <v>5.3337970154378898</v>
      </c>
      <c r="M276" s="137">
        <v>5.6783783417920297</v>
      </c>
      <c r="N276" s="137">
        <v>6.1556235990446897</v>
      </c>
      <c r="O276" s="137">
        <v>7.1689652872289598</v>
      </c>
      <c r="P276" s="137">
        <v>8.2047334988766707</v>
      </c>
      <c r="Q276" s="137">
        <v>11.406323401892999</v>
      </c>
      <c r="R276" s="137">
        <v>7.0053972097626804</v>
      </c>
    </row>
    <row r="277" spans="1:18" x14ac:dyDescent="0.25">
      <c r="A277" s="133" t="s">
        <v>156</v>
      </c>
      <c r="B277" s="136">
        <v>43901</v>
      </c>
      <c r="C277" s="137">
        <v>3097.4301999999998</v>
      </c>
      <c r="D277" s="137">
        <v>3097.4301999999998</v>
      </c>
      <c r="E277" s="133">
        <v>119800</v>
      </c>
      <c r="F277" s="137">
        <v>5.9400834285279203</v>
      </c>
      <c r="G277" s="137">
        <v>6.8381463524732302</v>
      </c>
      <c r="H277" s="137">
        <v>6.8608845120793198</v>
      </c>
      <c r="I277" s="137">
        <v>6.2119514796372099</v>
      </c>
      <c r="J277" s="137">
        <v>5.6519054487177396</v>
      </c>
      <c r="K277" s="137">
        <v>5.2733149080104296</v>
      </c>
      <c r="L277" s="137">
        <v>5.4058927180973599</v>
      </c>
      <c r="M277" s="137">
        <v>5.7516455166043698</v>
      </c>
      <c r="N277" s="137">
        <v>6.2356795239635696</v>
      </c>
      <c r="O277" s="137">
        <v>7.2641512150719896</v>
      </c>
      <c r="P277" s="137">
        <v>8.3034619522932296</v>
      </c>
      <c r="Q277" s="137">
        <v>9.9421759028148209</v>
      </c>
      <c r="R277" s="137">
        <v>7.1043752620682898</v>
      </c>
    </row>
    <row r="278" spans="1:18" x14ac:dyDescent="0.25">
      <c r="A278" s="133" t="s">
        <v>157</v>
      </c>
      <c r="B278" s="136">
        <v>43901</v>
      </c>
      <c r="C278" s="137">
        <v>41.725000000000001</v>
      </c>
      <c r="D278" s="137">
        <v>41.725000000000001</v>
      </c>
      <c r="E278" s="133">
        <v>119686</v>
      </c>
      <c r="F278" s="137">
        <v>6.6495035644642497</v>
      </c>
      <c r="G278" s="137">
        <v>6.8854602803097498</v>
      </c>
      <c r="H278" s="137">
        <v>6.8071288356097002</v>
      </c>
      <c r="I278" s="137">
        <v>6.1315653916386497</v>
      </c>
      <c r="J278" s="137">
        <v>5.7027121442458002</v>
      </c>
      <c r="K278" s="137">
        <v>5.3715471580316798</v>
      </c>
      <c r="L278" s="137">
        <v>5.4733683585258701</v>
      </c>
      <c r="M278" s="137">
        <v>5.8420912887196099</v>
      </c>
      <c r="N278" s="137">
        <v>6.3382258987499602</v>
      </c>
      <c r="O278" s="137">
        <v>7.3684063534159998</v>
      </c>
      <c r="P278" s="137">
        <v>8.40452349225672</v>
      </c>
      <c r="Q278" s="137">
        <v>10.0429700449283</v>
      </c>
      <c r="R278" s="137">
        <v>7.1967323199407804</v>
      </c>
    </row>
    <row r="279" spans="1:18" x14ac:dyDescent="0.25">
      <c r="A279" s="133" t="s">
        <v>261</v>
      </c>
      <c r="B279" s="136">
        <v>43901</v>
      </c>
      <c r="C279" s="137">
        <v>41.499499999999998</v>
      </c>
      <c r="D279" s="137">
        <v>41.499499999999998</v>
      </c>
      <c r="E279" s="133">
        <v>103397</v>
      </c>
      <c r="F279" s="137">
        <v>6.5976573797397204</v>
      </c>
      <c r="G279" s="137">
        <v>6.8348434363159098</v>
      </c>
      <c r="H279" s="137">
        <v>6.7559835461528399</v>
      </c>
      <c r="I279" s="137">
        <v>6.0765955538073699</v>
      </c>
      <c r="J279" s="137">
        <v>5.6450908838388996</v>
      </c>
      <c r="K279" s="137">
        <v>5.3058493180862598</v>
      </c>
      <c r="L279" s="137">
        <v>5.39888911235255</v>
      </c>
      <c r="M279" s="137">
        <v>5.7640457637917901</v>
      </c>
      <c r="N279" s="137">
        <v>6.2591170132081499</v>
      </c>
      <c r="O279" s="137">
        <v>7.2685374433139103</v>
      </c>
      <c r="P279" s="137">
        <v>8.2860651705733908</v>
      </c>
      <c r="Q279" s="137">
        <v>13.077692349184201</v>
      </c>
      <c r="R279" s="137">
        <v>7.1105631934542801</v>
      </c>
    </row>
    <row r="280" spans="1:18" x14ac:dyDescent="0.25">
      <c r="A280" s="133" t="s">
        <v>158</v>
      </c>
      <c r="B280" s="136">
        <v>43901</v>
      </c>
      <c r="C280" s="137">
        <v>3118.3656999999998</v>
      </c>
      <c r="D280" s="137">
        <v>3118.3656999999998</v>
      </c>
      <c r="E280" s="133">
        <v>119861</v>
      </c>
      <c r="F280" s="137">
        <v>5.4681540958349002</v>
      </c>
      <c r="G280" s="137">
        <v>6.6469115632109199</v>
      </c>
      <c r="H280" s="137">
        <v>6.7421717710534903</v>
      </c>
      <c r="I280" s="137">
        <v>6.2864124471331504</v>
      </c>
      <c r="J280" s="137">
        <v>5.7614274338563698</v>
      </c>
      <c r="K280" s="137">
        <v>5.3705550091718903</v>
      </c>
      <c r="L280" s="137">
        <v>5.4772222590294701</v>
      </c>
      <c r="M280" s="137">
        <v>5.8489078368373102</v>
      </c>
      <c r="N280" s="137">
        <v>6.3342646625282297</v>
      </c>
      <c r="O280" s="137">
        <v>7.37092715187931</v>
      </c>
      <c r="P280" s="137">
        <v>8.4178085500376003</v>
      </c>
      <c r="Q280" s="137">
        <v>10.1040525063607</v>
      </c>
      <c r="R280" s="137">
        <v>7.1910126763117503</v>
      </c>
    </row>
    <row r="281" spans="1:18" x14ac:dyDescent="0.25">
      <c r="A281" s="133" t="s">
        <v>262</v>
      </c>
      <c r="B281" s="136">
        <v>43901</v>
      </c>
      <c r="C281" s="137">
        <v>3100.22</v>
      </c>
      <c r="D281" s="137">
        <v>3100.22</v>
      </c>
      <c r="E281" s="133">
        <v>102672</v>
      </c>
      <c r="F281" s="137">
        <v>5.3399989966967896</v>
      </c>
      <c r="G281" s="137">
        <v>6.5196529811247403</v>
      </c>
      <c r="H281" s="137">
        <v>6.6150855202908101</v>
      </c>
      <c r="I281" s="137">
        <v>6.1596226107510903</v>
      </c>
      <c r="J281" s="137">
        <v>5.6347127049405099</v>
      </c>
      <c r="K281" s="137">
        <v>5.2449899862477798</v>
      </c>
      <c r="L281" s="137">
        <v>5.3455447135101997</v>
      </c>
      <c r="M281" s="137">
        <v>5.7195589775951401</v>
      </c>
      <c r="N281" s="137">
        <v>6.2097389286738398</v>
      </c>
      <c r="O281" s="137">
        <v>7.2780064056521896</v>
      </c>
      <c r="P281" s="137">
        <v>8.3181943420759001</v>
      </c>
      <c r="Q281" s="137">
        <v>13.519934744268101</v>
      </c>
      <c r="R281" s="137">
        <v>7.0952688871399596</v>
      </c>
    </row>
    <row r="282" spans="1:18" x14ac:dyDescent="0.25">
      <c r="A282" s="133" t="s">
        <v>159</v>
      </c>
      <c r="B282" s="136">
        <v>43901</v>
      </c>
      <c r="C282" s="137">
        <v>1957.6460999999999</v>
      </c>
      <c r="D282" s="137">
        <v>1957.6460999999999</v>
      </c>
      <c r="E282" s="133">
        <v>118893</v>
      </c>
      <c r="F282" s="137">
        <v>4.4920949428369799</v>
      </c>
      <c r="G282" s="137">
        <v>4.5697017100062602</v>
      </c>
      <c r="H282" s="137">
        <v>4.5455760533817804</v>
      </c>
      <c r="I282" s="137">
        <v>4.5204083663796801</v>
      </c>
      <c r="J282" s="137">
        <v>4.5676579003098698</v>
      </c>
      <c r="K282" s="137">
        <v>4.4032486249530898</v>
      </c>
      <c r="L282" s="137">
        <v>4.4761685762866499</v>
      </c>
      <c r="M282" s="137">
        <v>4.702227925771</v>
      </c>
      <c r="N282" s="137">
        <v>4.9771544212691099</v>
      </c>
      <c r="O282" s="137">
        <v>6.7022542954571902</v>
      </c>
      <c r="P282" s="137">
        <v>5.97931989266944</v>
      </c>
      <c r="Q282" s="137">
        <v>8.0599317712658003</v>
      </c>
      <c r="R282" s="137">
        <v>5.5874073292345798</v>
      </c>
    </row>
    <row r="283" spans="1:18" x14ac:dyDescent="0.25">
      <c r="A283" s="133" t="s">
        <v>263</v>
      </c>
      <c r="B283" s="136">
        <v>43901</v>
      </c>
      <c r="C283" s="137">
        <v>1889.0830000000001</v>
      </c>
      <c r="D283" s="137">
        <v>1889.0830000000001</v>
      </c>
      <c r="E283" s="133">
        <v>115398</v>
      </c>
      <c r="F283" s="137">
        <v>5.0030333687502999</v>
      </c>
      <c r="G283" s="137">
        <v>5.3647369367273798</v>
      </c>
      <c r="H283" s="137">
        <v>5.2743146485535304</v>
      </c>
      <c r="I283" s="137">
        <v>5.50083242021004</v>
      </c>
      <c r="J283" s="137">
        <v>5.2939572499656302</v>
      </c>
      <c r="K283" s="137">
        <v>5.16101621778013</v>
      </c>
      <c r="L283" s="137">
        <v>5.2335541093357598</v>
      </c>
      <c r="M283" s="137">
        <v>5.6073133757025202</v>
      </c>
      <c r="N283" s="137">
        <v>6.06631475064985</v>
      </c>
      <c r="O283" s="137">
        <v>5.6959604318707298</v>
      </c>
      <c r="P283" s="137">
        <v>7.1180321192789604</v>
      </c>
      <c r="Q283" s="137">
        <v>10.162631722530501</v>
      </c>
      <c r="R283" s="137">
        <v>4.97071387078035</v>
      </c>
    </row>
    <row r="284" spans="1:18" x14ac:dyDescent="0.25">
      <c r="A284" s="133" t="s">
        <v>160</v>
      </c>
      <c r="B284" s="136">
        <v>43901</v>
      </c>
      <c r="C284" s="137">
        <v>1902.4467</v>
      </c>
      <c r="D284" s="137">
        <v>1902.4467</v>
      </c>
      <c r="E284" s="133">
        <v>119303</v>
      </c>
      <c r="F284" s="137">
        <v>5.1041417884266602</v>
      </c>
      <c r="G284" s="137">
        <v>5.4646563096631997</v>
      </c>
      <c r="H284" s="137">
        <v>5.3739994299200999</v>
      </c>
      <c r="I284" s="137">
        <v>5.6008356649406403</v>
      </c>
      <c r="J284" s="137">
        <v>5.3941225551343299</v>
      </c>
      <c r="K284" s="137">
        <v>5.2620572663186103</v>
      </c>
      <c r="L284" s="137">
        <v>5.3358857689843999</v>
      </c>
      <c r="M284" s="137">
        <v>5.7112620231087003</v>
      </c>
      <c r="N284" s="137">
        <v>6.1750717745218102</v>
      </c>
      <c r="O284" s="137">
        <v>5.82148115538177</v>
      </c>
      <c r="P284" s="137">
        <v>7.2709237983921904</v>
      </c>
      <c r="Q284" s="137">
        <v>9.0772448962437995</v>
      </c>
      <c r="R284" s="137">
        <v>5.0779088793008702</v>
      </c>
    </row>
    <row r="285" spans="1:18" x14ac:dyDescent="0.25">
      <c r="A285" s="133" t="s">
        <v>161</v>
      </c>
      <c r="B285" s="136">
        <v>43901</v>
      </c>
      <c r="C285" s="137">
        <v>3239.8779</v>
      </c>
      <c r="D285" s="137">
        <v>3239.8779</v>
      </c>
      <c r="E285" s="133">
        <v>120304</v>
      </c>
      <c r="F285" s="137">
        <v>5.6845098499616098</v>
      </c>
      <c r="G285" s="137">
        <v>6.6354511508180201</v>
      </c>
      <c r="H285" s="137">
        <v>6.2239198930857897</v>
      </c>
      <c r="I285" s="137">
        <v>6.0131469637840897</v>
      </c>
      <c r="J285" s="137">
        <v>5.5729237341041902</v>
      </c>
      <c r="K285" s="137">
        <v>5.2799507834326702</v>
      </c>
      <c r="L285" s="137">
        <v>5.4278657682114702</v>
      </c>
      <c r="M285" s="137">
        <v>5.80943500066775</v>
      </c>
      <c r="N285" s="137">
        <v>6.3247312707734702</v>
      </c>
      <c r="O285" s="137">
        <v>7.3645163421146398</v>
      </c>
      <c r="P285" s="137">
        <v>8.3857456440456293</v>
      </c>
      <c r="Q285" s="137">
        <v>9.99987481256065</v>
      </c>
      <c r="R285" s="137">
        <v>7.20426671598279</v>
      </c>
    </row>
    <row r="286" spans="1:18" x14ac:dyDescent="0.25">
      <c r="A286" s="133" t="s">
        <v>264</v>
      </c>
      <c r="B286" s="136">
        <v>43901</v>
      </c>
      <c r="C286" s="137">
        <v>3226.1518999999998</v>
      </c>
      <c r="D286" s="137">
        <v>3226.1518999999998</v>
      </c>
      <c r="E286" s="133">
        <v>102012</v>
      </c>
      <c r="F286" s="137">
        <v>5.5434667364416796</v>
      </c>
      <c r="G286" s="137">
        <v>6.4953175452232603</v>
      </c>
      <c r="H286" s="137">
        <v>6.0837256247080003</v>
      </c>
      <c r="I286" s="137">
        <v>5.8727717445468501</v>
      </c>
      <c r="J286" s="137">
        <v>5.4322723883386299</v>
      </c>
      <c r="K286" s="137">
        <v>5.1631383591741198</v>
      </c>
      <c r="L286" s="137">
        <v>5.3378655630208804</v>
      </c>
      <c r="M286" s="137">
        <v>5.7276753008425203</v>
      </c>
      <c r="N286" s="137">
        <v>6.2464043855086997</v>
      </c>
      <c r="O286" s="137">
        <v>7.2921539019410497</v>
      </c>
      <c r="P286" s="137">
        <v>8.3118602089777003</v>
      </c>
      <c r="Q286" s="137">
        <v>13.253812766206799</v>
      </c>
      <c r="R286" s="137">
        <v>7.1265916924504502</v>
      </c>
    </row>
    <row r="287" spans="1:18" x14ac:dyDescent="0.25">
      <c r="A287" s="133" t="s">
        <v>162</v>
      </c>
      <c r="B287" s="136">
        <v>43901</v>
      </c>
      <c r="C287" s="137">
        <v>1075.5043000000001</v>
      </c>
      <c r="D287" s="137">
        <v>1075.5043000000001</v>
      </c>
      <c r="E287" s="133">
        <v>145971</v>
      </c>
      <c r="F287" s="137">
        <v>5.1422658684743299</v>
      </c>
      <c r="G287" s="137">
        <v>5.2501437775416298</v>
      </c>
      <c r="H287" s="137">
        <v>4.7798782474841897</v>
      </c>
      <c r="I287" s="137">
        <v>5.53190067068358</v>
      </c>
      <c r="J287" s="137">
        <v>5.3994776708276699</v>
      </c>
      <c r="K287" s="137">
        <v>5.2546154689171702</v>
      </c>
      <c r="L287" s="137">
        <v>5.4995021514614404</v>
      </c>
      <c r="M287" s="137">
        <v>5.9261075474860299</v>
      </c>
      <c r="N287" s="137">
        <v>6.4202876131700002</v>
      </c>
      <c r="O287" s="137"/>
      <c r="P287" s="137"/>
      <c r="Q287" s="137">
        <v>6.5431312738592604</v>
      </c>
      <c r="R287" s="137"/>
    </row>
    <row r="288" spans="1:18" x14ac:dyDescent="0.25">
      <c r="A288" s="133" t="s">
        <v>265</v>
      </c>
      <c r="B288" s="136">
        <v>43901</v>
      </c>
      <c r="C288" s="137">
        <v>1074.5327</v>
      </c>
      <c r="D288" s="137">
        <v>1074.5327</v>
      </c>
      <c r="E288" s="133">
        <v>145968</v>
      </c>
      <c r="F288" s="137">
        <v>5.0619718076447802</v>
      </c>
      <c r="G288" s="137">
        <v>5.1959641514439996</v>
      </c>
      <c r="H288" s="137">
        <v>4.7107963449236001</v>
      </c>
      <c r="I288" s="137">
        <v>5.4574818625169899</v>
      </c>
      <c r="J288" s="137">
        <v>5.3219245572917497</v>
      </c>
      <c r="K288" s="137">
        <v>5.1746215431426403</v>
      </c>
      <c r="L288" s="137">
        <v>5.4210869136021698</v>
      </c>
      <c r="M288" s="137">
        <v>5.8451932352576499</v>
      </c>
      <c r="N288" s="137">
        <v>6.3372223462524104</v>
      </c>
      <c r="O288" s="137"/>
      <c r="P288" s="137"/>
      <c r="Q288" s="137">
        <v>6.4589355572695499</v>
      </c>
      <c r="R288" s="137"/>
    </row>
    <row r="289" spans="1:18" x14ac:dyDescent="0.25">
      <c r="A289" s="135" t="s">
        <v>389</v>
      </c>
      <c r="B289" s="135"/>
      <c r="C289" s="135"/>
      <c r="D289" s="135"/>
      <c r="E289" s="135"/>
      <c r="F289" s="135"/>
      <c r="G289" s="135"/>
      <c r="H289" s="135"/>
      <c r="I289" s="135"/>
      <c r="J289" s="135"/>
      <c r="K289" s="135"/>
      <c r="L289" s="135"/>
      <c r="M289" s="135"/>
      <c r="N289" s="135"/>
      <c r="O289" s="135"/>
      <c r="P289" s="135"/>
      <c r="Q289" s="135"/>
      <c r="R289" s="135"/>
    </row>
    <row r="290" spans="1:18" x14ac:dyDescent="0.25">
      <c r="A290" s="133" t="s">
        <v>379</v>
      </c>
      <c r="B290" s="136">
        <v>43901</v>
      </c>
      <c r="C290" s="137">
        <v>9.81</v>
      </c>
      <c r="D290" s="137">
        <v>9.81</v>
      </c>
      <c r="E290" s="133">
        <v>147928</v>
      </c>
      <c r="F290" s="137">
        <v>-74.111675126902597</v>
      </c>
      <c r="G290" s="137">
        <v>-167.23107569721</v>
      </c>
      <c r="H290" s="137">
        <v>-109.281437125748</v>
      </c>
      <c r="I290" s="137">
        <v>-67.314512696836303</v>
      </c>
      <c r="J290" s="137"/>
      <c r="K290" s="137"/>
      <c r="L290" s="137"/>
      <c r="M290" s="137"/>
      <c r="N290" s="137"/>
      <c r="O290" s="137"/>
      <c r="P290" s="137"/>
      <c r="Q290" s="137">
        <v>-24.767857142857</v>
      </c>
      <c r="R290" s="137"/>
    </row>
    <row r="291" spans="1:18" x14ac:dyDescent="0.25">
      <c r="A291" s="133" t="s">
        <v>381</v>
      </c>
      <c r="B291" s="136">
        <v>43901</v>
      </c>
      <c r="C291" s="137">
        <v>9.7899999999999991</v>
      </c>
      <c r="D291" s="137">
        <v>9.7899999999999991</v>
      </c>
      <c r="E291" s="133">
        <v>147929</v>
      </c>
      <c r="F291" s="137">
        <v>-92.733739837399099</v>
      </c>
      <c r="G291" s="137">
        <v>-174.675972083749</v>
      </c>
      <c r="H291" s="137">
        <v>-119.68919304248701</v>
      </c>
      <c r="I291" s="137">
        <v>-69.973019028685499</v>
      </c>
      <c r="J291" s="137"/>
      <c r="K291" s="137"/>
      <c r="L291" s="137"/>
      <c r="M291" s="137"/>
      <c r="N291" s="137"/>
      <c r="O291" s="137"/>
      <c r="P291" s="137"/>
      <c r="Q291" s="137">
        <v>-27.375000000000199</v>
      </c>
      <c r="R291" s="137"/>
    </row>
    <row r="292" spans="1:18" x14ac:dyDescent="0.25">
      <c r="A292" s="133" t="s">
        <v>49</v>
      </c>
      <c r="B292" s="136">
        <v>43901</v>
      </c>
      <c r="C292" s="137">
        <v>9.5299999999999994</v>
      </c>
      <c r="D292" s="137">
        <v>9.5299999999999994</v>
      </c>
      <c r="E292" s="133">
        <v>147372</v>
      </c>
      <c r="F292" s="137">
        <v>-151.92507804370501</v>
      </c>
      <c r="G292" s="137">
        <v>-336.136136136137</v>
      </c>
      <c r="H292" s="137">
        <v>-318.50809289233001</v>
      </c>
      <c r="I292" s="137">
        <v>-245.34899511135299</v>
      </c>
      <c r="J292" s="137">
        <v>-154.140471200864</v>
      </c>
      <c r="K292" s="137">
        <v>-28.538225906647</v>
      </c>
      <c r="L292" s="137">
        <v>-7.6900899302513999</v>
      </c>
      <c r="M292" s="137"/>
      <c r="N292" s="137"/>
      <c r="O292" s="137"/>
      <c r="P292" s="137"/>
      <c r="Q292" s="137">
        <v>-7.0596707818930096</v>
      </c>
      <c r="R292" s="137"/>
    </row>
    <row r="293" spans="1:18" x14ac:dyDescent="0.25">
      <c r="A293" s="133" t="s">
        <v>51</v>
      </c>
      <c r="B293" s="136">
        <v>43901</v>
      </c>
      <c r="C293" s="137">
        <v>9.5</v>
      </c>
      <c r="D293" s="137">
        <v>9.5</v>
      </c>
      <c r="E293" s="133">
        <v>147371</v>
      </c>
      <c r="F293" s="137">
        <v>-152.40083507307</v>
      </c>
      <c r="G293" s="137">
        <v>-337.14859437751102</v>
      </c>
      <c r="H293" s="137">
        <v>-319.45228684359103</v>
      </c>
      <c r="I293" s="137">
        <v>-246.05066049298699</v>
      </c>
      <c r="J293" s="137">
        <v>-154.56745311554801</v>
      </c>
      <c r="K293" s="137">
        <v>-28.985662774725299</v>
      </c>
      <c r="L293" s="137">
        <v>-8.1030081030081096</v>
      </c>
      <c r="M293" s="137"/>
      <c r="N293" s="137"/>
      <c r="O293" s="137"/>
      <c r="P293" s="137"/>
      <c r="Q293" s="137">
        <v>-7.5102880658436302</v>
      </c>
      <c r="R293" s="137"/>
    </row>
    <row r="294" spans="1:18" x14ac:dyDescent="0.25">
      <c r="A294" s="133" t="s">
        <v>50</v>
      </c>
      <c r="B294" s="136">
        <v>43901</v>
      </c>
      <c r="C294" s="137">
        <v>105.8723</v>
      </c>
      <c r="D294" s="137">
        <v>105.8723</v>
      </c>
      <c r="E294" s="133">
        <v>119709</v>
      </c>
      <c r="F294" s="137">
        <v>-122.304070117633</v>
      </c>
      <c r="G294" s="137">
        <v>-346.49845251376502</v>
      </c>
      <c r="H294" s="137">
        <v>-322.44248917280999</v>
      </c>
      <c r="I294" s="137">
        <v>-262.81698099151401</v>
      </c>
      <c r="J294" s="137">
        <v>-158.635653718648</v>
      </c>
      <c r="K294" s="137">
        <v>-37.542005530961497</v>
      </c>
      <c r="L294" s="137">
        <v>-3.4394363792793499</v>
      </c>
      <c r="M294" s="137">
        <v>-9.8420857669740691</v>
      </c>
      <c r="N294" s="137">
        <v>0.15566491654585099</v>
      </c>
      <c r="O294" s="137">
        <v>8.1036041336089202</v>
      </c>
      <c r="P294" s="137">
        <v>7.3175315709085798</v>
      </c>
      <c r="Q294" s="137">
        <v>16.6120099346256</v>
      </c>
      <c r="R294" s="137">
        <v>4.7695736889791602</v>
      </c>
    </row>
    <row r="295" spans="1:18" x14ac:dyDescent="0.25">
      <c r="A295" s="133" t="s">
        <v>52</v>
      </c>
      <c r="B295" s="136">
        <v>43901</v>
      </c>
      <c r="C295" s="137">
        <v>100.2371</v>
      </c>
      <c r="D295" s="137">
        <v>442.33142925507201</v>
      </c>
      <c r="E295" s="133">
        <v>104523</v>
      </c>
      <c r="F295" s="137">
        <v>-123.115918979661</v>
      </c>
      <c r="G295" s="137">
        <v>-347.28511581193402</v>
      </c>
      <c r="H295" s="137">
        <v>-323.20882300528098</v>
      </c>
      <c r="I295" s="137">
        <v>-263.54333346571298</v>
      </c>
      <c r="J295" s="137">
        <v>-159.31987981243699</v>
      </c>
      <c r="K295" s="137">
        <v>-38.285454669591402</v>
      </c>
      <c r="L295" s="137">
        <v>-4.2208731526556802</v>
      </c>
      <c r="M295" s="137">
        <v>-10.5701822689272</v>
      </c>
      <c r="N295" s="137">
        <v>-0.56015329405315095</v>
      </c>
      <c r="O295" s="137">
        <v>7.0331573714615399</v>
      </c>
      <c r="P295" s="137">
        <v>6.1965893000736596</v>
      </c>
      <c r="Q295" s="137">
        <v>148.00316233173999</v>
      </c>
      <c r="R295" s="137">
        <v>3.7849974069722001</v>
      </c>
    </row>
    <row r="296" spans="1:18" x14ac:dyDescent="0.25">
      <c r="A296" s="135" t="s">
        <v>390</v>
      </c>
      <c r="B296" s="135"/>
      <c r="C296" s="135"/>
      <c r="D296" s="135"/>
      <c r="E296" s="135"/>
      <c r="F296" s="135"/>
      <c r="G296" s="135"/>
      <c r="H296" s="135"/>
      <c r="I296" s="135"/>
      <c r="J296" s="135"/>
      <c r="K296" s="135"/>
      <c r="L296" s="135"/>
      <c r="M296" s="135"/>
      <c r="N296" s="135"/>
      <c r="O296" s="135"/>
      <c r="P296" s="135"/>
      <c r="Q296" s="135"/>
      <c r="R296" s="135"/>
    </row>
    <row r="297" spans="1:18" x14ac:dyDescent="0.25">
      <c r="A297" s="133" t="s">
        <v>30</v>
      </c>
      <c r="B297" s="136">
        <v>43901</v>
      </c>
      <c r="C297" s="137">
        <v>39.943899999999999</v>
      </c>
      <c r="D297" s="137">
        <v>39.943899999999999</v>
      </c>
      <c r="E297" s="133">
        <v>108167</v>
      </c>
      <c r="F297" s="137">
        <v>-195.130846352747</v>
      </c>
      <c r="G297" s="137">
        <v>-317.16860401071</v>
      </c>
      <c r="H297" s="137">
        <v>-314.228141768878</v>
      </c>
      <c r="I297" s="137">
        <v>-277.48976628884998</v>
      </c>
      <c r="J297" s="137">
        <v>-186.833405364008</v>
      </c>
      <c r="K297" s="137">
        <v>-46.095302734951403</v>
      </c>
      <c r="L297" s="137">
        <v>-23.0991598586047</v>
      </c>
      <c r="M297" s="137">
        <v>-29.171611764184899</v>
      </c>
      <c r="N297" s="137">
        <v>-22.1319783327382</v>
      </c>
      <c r="O297" s="137">
        <v>-5.9993220227225796</v>
      </c>
      <c r="P297" s="137">
        <v>0.82089180920929505</v>
      </c>
      <c r="Q297" s="137">
        <v>25.0275326310969</v>
      </c>
      <c r="R297" s="137">
        <v>-17.340413851237798</v>
      </c>
    </row>
    <row r="298" spans="1:18" x14ac:dyDescent="0.25">
      <c r="A298" s="133" t="s">
        <v>11</v>
      </c>
      <c r="B298" s="136">
        <v>43901</v>
      </c>
      <c r="C298" s="137">
        <v>42.824300000000001</v>
      </c>
      <c r="D298" s="137">
        <v>42.824300000000001</v>
      </c>
      <c r="E298" s="133">
        <v>119659</v>
      </c>
      <c r="F298" s="137">
        <v>-194.200517963539</v>
      </c>
      <c r="G298" s="137">
        <v>-316.25896934116099</v>
      </c>
      <c r="H298" s="137">
        <v>-313.33414227458002</v>
      </c>
      <c r="I298" s="137">
        <v>-276.673297375826</v>
      </c>
      <c r="J298" s="137">
        <v>-186.09741331794001</v>
      </c>
      <c r="K298" s="137">
        <v>-45.209681087263696</v>
      </c>
      <c r="L298" s="137">
        <v>-22.129071596514699</v>
      </c>
      <c r="M298" s="137">
        <v>-28.285941916155299</v>
      </c>
      <c r="N298" s="137">
        <v>-21.219855446412701</v>
      </c>
      <c r="O298" s="137">
        <v>-5.0045019670490998</v>
      </c>
      <c r="P298" s="137">
        <v>1.98211899270749</v>
      </c>
      <c r="Q298" s="137">
        <v>18.383936739713899</v>
      </c>
      <c r="R298" s="137">
        <v>-16.567702075482298</v>
      </c>
    </row>
    <row r="299" spans="1:18" x14ac:dyDescent="0.25">
      <c r="A299" s="133" t="s">
        <v>31</v>
      </c>
      <c r="B299" s="136">
        <v>43901</v>
      </c>
      <c r="C299" s="137">
        <v>243.2</v>
      </c>
      <c r="D299" s="137">
        <v>243.2</v>
      </c>
      <c r="E299" s="133">
        <v>101764</v>
      </c>
      <c r="F299" s="137">
        <v>-56.928156549613597</v>
      </c>
      <c r="G299" s="137">
        <v>-365.514668833173</v>
      </c>
      <c r="H299" s="137">
        <v>-412.71403905820603</v>
      </c>
      <c r="I299" s="137">
        <v>-310.35031468086402</v>
      </c>
      <c r="J299" s="137">
        <v>-189.37740621295299</v>
      </c>
      <c r="K299" s="137">
        <v>-50.631828157112402</v>
      </c>
      <c r="L299" s="137">
        <v>-18.960107664020299</v>
      </c>
      <c r="M299" s="137">
        <v>-24.156303695041998</v>
      </c>
      <c r="N299" s="137">
        <v>-16.232036516156398</v>
      </c>
      <c r="O299" s="137">
        <v>0.96084385344273504</v>
      </c>
      <c r="P299" s="137">
        <v>3.8662811229518099</v>
      </c>
      <c r="Q299" s="137">
        <v>89.269008914525401</v>
      </c>
      <c r="R299" s="137">
        <v>-7.5882546857315498</v>
      </c>
    </row>
    <row r="300" spans="1:18" x14ac:dyDescent="0.25">
      <c r="A300" s="133" t="s">
        <v>12</v>
      </c>
      <c r="B300" s="136">
        <v>43901</v>
      </c>
      <c r="C300" s="137">
        <v>258.92500000000001</v>
      </c>
      <c r="D300" s="137">
        <v>258.92500000000001</v>
      </c>
      <c r="E300" s="133">
        <v>118935</v>
      </c>
      <c r="F300" s="137">
        <v>-56.073201064210501</v>
      </c>
      <c r="G300" s="137">
        <v>-364.98392967213601</v>
      </c>
      <c r="H300" s="137">
        <v>-412.12267952289199</v>
      </c>
      <c r="I300" s="137">
        <v>-309.71079000977198</v>
      </c>
      <c r="J300" s="137">
        <v>-188.731122783979</v>
      </c>
      <c r="K300" s="137">
        <v>-49.909158817187198</v>
      </c>
      <c r="L300" s="137">
        <v>-18.215443682977899</v>
      </c>
      <c r="M300" s="137">
        <v>-23.4786511009282</v>
      </c>
      <c r="N300" s="137">
        <v>-15.473565401265899</v>
      </c>
      <c r="O300" s="137">
        <v>2.11643778883706</v>
      </c>
      <c r="P300" s="137">
        <v>5.1709365058422598</v>
      </c>
      <c r="Q300" s="137">
        <v>16.912036551408999</v>
      </c>
      <c r="R300" s="137">
        <v>-6.6108169990957899</v>
      </c>
    </row>
    <row r="301" spans="1:18" x14ac:dyDescent="0.25">
      <c r="A301" s="133" t="s">
        <v>32</v>
      </c>
      <c r="B301" s="136">
        <v>43901</v>
      </c>
      <c r="C301" s="137">
        <v>123.74</v>
      </c>
      <c r="D301" s="137">
        <v>123.74</v>
      </c>
      <c r="E301" s="133">
        <v>102594</v>
      </c>
      <c r="F301" s="137">
        <v>-265.96718961535402</v>
      </c>
      <c r="G301" s="137">
        <v>-348.84955752212397</v>
      </c>
      <c r="H301" s="137">
        <v>-351.33942030233902</v>
      </c>
      <c r="I301" s="137">
        <v>-234.15383807071899</v>
      </c>
      <c r="J301" s="137">
        <v>-160.53337288205699</v>
      </c>
      <c r="K301" s="137">
        <v>-44.726545085559998</v>
      </c>
      <c r="L301" s="137">
        <v>-20.501645202363498</v>
      </c>
      <c r="M301" s="137">
        <v>-20.4955058378189</v>
      </c>
      <c r="N301" s="137">
        <v>-12.713722389575601</v>
      </c>
      <c r="O301" s="137">
        <v>-1.0065210620015299</v>
      </c>
      <c r="P301" s="137">
        <v>1.2324545986286499</v>
      </c>
      <c r="Q301" s="137">
        <v>73.012838550826601</v>
      </c>
      <c r="R301" s="137">
        <v>-5.8993863518564904</v>
      </c>
    </row>
    <row r="302" spans="1:18" x14ac:dyDescent="0.25">
      <c r="A302" s="133" t="s">
        <v>13</v>
      </c>
      <c r="B302" s="136">
        <v>43901</v>
      </c>
      <c r="C302" s="137">
        <v>132.09</v>
      </c>
      <c r="D302" s="137">
        <v>132.09</v>
      </c>
      <c r="E302" s="133">
        <v>120323</v>
      </c>
      <c r="F302" s="137">
        <v>-265.49910474485</v>
      </c>
      <c r="G302" s="137">
        <v>-348.89705882352899</v>
      </c>
      <c r="H302" s="137">
        <v>-350.88365243004398</v>
      </c>
      <c r="I302" s="137">
        <v>-233.598849974892</v>
      </c>
      <c r="J302" s="137">
        <v>-160.092825927462</v>
      </c>
      <c r="K302" s="137">
        <v>-44.2513639119014</v>
      </c>
      <c r="L302" s="137">
        <v>-20.046745976835901</v>
      </c>
      <c r="M302" s="137">
        <v>-20.032733331799601</v>
      </c>
      <c r="N302" s="137">
        <v>-12.216579742469101</v>
      </c>
      <c r="O302" s="137">
        <v>-0.19781248953826799</v>
      </c>
      <c r="P302" s="137">
        <v>2.29303944734608</v>
      </c>
      <c r="Q302" s="137">
        <v>17.733554819193898</v>
      </c>
      <c r="R302" s="137">
        <v>-5.2567015589179897</v>
      </c>
    </row>
    <row r="303" spans="1:18" x14ac:dyDescent="0.25">
      <c r="A303" s="133" t="s">
        <v>14</v>
      </c>
      <c r="B303" s="136">
        <v>43901</v>
      </c>
      <c r="C303" s="137">
        <v>9.74</v>
      </c>
      <c r="D303" s="137">
        <v>9.74</v>
      </c>
      <c r="E303" s="133">
        <v>144455</v>
      </c>
      <c r="F303" s="137">
        <v>-37.397540983606099</v>
      </c>
      <c r="G303" s="137">
        <v>-322.374877330716</v>
      </c>
      <c r="H303" s="137">
        <v>-302.569770654877</v>
      </c>
      <c r="I303" s="137">
        <v>-225.00670061645701</v>
      </c>
      <c r="J303" s="137">
        <v>-153.21351948011599</v>
      </c>
      <c r="K303" s="137">
        <v>-24.730568083169199</v>
      </c>
      <c r="L303" s="137">
        <v>-7.3395941348463403</v>
      </c>
      <c r="M303" s="137">
        <v>-12.963138347889</v>
      </c>
      <c r="N303" s="137">
        <v>-6.5974568945192802</v>
      </c>
      <c r="O303" s="137"/>
      <c r="P303" s="137"/>
      <c r="Q303" s="137">
        <v>-1.66783831282953</v>
      </c>
      <c r="R303" s="137"/>
    </row>
    <row r="304" spans="1:18" x14ac:dyDescent="0.25">
      <c r="A304" s="133" t="s">
        <v>33</v>
      </c>
      <c r="B304" s="136">
        <v>43901</v>
      </c>
      <c r="C304" s="137">
        <v>9.49</v>
      </c>
      <c r="D304" s="137">
        <v>9.49</v>
      </c>
      <c r="E304" s="133">
        <v>144453</v>
      </c>
      <c r="F304" s="137">
        <v>-38.380651945320501</v>
      </c>
      <c r="G304" s="137">
        <v>-316.431451612903</v>
      </c>
      <c r="H304" s="137">
        <v>-300.32628741665502</v>
      </c>
      <c r="I304" s="137">
        <v>-225.83528117695599</v>
      </c>
      <c r="J304" s="137">
        <v>-153.68911289036299</v>
      </c>
      <c r="K304" s="137">
        <v>-25.7114680191603</v>
      </c>
      <c r="L304" s="137">
        <v>-8.1112012355693004</v>
      </c>
      <c r="M304" s="137">
        <v>-13.9495248588349</v>
      </c>
      <c r="N304" s="137">
        <v>-7.7532964786226604</v>
      </c>
      <c r="O304" s="137"/>
      <c r="P304" s="137"/>
      <c r="Q304" s="137">
        <v>-3.27152899824253</v>
      </c>
      <c r="R304" s="137"/>
    </row>
    <row r="305" spans="1:18" x14ac:dyDescent="0.25">
      <c r="A305" s="133" t="s">
        <v>15</v>
      </c>
      <c r="B305" s="136">
        <v>43901</v>
      </c>
      <c r="C305" s="137">
        <v>45.4</v>
      </c>
      <c r="D305" s="137">
        <v>45.4</v>
      </c>
      <c r="E305" s="133">
        <v>118481</v>
      </c>
      <c r="F305" s="137">
        <v>-226.28888405481899</v>
      </c>
      <c r="G305" s="137">
        <v>-379.55731885571203</v>
      </c>
      <c r="H305" s="137">
        <v>-363.29039812646403</v>
      </c>
      <c r="I305" s="137">
        <v>-308.80721220527101</v>
      </c>
      <c r="J305" s="137">
        <v>-188.356982774767</v>
      </c>
      <c r="K305" s="137">
        <v>-32.253648721139101</v>
      </c>
      <c r="L305" s="137">
        <v>-10.0694284794703</v>
      </c>
      <c r="M305" s="137">
        <v>-22.729212281548602</v>
      </c>
      <c r="N305" s="137">
        <v>-15.7735842556481</v>
      </c>
      <c r="O305" s="137">
        <v>1.80624971476371</v>
      </c>
      <c r="P305" s="137">
        <v>3.7569324868677501</v>
      </c>
      <c r="Q305" s="137">
        <v>14.926536085180601</v>
      </c>
      <c r="R305" s="137">
        <v>-10.100783697109399</v>
      </c>
    </row>
    <row r="306" spans="1:18" x14ac:dyDescent="0.25">
      <c r="A306" s="133" t="s">
        <v>34</v>
      </c>
      <c r="B306" s="136">
        <v>43901</v>
      </c>
      <c r="C306" s="137">
        <v>42.42</v>
      </c>
      <c r="D306" s="137">
        <v>42.42</v>
      </c>
      <c r="E306" s="133">
        <v>108909</v>
      </c>
      <c r="F306" s="137">
        <v>-229.399441340782</v>
      </c>
      <c r="G306" s="137">
        <v>-381.63538873994599</v>
      </c>
      <c r="H306" s="137">
        <v>-365.754368384793</v>
      </c>
      <c r="I306" s="137">
        <v>-310.25812194036502</v>
      </c>
      <c r="J306" s="137">
        <v>-189.52398050073899</v>
      </c>
      <c r="K306" s="137">
        <v>-33.294850415473</v>
      </c>
      <c r="L306" s="137">
        <v>-11.077118872219099</v>
      </c>
      <c r="M306" s="137">
        <v>-23.614327861240302</v>
      </c>
      <c r="N306" s="137">
        <v>-16.712454212454201</v>
      </c>
      <c r="O306" s="137">
        <v>0.63091476156783999</v>
      </c>
      <c r="P306" s="137">
        <v>2.60727516424482</v>
      </c>
      <c r="Q306" s="137">
        <v>26.973558240255301</v>
      </c>
      <c r="R306" s="137">
        <v>-10.9881495477506</v>
      </c>
    </row>
    <row r="307" spans="1:18" x14ac:dyDescent="0.25">
      <c r="A307" s="133" t="s">
        <v>16</v>
      </c>
      <c r="B307" s="136">
        <v>43901</v>
      </c>
      <c r="C307" s="137">
        <v>11.3764</v>
      </c>
      <c r="D307" s="137">
        <v>11.3764</v>
      </c>
      <c r="E307" s="133">
        <v>135341</v>
      </c>
      <c r="F307" s="137">
        <v>-0.48124675872499001</v>
      </c>
      <c r="G307" s="137">
        <v>-366.41397274913197</v>
      </c>
      <c r="H307" s="137">
        <v>-356.18817528239703</v>
      </c>
      <c r="I307" s="137">
        <v>-268.58731034793499</v>
      </c>
      <c r="J307" s="137">
        <v>-168.196934492422</v>
      </c>
      <c r="K307" s="137">
        <v>-36.608004185286703</v>
      </c>
      <c r="L307" s="137">
        <v>-4.8979936470074596</v>
      </c>
      <c r="M307" s="137">
        <v>-15.190905582551499</v>
      </c>
      <c r="N307" s="137">
        <v>-8.7560995294939694</v>
      </c>
      <c r="O307" s="137">
        <v>-3.0459373734031998</v>
      </c>
      <c r="P307" s="137"/>
      <c r="Q307" s="137">
        <v>3.05030965391621</v>
      </c>
      <c r="R307" s="137">
        <v>-9.2223935436977094</v>
      </c>
    </row>
    <row r="308" spans="1:18" x14ac:dyDescent="0.25">
      <c r="A308" s="133" t="s">
        <v>35</v>
      </c>
      <c r="B308" s="136">
        <v>43901</v>
      </c>
      <c r="C308" s="137">
        <v>10.4582</v>
      </c>
      <c r="D308" s="137">
        <v>10.4582</v>
      </c>
      <c r="E308" s="133">
        <v>135343</v>
      </c>
      <c r="F308" s="137">
        <v>-2.0938103524117699</v>
      </c>
      <c r="G308" s="137">
        <v>-368.06555590865798</v>
      </c>
      <c r="H308" s="137">
        <v>-357.79806592545401</v>
      </c>
      <c r="I308" s="137">
        <v>-270.16213952668301</v>
      </c>
      <c r="J308" s="137">
        <v>-169.73325239699699</v>
      </c>
      <c r="K308" s="137">
        <v>-37.9811538951435</v>
      </c>
      <c r="L308" s="137">
        <v>-6.2948577665492396</v>
      </c>
      <c r="M308" s="137">
        <v>-16.492002933186399</v>
      </c>
      <c r="N308" s="137">
        <v>-10.051992558664899</v>
      </c>
      <c r="O308" s="137">
        <v>-4.4834507579504796</v>
      </c>
      <c r="P308" s="137"/>
      <c r="Q308" s="137">
        <v>1.0154401942926501</v>
      </c>
      <c r="R308" s="137">
        <v>-10.3257574646828</v>
      </c>
    </row>
    <row r="309" spans="1:18" x14ac:dyDescent="0.25">
      <c r="A309" s="133" t="s">
        <v>36</v>
      </c>
      <c r="B309" s="136">
        <v>43901</v>
      </c>
      <c r="C309" s="137">
        <v>30.7057</v>
      </c>
      <c r="D309" s="137">
        <v>247.645677531123</v>
      </c>
      <c r="E309" s="133">
        <v>100254</v>
      </c>
      <c r="F309" s="137">
        <v>-45.295805029517602</v>
      </c>
      <c r="G309" s="137">
        <v>-302.456536873034</v>
      </c>
      <c r="H309" s="137">
        <v>-272.85475317493598</v>
      </c>
      <c r="I309" s="137">
        <v>-230.54875338647301</v>
      </c>
      <c r="J309" s="137">
        <v>-146.76328058625199</v>
      </c>
      <c r="K309" s="137">
        <v>-25.801490711125702</v>
      </c>
      <c r="L309" s="137">
        <v>4.3549108554046398</v>
      </c>
      <c r="M309" s="137">
        <v>-7.1431070204533604</v>
      </c>
      <c r="N309" s="137">
        <v>-1.0791397364734201</v>
      </c>
      <c r="O309" s="137">
        <v>5.1946096414859699</v>
      </c>
      <c r="P309" s="137">
        <v>8.2967010387714506</v>
      </c>
      <c r="Q309" s="137">
        <v>104.28068321574899</v>
      </c>
      <c r="R309" s="137">
        <v>-0.91314765267892195</v>
      </c>
    </row>
    <row r="310" spans="1:18" x14ac:dyDescent="0.25">
      <c r="A310" s="133" t="s">
        <v>17</v>
      </c>
      <c r="B310" s="136">
        <v>43901</v>
      </c>
      <c r="C310" s="137">
        <v>32.9437</v>
      </c>
      <c r="D310" s="137">
        <v>32.9437</v>
      </c>
      <c r="E310" s="133">
        <v>120486</v>
      </c>
      <c r="F310" s="137">
        <v>-44.651697981803501</v>
      </c>
      <c r="G310" s="137">
        <v>-301.83881086932598</v>
      </c>
      <c r="H310" s="137">
        <v>-272.23244699739598</v>
      </c>
      <c r="I310" s="137">
        <v>-229.956487099344</v>
      </c>
      <c r="J310" s="137">
        <v>-146.19017926445801</v>
      </c>
      <c r="K310" s="137">
        <v>-25.194410899796399</v>
      </c>
      <c r="L310" s="137">
        <v>5.0181822409144097</v>
      </c>
      <c r="M310" s="137">
        <v>-6.5280502170935097</v>
      </c>
      <c r="N310" s="137">
        <v>-0.43581845556521498</v>
      </c>
      <c r="O310" s="137">
        <v>5.9654351653206099</v>
      </c>
      <c r="P310" s="137">
        <v>9.9632413509537905</v>
      </c>
      <c r="Q310" s="137">
        <v>17.712099882330701</v>
      </c>
      <c r="R310" s="137">
        <v>-0.27164331514242601</v>
      </c>
    </row>
    <row r="311" spans="1:18" x14ac:dyDescent="0.25">
      <c r="A311" s="133" t="s">
        <v>18</v>
      </c>
      <c r="B311" s="136">
        <v>43901</v>
      </c>
      <c r="C311" s="137">
        <v>34.061</v>
      </c>
      <c r="D311" s="137">
        <v>34.061</v>
      </c>
      <c r="E311" s="133">
        <v>119404</v>
      </c>
      <c r="F311" s="137">
        <v>-84.796902396258901</v>
      </c>
      <c r="G311" s="137">
        <v>-357.50942342593902</v>
      </c>
      <c r="H311" s="137">
        <v>-359.202864875209</v>
      </c>
      <c r="I311" s="137">
        <v>-285.09979417335001</v>
      </c>
      <c r="J311" s="137">
        <v>-165.05711355331999</v>
      </c>
      <c r="K311" s="137">
        <v>-34.623682602437398</v>
      </c>
      <c r="L311" s="137">
        <v>-6.4507708357337501</v>
      </c>
      <c r="M311" s="137">
        <v>-15.2120171057897</v>
      </c>
      <c r="N311" s="137">
        <v>-6.8268274865599796</v>
      </c>
      <c r="O311" s="137">
        <v>2.44207096327826</v>
      </c>
      <c r="P311" s="137">
        <v>7.5915508430897303</v>
      </c>
      <c r="Q311" s="137">
        <v>24.656583382783399</v>
      </c>
      <c r="R311" s="137">
        <v>-4.89939538354212</v>
      </c>
    </row>
    <row r="312" spans="1:18" x14ac:dyDescent="0.25">
      <c r="A312" s="133" t="s">
        <v>37</v>
      </c>
      <c r="B312" s="136">
        <v>43901</v>
      </c>
      <c r="C312" s="137">
        <v>32.127000000000002</v>
      </c>
      <c r="D312" s="137">
        <v>32.127000000000002</v>
      </c>
      <c r="E312" s="133">
        <v>118102</v>
      </c>
      <c r="F312" s="137">
        <v>-85.938226091266799</v>
      </c>
      <c r="G312" s="137">
        <v>-358.45320546972101</v>
      </c>
      <c r="H312" s="137">
        <v>-360.19985346287098</v>
      </c>
      <c r="I312" s="137">
        <v>-286.02999976247202</v>
      </c>
      <c r="J312" s="137">
        <v>-165.94093781623499</v>
      </c>
      <c r="K312" s="137">
        <v>-35.525284950800597</v>
      </c>
      <c r="L312" s="137">
        <v>-7.3892335629354298</v>
      </c>
      <c r="M312" s="137">
        <v>-16.065766757022601</v>
      </c>
      <c r="N312" s="137">
        <v>-7.7446293339960004</v>
      </c>
      <c r="O312" s="137">
        <v>1.4775306086265001</v>
      </c>
      <c r="P312" s="137">
        <v>6.4088621345821499</v>
      </c>
      <c r="Q312" s="137">
        <v>21.739851951547799</v>
      </c>
      <c r="R312" s="137">
        <v>-5.7401862516473701</v>
      </c>
    </row>
    <row r="313" spans="1:18" x14ac:dyDescent="0.25">
      <c r="A313" s="133" t="s">
        <v>38</v>
      </c>
      <c r="B313" s="136">
        <v>43901</v>
      </c>
      <c r="C313" s="137">
        <v>66.635800000000003</v>
      </c>
      <c r="D313" s="137">
        <v>66.635800000000003</v>
      </c>
      <c r="E313" s="133">
        <v>103085</v>
      </c>
      <c r="F313" s="137">
        <v>-87.737108652177994</v>
      </c>
      <c r="G313" s="137">
        <v>-348.64335740283701</v>
      </c>
      <c r="H313" s="137">
        <v>-335.270397244874</v>
      </c>
      <c r="I313" s="137">
        <v>-279.33062135628302</v>
      </c>
      <c r="J313" s="137">
        <v>-164.01264776909099</v>
      </c>
      <c r="K313" s="137">
        <v>-34.553885789185898</v>
      </c>
      <c r="L313" s="137">
        <v>-7.2204126985716597</v>
      </c>
      <c r="M313" s="137">
        <v>-15.8691785734015</v>
      </c>
      <c r="N313" s="137">
        <v>-7.2278373408401304</v>
      </c>
      <c r="O313" s="137">
        <v>4.5065033004703201</v>
      </c>
      <c r="P313" s="137">
        <v>4.9032970742354403</v>
      </c>
      <c r="Q313" s="137">
        <v>38.352628942486099</v>
      </c>
      <c r="R313" s="137">
        <v>-3.3632642502996601</v>
      </c>
    </row>
    <row r="314" spans="1:18" x14ac:dyDescent="0.25">
      <c r="A314" s="133" t="s">
        <v>19</v>
      </c>
      <c r="B314" s="136">
        <v>43901</v>
      </c>
      <c r="C314" s="137">
        <v>70.308800000000005</v>
      </c>
      <c r="D314" s="137">
        <v>70.308800000000005</v>
      </c>
      <c r="E314" s="133">
        <v>118784</v>
      </c>
      <c r="F314" s="137">
        <v>-86.671890018019397</v>
      </c>
      <c r="G314" s="137">
        <v>-347.63411554987198</v>
      </c>
      <c r="H314" s="137">
        <v>-334.34189426397103</v>
      </c>
      <c r="I314" s="137">
        <v>-278.50707572765299</v>
      </c>
      <c r="J314" s="137">
        <v>-163.18947407826701</v>
      </c>
      <c r="K314" s="137">
        <v>-33.866307146840299</v>
      </c>
      <c r="L314" s="137">
        <v>-6.5680556171604403</v>
      </c>
      <c r="M314" s="137">
        <v>-15.2960823875864</v>
      </c>
      <c r="N314" s="137">
        <v>-6.6308323614432796</v>
      </c>
      <c r="O314" s="137">
        <v>5.3254785688403299</v>
      </c>
      <c r="P314" s="137">
        <v>5.8530097345768102</v>
      </c>
      <c r="Q314" s="137">
        <v>14.569103117938599</v>
      </c>
      <c r="R314" s="137">
        <v>-2.73675468128322</v>
      </c>
    </row>
    <row r="315" spans="1:18" x14ac:dyDescent="0.25">
      <c r="A315" s="133" t="s">
        <v>20</v>
      </c>
      <c r="B315" s="136">
        <v>43901</v>
      </c>
      <c r="C315" s="137">
        <v>44.83</v>
      </c>
      <c r="D315" s="137">
        <v>44.83</v>
      </c>
      <c r="E315" s="133">
        <v>103490</v>
      </c>
      <c r="F315" s="137">
        <v>-185.36100684477901</v>
      </c>
      <c r="G315" s="137">
        <v>-426.25498844780498</v>
      </c>
      <c r="H315" s="137">
        <v>-438.87348606449802</v>
      </c>
      <c r="I315" s="137">
        <v>-321.68696575227699</v>
      </c>
      <c r="J315" s="137">
        <v>-197.22178978231</v>
      </c>
      <c r="K315" s="137">
        <v>-55.504748950837801</v>
      </c>
      <c r="L315" s="137">
        <v>-27.719157044416601</v>
      </c>
      <c r="M315" s="137">
        <v>-26.855854040597698</v>
      </c>
      <c r="N315" s="137">
        <v>-18.381227082189898</v>
      </c>
      <c r="O315" s="137">
        <v>-1.89008870471099</v>
      </c>
      <c r="P315" s="137">
        <v>3.4122960159289102</v>
      </c>
      <c r="Q315" s="137">
        <v>24.868838028169002</v>
      </c>
      <c r="R315" s="137">
        <v>-6.5164538641678798</v>
      </c>
    </row>
    <row r="316" spans="1:18" x14ac:dyDescent="0.25">
      <c r="A316" s="133" t="s">
        <v>39</v>
      </c>
      <c r="B316" s="136">
        <v>43901</v>
      </c>
      <c r="C316" s="137">
        <v>44.45</v>
      </c>
      <c r="D316" s="137">
        <v>44.45</v>
      </c>
      <c r="E316" s="133">
        <v>141068</v>
      </c>
      <c r="F316" s="137">
        <v>-186.929414384323</v>
      </c>
      <c r="G316" s="137">
        <v>-426.773988561745</v>
      </c>
      <c r="H316" s="137">
        <v>-439.35781976573003</v>
      </c>
      <c r="I316" s="137">
        <v>-322.29467102298298</v>
      </c>
      <c r="J316" s="137">
        <v>-197.83779896172501</v>
      </c>
      <c r="K316" s="137">
        <v>-55.979927931147401</v>
      </c>
      <c r="L316" s="137">
        <v>-28.156817075788201</v>
      </c>
      <c r="M316" s="137">
        <v>-27.266802752539199</v>
      </c>
      <c r="N316" s="137">
        <v>-18.805724637247401</v>
      </c>
      <c r="O316" s="137">
        <v>-2.1646197286034901</v>
      </c>
      <c r="P316" s="137">
        <v>3.09351813101107</v>
      </c>
      <c r="Q316" s="137">
        <v>23.733067992912101</v>
      </c>
      <c r="R316" s="137">
        <v>-6.8166465781003698</v>
      </c>
    </row>
    <row r="317" spans="1:18" x14ac:dyDescent="0.25">
      <c r="A317" s="133" t="s">
        <v>40</v>
      </c>
      <c r="B317" s="136">
        <v>43901</v>
      </c>
      <c r="C317" s="137">
        <v>118.9813</v>
      </c>
      <c r="D317" s="137">
        <v>118.9813</v>
      </c>
      <c r="E317" s="133">
        <v>101672</v>
      </c>
      <c r="F317" s="137">
        <v>-10.102505560819599</v>
      </c>
      <c r="G317" s="137">
        <v>-310.63504823798002</v>
      </c>
      <c r="H317" s="137">
        <v>-357.81108380650397</v>
      </c>
      <c r="I317" s="137">
        <v>-270.95409483915699</v>
      </c>
      <c r="J317" s="137">
        <v>-175.806574591101</v>
      </c>
      <c r="K317" s="137">
        <v>-50.010257425650899</v>
      </c>
      <c r="L317" s="137">
        <v>-13.2657081084979</v>
      </c>
      <c r="M317" s="137">
        <v>-16.973960312949401</v>
      </c>
      <c r="N317" s="137">
        <v>-9.9578445320141906</v>
      </c>
      <c r="O317" s="137">
        <v>2.2424222608031501</v>
      </c>
      <c r="P317" s="137">
        <v>6.1194590383470402</v>
      </c>
      <c r="Q317" s="137">
        <v>69.372470352284594</v>
      </c>
      <c r="R317" s="137">
        <v>-5.9161757826258503</v>
      </c>
    </row>
    <row r="318" spans="1:18" x14ac:dyDescent="0.25">
      <c r="A318" s="133" t="s">
        <v>21</v>
      </c>
      <c r="B318" s="136">
        <v>43901</v>
      </c>
      <c r="C318" s="137">
        <v>126.6636</v>
      </c>
      <c r="D318" s="137">
        <v>126.6636</v>
      </c>
      <c r="E318" s="133">
        <v>119231</v>
      </c>
      <c r="F318" s="137">
        <v>-8.56887970701559</v>
      </c>
      <c r="G318" s="137">
        <v>-309.18545714078402</v>
      </c>
      <c r="H318" s="137">
        <v>-356.41405367612401</v>
      </c>
      <c r="I318" s="137">
        <v>-269.62285164997297</v>
      </c>
      <c r="J318" s="137">
        <v>-174.49067147628699</v>
      </c>
      <c r="K318" s="137">
        <v>-48.578815049994297</v>
      </c>
      <c r="L318" s="137">
        <v>-11.795518772461699</v>
      </c>
      <c r="M318" s="137">
        <v>-15.6242234652667</v>
      </c>
      <c r="N318" s="137">
        <v>-8.4434331874338895</v>
      </c>
      <c r="O318" s="137">
        <v>3.5873195806286899</v>
      </c>
      <c r="P318" s="137">
        <v>7.4688124002162999</v>
      </c>
      <c r="Q318" s="137">
        <v>20.804499600342499</v>
      </c>
      <c r="R318" s="137">
        <v>-4.67563317636239</v>
      </c>
    </row>
    <row r="319" spans="1:18" x14ac:dyDescent="0.25">
      <c r="A319" s="133" t="s">
        <v>22</v>
      </c>
      <c r="B319" s="136">
        <v>43901</v>
      </c>
      <c r="C319" s="137">
        <v>9.5907</v>
      </c>
      <c r="D319" s="137">
        <v>9.5907</v>
      </c>
      <c r="E319" s="133">
        <v>143835</v>
      </c>
      <c r="F319" s="137">
        <v>-50.855211853391197</v>
      </c>
      <c r="G319" s="137">
        <v>-298.85901140988602</v>
      </c>
      <c r="H319" s="137">
        <v>-315.36720839333401</v>
      </c>
      <c r="I319" s="137">
        <v>-233.10417650026901</v>
      </c>
      <c r="J319" s="137">
        <v>-145.958141882528</v>
      </c>
      <c r="K319" s="137">
        <v>-36.059735521687898</v>
      </c>
      <c r="L319" s="137">
        <v>-0.64822464737242702</v>
      </c>
      <c r="M319" s="137">
        <v>-7.4605987632976003</v>
      </c>
      <c r="N319" s="137">
        <v>-1.5084980589813799</v>
      </c>
      <c r="O319" s="137"/>
      <c r="P319" s="137"/>
      <c r="Q319" s="137">
        <v>-2.4611943986820402</v>
      </c>
      <c r="R319" s="137"/>
    </row>
    <row r="320" spans="1:18" x14ac:dyDescent="0.25">
      <c r="A320" s="133" t="s">
        <v>41</v>
      </c>
      <c r="B320" s="136">
        <v>43901</v>
      </c>
      <c r="C320" s="137">
        <v>9.3318999999999992</v>
      </c>
      <c r="D320" s="137">
        <v>9.3318999999999992</v>
      </c>
      <c r="E320" s="133">
        <v>143837</v>
      </c>
      <c r="F320" s="137">
        <v>-52.261532050394003</v>
      </c>
      <c r="G320" s="137">
        <v>-300.11611179613698</v>
      </c>
      <c r="H320" s="137">
        <v>-316.62961706141499</v>
      </c>
      <c r="I320" s="137">
        <v>-234.218207911273</v>
      </c>
      <c r="J320" s="137">
        <v>-146.98480654238401</v>
      </c>
      <c r="K320" s="137">
        <v>-37.0809253960239</v>
      </c>
      <c r="L320" s="137">
        <v>-1.77222910916662</v>
      </c>
      <c r="M320" s="137">
        <v>-8.5745694071746392</v>
      </c>
      <c r="N320" s="137">
        <v>-2.9634852998436201</v>
      </c>
      <c r="O320" s="137"/>
      <c r="P320" s="137"/>
      <c r="Q320" s="137">
        <v>-4.0174052718286699</v>
      </c>
      <c r="R320" s="137"/>
    </row>
    <row r="321" spans="1:18" x14ac:dyDescent="0.25">
      <c r="A321" s="133" t="s">
        <v>23</v>
      </c>
      <c r="B321" s="136">
        <v>43901</v>
      </c>
      <c r="C321" s="137">
        <v>9.3444000000000003</v>
      </c>
      <c r="D321" s="137">
        <v>9.3444000000000003</v>
      </c>
      <c r="E321" s="133">
        <v>144213</v>
      </c>
      <c r="F321" s="137">
        <v>-46.169981106093701</v>
      </c>
      <c r="G321" s="137">
        <v>-287.641477430431</v>
      </c>
      <c r="H321" s="137">
        <v>-302.05953941209498</v>
      </c>
      <c r="I321" s="137">
        <v>-226.62832574890399</v>
      </c>
      <c r="J321" s="137">
        <v>-144.008335966782</v>
      </c>
      <c r="K321" s="137">
        <v>-33.317000439629403</v>
      </c>
      <c r="L321" s="137">
        <v>-0.39198681417271197</v>
      </c>
      <c r="M321" s="137">
        <v>-6.9159623033851201</v>
      </c>
      <c r="N321" s="137">
        <v>-0.89478049060362697</v>
      </c>
      <c r="O321" s="137"/>
      <c r="P321" s="137"/>
      <c r="Q321" s="137">
        <v>-4.0835153583617698</v>
      </c>
      <c r="R321" s="137"/>
    </row>
    <row r="322" spans="1:18" x14ac:dyDescent="0.25">
      <c r="A322" s="133" t="s">
        <v>42</v>
      </c>
      <c r="B322" s="136">
        <v>43901</v>
      </c>
      <c r="C322" s="137">
        <v>9.0802999999999994</v>
      </c>
      <c r="D322" s="137">
        <v>9.0802999999999994</v>
      </c>
      <c r="E322" s="133">
        <v>144212</v>
      </c>
      <c r="F322" s="137">
        <v>-47.709273843654998</v>
      </c>
      <c r="G322" s="137">
        <v>-289.001121147378</v>
      </c>
      <c r="H322" s="137">
        <v>-303.40454977174102</v>
      </c>
      <c r="I322" s="137">
        <v>-227.786974925051</v>
      </c>
      <c r="J322" s="137">
        <v>-145.05330277636801</v>
      </c>
      <c r="K322" s="137">
        <v>-34.354864642149799</v>
      </c>
      <c r="L322" s="137">
        <v>-1.50157806079895</v>
      </c>
      <c r="M322" s="137">
        <v>-8.0925171684908701</v>
      </c>
      <c r="N322" s="137">
        <v>-2.4813889593074498</v>
      </c>
      <c r="O322" s="137"/>
      <c r="P322" s="137"/>
      <c r="Q322" s="137">
        <v>-5.7285068259385703</v>
      </c>
      <c r="R322" s="137"/>
    </row>
    <row r="323" spans="1:18" x14ac:dyDescent="0.25">
      <c r="A323" s="133" t="s">
        <v>43</v>
      </c>
      <c r="B323" s="136">
        <v>43901</v>
      </c>
      <c r="C323" s="137">
        <v>201.3698</v>
      </c>
      <c r="D323" s="137">
        <v>201.3698</v>
      </c>
      <c r="E323" s="133">
        <v>100496</v>
      </c>
      <c r="F323" s="137">
        <v>-186.57277449905499</v>
      </c>
      <c r="G323" s="137">
        <v>-423.03759734764401</v>
      </c>
      <c r="H323" s="137">
        <v>-441.26053621285598</v>
      </c>
      <c r="I323" s="137">
        <v>-330.12939884285601</v>
      </c>
      <c r="J323" s="137">
        <v>-213.15833976032101</v>
      </c>
      <c r="K323" s="137">
        <v>-57.640136990650397</v>
      </c>
      <c r="L323" s="137">
        <v>-23.1316496061736</v>
      </c>
      <c r="M323" s="137">
        <v>-28.032558892218901</v>
      </c>
      <c r="N323" s="137">
        <v>-19.5010756021281</v>
      </c>
      <c r="O323" s="137">
        <v>-3.08375304501206</v>
      </c>
      <c r="P323" s="137">
        <v>1.29335964652103</v>
      </c>
      <c r="Q323" s="137">
        <v>53.128198096472403</v>
      </c>
      <c r="R323" s="137">
        <v>-11.226474356138899</v>
      </c>
    </row>
    <row r="324" spans="1:18" x14ac:dyDescent="0.25">
      <c r="A324" s="133" t="s">
        <v>24</v>
      </c>
      <c r="B324" s="136">
        <v>43901</v>
      </c>
      <c r="C324" s="137">
        <v>212.03909999999999</v>
      </c>
      <c r="D324" s="137">
        <v>212.03909999999999</v>
      </c>
      <c r="E324" s="133">
        <v>118494</v>
      </c>
      <c r="F324" s="137">
        <v>-185.400622644604</v>
      </c>
      <c r="G324" s="137">
        <v>-422.03152368942398</v>
      </c>
      <c r="H324" s="137">
        <v>-440.30087953302302</v>
      </c>
      <c r="I324" s="137">
        <v>-329.22329731893802</v>
      </c>
      <c r="J324" s="137">
        <v>-212.31458783175199</v>
      </c>
      <c r="K324" s="137">
        <v>-56.779631707001698</v>
      </c>
      <c r="L324" s="137">
        <v>-22.284552041533601</v>
      </c>
      <c r="M324" s="137">
        <v>-27.3203249666925</v>
      </c>
      <c r="N324" s="137">
        <v>-18.794938049506602</v>
      </c>
      <c r="O324" s="137">
        <v>-2.3464234836209701</v>
      </c>
      <c r="P324" s="137">
        <v>2.1243415186694299</v>
      </c>
      <c r="Q324" s="137">
        <v>9.5048105730764298</v>
      </c>
      <c r="R324" s="137">
        <v>-10.5861450593237</v>
      </c>
    </row>
    <row r="325" spans="1:18" x14ac:dyDescent="0.25">
      <c r="A325" s="133" t="s">
        <v>25</v>
      </c>
      <c r="B325" s="136">
        <v>43901</v>
      </c>
      <c r="C325" s="137">
        <v>9.35</v>
      </c>
      <c r="D325" s="137">
        <v>9.35</v>
      </c>
      <c r="E325" s="133">
        <v>145473</v>
      </c>
      <c r="F325" s="137">
        <v>-38.954108858056202</v>
      </c>
      <c r="G325" s="137">
        <v>-313.81780962129</v>
      </c>
      <c r="H325" s="137">
        <v>-358.35230506545201</v>
      </c>
      <c r="I325" s="137">
        <v>-283.33106359798501</v>
      </c>
      <c r="J325" s="137">
        <v>-174.002860320992</v>
      </c>
      <c r="K325" s="137">
        <v>-46.630590581441197</v>
      </c>
      <c r="L325" s="137">
        <v>-12.471480375191501</v>
      </c>
      <c r="M325" s="137">
        <v>-17.991586595272</v>
      </c>
      <c r="N325" s="137">
        <v>-10.8378002469174</v>
      </c>
      <c r="O325" s="137"/>
      <c r="P325" s="137"/>
      <c r="Q325" s="137">
        <v>-5.1352813852813899</v>
      </c>
      <c r="R325" s="137"/>
    </row>
    <row r="326" spans="1:18" x14ac:dyDescent="0.25">
      <c r="A326" s="133" t="s">
        <v>44</v>
      </c>
      <c r="B326" s="136">
        <v>43901</v>
      </c>
      <c r="C326" s="137">
        <v>9.24</v>
      </c>
      <c r="D326" s="137">
        <v>9.24</v>
      </c>
      <c r="E326" s="133">
        <v>145471</v>
      </c>
      <c r="F326" s="137">
        <v>-39.416846652266003</v>
      </c>
      <c r="G326" s="137">
        <v>-317.39130434782601</v>
      </c>
      <c r="H326" s="137">
        <v>-357.43087557603701</v>
      </c>
      <c r="I326" s="137">
        <v>-284.095605455297</v>
      </c>
      <c r="J326" s="137">
        <v>-173.764796706125</v>
      </c>
      <c r="K326" s="137">
        <v>-47.120501275229103</v>
      </c>
      <c r="L326" s="137">
        <v>-13.1807020078001</v>
      </c>
      <c r="M326" s="137">
        <v>-18.711593956883402</v>
      </c>
      <c r="N326" s="137">
        <v>-11.631612492033099</v>
      </c>
      <c r="O326" s="137"/>
      <c r="P326" s="137"/>
      <c r="Q326" s="137">
        <v>-6.0043290043289996</v>
      </c>
      <c r="R326" s="137"/>
    </row>
    <row r="327" spans="1:18" x14ac:dyDescent="0.25">
      <c r="A327" s="133" t="s">
        <v>26</v>
      </c>
      <c r="B327" s="136">
        <v>43901</v>
      </c>
      <c r="C327" s="137">
        <v>61.622700000000002</v>
      </c>
      <c r="D327" s="137">
        <v>61.622700000000002</v>
      </c>
      <c r="E327" s="133">
        <v>120751</v>
      </c>
      <c r="F327" s="137">
        <v>-172.40726630917001</v>
      </c>
      <c r="G327" s="137">
        <v>-340.74248258428599</v>
      </c>
      <c r="H327" s="137">
        <v>-342.69602203320198</v>
      </c>
      <c r="I327" s="137">
        <v>-257.89164796021299</v>
      </c>
      <c r="J327" s="137">
        <v>-151.63526819053899</v>
      </c>
      <c r="K327" s="137">
        <v>-26.491293506548001</v>
      </c>
      <c r="L327" s="137">
        <v>1.27666949996122</v>
      </c>
      <c r="M327" s="137">
        <v>-7.2501366227448898</v>
      </c>
      <c r="N327" s="137">
        <v>-1.47765811007737</v>
      </c>
      <c r="O327" s="137">
        <v>6.3967695140397396</v>
      </c>
      <c r="P327" s="137">
        <v>4.07682356156407</v>
      </c>
      <c r="Q327" s="137">
        <v>12.577277398409199</v>
      </c>
      <c r="R327" s="137">
        <v>1.7215007254172501</v>
      </c>
    </row>
    <row r="328" spans="1:18" x14ac:dyDescent="0.25">
      <c r="A328" s="133" t="s">
        <v>45</v>
      </c>
      <c r="B328" s="136">
        <v>43901</v>
      </c>
      <c r="C328" s="137">
        <v>58.460500000000003</v>
      </c>
      <c r="D328" s="137">
        <v>58.460500000000003</v>
      </c>
      <c r="E328" s="133">
        <v>103098</v>
      </c>
      <c r="F328" s="137">
        <v>-172.976402874283</v>
      </c>
      <c r="G328" s="137">
        <v>-341.358557142461</v>
      </c>
      <c r="H328" s="137">
        <v>-343.299132160554</v>
      </c>
      <c r="I328" s="137">
        <v>-258.51552974010201</v>
      </c>
      <c r="J328" s="137">
        <v>-152.23215797246601</v>
      </c>
      <c r="K328" s="137">
        <v>-27.093115862786298</v>
      </c>
      <c r="L328" s="137">
        <v>0.65530375586479805</v>
      </c>
      <c r="M328" s="137">
        <v>-7.8360189540377698</v>
      </c>
      <c r="N328" s="137">
        <v>-2.1012847241704899</v>
      </c>
      <c r="O328" s="137">
        <v>5.5486808127830498</v>
      </c>
      <c r="P328" s="137">
        <v>3.2220383603197602</v>
      </c>
      <c r="Q328" s="137">
        <v>33.074200635751701</v>
      </c>
      <c r="R328" s="137">
        <v>1.0137398036834699</v>
      </c>
    </row>
  </sheetData>
  <mergeCells count="2">
    <mergeCell ref="A4:E4"/>
    <mergeCell ref="F4:R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2" t="s">
        <v>349</v>
      </c>
      <c r="C2" s="123"/>
      <c r="D2" s="123"/>
      <c r="E2" s="124"/>
    </row>
    <row r="3" spans="2:15" ht="15.75" customHeight="1" thickBot="1" x14ac:dyDescent="0.3">
      <c r="B3" s="125"/>
      <c r="C3" s="126"/>
      <c r="D3" s="126"/>
      <c r="E3" s="127"/>
    </row>
    <row r="5" spans="2:15" x14ac:dyDescent="0.25">
      <c r="B5" s="128" t="s">
        <v>401</v>
      </c>
      <c r="C5" s="128"/>
      <c r="D5" s="128"/>
      <c r="E5" s="128"/>
      <c r="F5" s="128"/>
      <c r="G5" s="128"/>
      <c r="H5" s="128"/>
      <c r="I5" s="128"/>
      <c r="J5" s="128"/>
      <c r="K5" s="128"/>
      <c r="L5" s="128"/>
      <c r="M5" s="128"/>
      <c r="N5" s="128"/>
    </row>
    <row r="7" spans="2:15" ht="15" customHeight="1" x14ac:dyDescent="0.25">
      <c r="B7" s="129" t="s">
        <v>402</v>
      </c>
      <c r="C7" s="129"/>
      <c r="D7" s="129"/>
      <c r="E7" s="129"/>
      <c r="F7" s="129"/>
      <c r="G7" s="129"/>
      <c r="H7" s="129"/>
      <c r="I7" s="129"/>
      <c r="J7" s="129"/>
      <c r="K7" s="129"/>
      <c r="L7" s="129"/>
      <c r="M7" s="129"/>
      <c r="N7" s="129"/>
      <c r="O7" s="129"/>
    </row>
    <row r="8" spans="2:15" x14ac:dyDescent="0.25">
      <c r="B8" s="129"/>
      <c r="C8" s="129"/>
      <c r="D8" s="129"/>
      <c r="E8" s="129"/>
      <c r="F8" s="129"/>
      <c r="G8" s="129"/>
      <c r="H8" s="129"/>
      <c r="I8" s="129"/>
      <c r="J8" s="129"/>
      <c r="K8" s="129"/>
      <c r="L8" s="129"/>
      <c r="M8" s="129"/>
      <c r="N8" s="129"/>
      <c r="O8" s="129"/>
    </row>
    <row r="9" spans="2:15" x14ac:dyDescent="0.25">
      <c r="B9" s="129"/>
      <c r="C9" s="129"/>
      <c r="D9" s="129"/>
      <c r="E9" s="129"/>
      <c r="F9" s="129"/>
      <c r="G9" s="129"/>
      <c r="H9" s="129"/>
      <c r="I9" s="129"/>
      <c r="J9" s="129"/>
      <c r="K9" s="129"/>
      <c r="L9" s="129"/>
      <c r="M9" s="129"/>
      <c r="N9" s="129"/>
      <c r="O9" s="129"/>
    </row>
    <row r="10" spans="2:15" x14ac:dyDescent="0.25">
      <c r="B10" s="129"/>
      <c r="C10" s="129"/>
      <c r="D10" s="129"/>
      <c r="E10" s="129"/>
      <c r="F10" s="129"/>
      <c r="G10" s="129"/>
      <c r="H10" s="129"/>
      <c r="I10" s="129"/>
      <c r="J10" s="129"/>
      <c r="K10" s="129"/>
      <c r="L10" s="129"/>
      <c r="M10" s="129"/>
      <c r="N10" s="129"/>
      <c r="O10" s="129"/>
    </row>
    <row r="11" spans="2:15" x14ac:dyDescent="0.25">
      <c r="B11" s="129"/>
      <c r="C11" s="129"/>
      <c r="D11" s="129"/>
      <c r="E11" s="129"/>
      <c r="F11" s="129"/>
      <c r="G11" s="129"/>
      <c r="H11" s="129"/>
      <c r="I11" s="129"/>
      <c r="J11" s="129"/>
      <c r="K11" s="129"/>
      <c r="L11" s="129"/>
      <c r="M11" s="129"/>
      <c r="N11" s="129"/>
      <c r="O11" s="129"/>
    </row>
    <row r="12" spans="2:15" x14ac:dyDescent="0.25">
      <c r="B12" s="129"/>
      <c r="C12" s="129"/>
      <c r="D12" s="129"/>
      <c r="E12" s="129"/>
      <c r="F12" s="129"/>
      <c r="G12" s="129"/>
      <c r="H12" s="129"/>
      <c r="I12" s="129"/>
      <c r="J12" s="129"/>
      <c r="K12" s="129"/>
      <c r="L12" s="129"/>
      <c r="M12" s="129"/>
      <c r="N12" s="129"/>
      <c r="O12" s="129"/>
    </row>
    <row r="13" spans="2:15" x14ac:dyDescent="0.25">
      <c r="B13" s="129"/>
      <c r="C13" s="129"/>
      <c r="D13" s="129"/>
      <c r="E13" s="129"/>
      <c r="F13" s="129"/>
      <c r="G13" s="129"/>
      <c r="H13" s="129"/>
      <c r="I13" s="129"/>
      <c r="J13" s="129"/>
      <c r="K13" s="129"/>
      <c r="L13" s="129"/>
      <c r="M13" s="129"/>
      <c r="N13" s="129"/>
      <c r="O13" s="129"/>
    </row>
    <row r="14" spans="2:15" x14ac:dyDescent="0.25">
      <c r="B14" s="129"/>
      <c r="C14" s="129"/>
      <c r="D14" s="129"/>
      <c r="E14" s="129"/>
      <c r="F14" s="129"/>
      <c r="G14" s="129"/>
      <c r="H14" s="129"/>
      <c r="I14" s="129"/>
      <c r="J14" s="129"/>
      <c r="K14" s="129"/>
      <c r="L14" s="129"/>
      <c r="M14" s="129"/>
      <c r="N14" s="129"/>
      <c r="O14" s="129"/>
    </row>
    <row r="15" spans="2:15" x14ac:dyDescent="0.25">
      <c r="B15" s="129"/>
      <c r="C15" s="129"/>
      <c r="D15" s="129"/>
      <c r="E15" s="129"/>
      <c r="F15" s="129"/>
      <c r="G15" s="129"/>
      <c r="H15" s="129"/>
      <c r="I15" s="129"/>
      <c r="J15" s="129"/>
      <c r="K15" s="129"/>
      <c r="L15" s="129"/>
      <c r="M15" s="129"/>
      <c r="N15" s="129"/>
      <c r="O15" s="129"/>
    </row>
    <row r="16" spans="2:15" x14ac:dyDescent="0.25">
      <c r="B16" s="129"/>
      <c r="C16" s="129"/>
      <c r="D16" s="129"/>
      <c r="E16" s="129"/>
      <c r="F16" s="129"/>
      <c r="G16" s="129"/>
      <c r="H16" s="129"/>
      <c r="I16" s="129"/>
      <c r="J16" s="129"/>
      <c r="K16" s="129"/>
      <c r="L16" s="129"/>
      <c r="M16" s="129"/>
      <c r="N16" s="129"/>
      <c r="O16" s="129"/>
    </row>
    <row r="17" spans="2:15" x14ac:dyDescent="0.25">
      <c r="B17" s="129"/>
      <c r="C17" s="129"/>
      <c r="D17" s="129"/>
      <c r="E17" s="129"/>
      <c r="F17" s="129"/>
      <c r="G17" s="129"/>
      <c r="H17" s="129"/>
      <c r="I17" s="129"/>
      <c r="J17" s="129"/>
      <c r="K17" s="129"/>
      <c r="L17" s="129"/>
      <c r="M17" s="129"/>
      <c r="N17" s="129"/>
      <c r="O17" s="129"/>
    </row>
    <row r="18" spans="2:15" x14ac:dyDescent="0.25">
      <c r="B18" s="129"/>
      <c r="C18" s="129"/>
      <c r="D18" s="129"/>
      <c r="E18" s="129"/>
      <c r="F18" s="129"/>
      <c r="G18" s="129"/>
      <c r="H18" s="129"/>
      <c r="I18" s="129"/>
      <c r="J18" s="129"/>
      <c r="K18" s="129"/>
      <c r="L18" s="129"/>
      <c r="M18" s="129"/>
      <c r="N18" s="129"/>
      <c r="O18" s="129"/>
    </row>
    <row r="19" spans="2:15" x14ac:dyDescent="0.25">
      <c r="B19" s="129"/>
      <c r="C19" s="129"/>
      <c r="D19" s="129"/>
      <c r="E19" s="129"/>
      <c r="F19" s="129"/>
      <c r="G19" s="129"/>
      <c r="H19" s="129"/>
      <c r="I19" s="129"/>
      <c r="J19" s="129"/>
      <c r="K19" s="129"/>
      <c r="L19" s="129"/>
      <c r="M19" s="129"/>
      <c r="N19" s="129"/>
      <c r="O19" s="129"/>
    </row>
    <row r="20" spans="2:15" x14ac:dyDescent="0.25">
      <c r="B20" s="129"/>
      <c r="C20" s="129"/>
      <c r="D20" s="129"/>
      <c r="E20" s="129"/>
      <c r="F20" s="129"/>
      <c r="G20" s="129"/>
      <c r="H20" s="129"/>
      <c r="I20" s="129"/>
      <c r="J20" s="129"/>
      <c r="K20" s="129"/>
      <c r="L20" s="129"/>
      <c r="M20" s="129"/>
      <c r="N20" s="129"/>
      <c r="O20" s="129"/>
    </row>
    <row r="21" spans="2:15" x14ac:dyDescent="0.25">
      <c r="B21" s="102"/>
      <c r="C21" s="102"/>
      <c r="D21" s="102"/>
      <c r="E21" s="102"/>
      <c r="F21" s="102"/>
      <c r="G21" s="102"/>
      <c r="H21" s="102"/>
      <c r="I21" s="102"/>
      <c r="J21" s="102"/>
      <c r="K21" s="102"/>
      <c r="L21" s="102"/>
      <c r="M21" s="102"/>
      <c r="N21" s="102"/>
      <c r="O21" s="102"/>
    </row>
    <row r="22" spans="2:15" ht="15" customHeight="1" x14ac:dyDescent="0.25">
      <c r="B22" s="130" t="s">
        <v>403</v>
      </c>
      <c r="C22" s="130"/>
      <c r="D22" s="130"/>
      <c r="E22" s="130"/>
      <c r="F22" s="130"/>
      <c r="G22" s="130"/>
      <c r="H22" s="130"/>
      <c r="I22" s="130"/>
      <c r="J22" s="130"/>
      <c r="K22" s="130"/>
      <c r="L22" s="130"/>
      <c r="M22" s="130"/>
      <c r="N22" s="130"/>
      <c r="O22" s="130"/>
    </row>
    <row r="23" spans="2:15" x14ac:dyDescent="0.25">
      <c r="B23" s="130"/>
      <c r="C23" s="130"/>
      <c r="D23" s="130"/>
      <c r="E23" s="130"/>
      <c r="F23" s="130"/>
      <c r="G23" s="130"/>
      <c r="H23" s="130"/>
      <c r="I23" s="130"/>
      <c r="J23" s="130"/>
      <c r="K23" s="130"/>
      <c r="L23" s="130"/>
      <c r="M23" s="130"/>
      <c r="N23" s="130"/>
      <c r="O23" s="130"/>
    </row>
    <row r="24" spans="2:15" x14ac:dyDescent="0.25">
      <c r="B24" s="130"/>
      <c r="C24" s="130"/>
      <c r="D24" s="130"/>
      <c r="E24" s="130"/>
      <c r="F24" s="130"/>
      <c r="G24" s="130"/>
      <c r="H24" s="130"/>
      <c r="I24" s="130"/>
      <c r="J24" s="130"/>
      <c r="K24" s="130"/>
      <c r="L24" s="130"/>
      <c r="M24" s="130"/>
      <c r="N24" s="130"/>
      <c r="O24" s="130"/>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3" t="s">
        <v>349</v>
      </c>
    </row>
    <row r="3" spans="1:19" ht="15.75" thickBot="1" x14ac:dyDescent="0.3">
      <c r="A3" s="114"/>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1" t="s">
        <v>8</v>
      </c>
      <c r="C5" s="111" t="s">
        <v>9</v>
      </c>
      <c r="D5" s="117" t="s">
        <v>1</v>
      </c>
      <c r="E5" s="117"/>
      <c r="F5" s="117" t="s">
        <v>2</v>
      </c>
      <c r="G5" s="117"/>
      <c r="H5" s="117" t="s">
        <v>3</v>
      </c>
      <c r="I5" s="117"/>
      <c r="J5" s="117" t="s">
        <v>4</v>
      </c>
      <c r="K5" s="117"/>
      <c r="L5" s="117" t="s">
        <v>385</v>
      </c>
      <c r="M5" s="117"/>
      <c r="N5" s="117" t="s">
        <v>5</v>
      </c>
      <c r="O5" s="117"/>
      <c r="P5" s="117" t="s">
        <v>6</v>
      </c>
      <c r="Q5" s="117"/>
      <c r="R5" s="115" t="s">
        <v>46</v>
      </c>
      <c r="S5" s="116"/>
    </row>
    <row r="6" spans="1:19" s="13" customFormat="1" x14ac:dyDescent="0.25">
      <c r="A6" s="18" t="s">
        <v>7</v>
      </c>
      <c r="B6" s="112"/>
      <c r="C6" s="11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Data'!$A$7:$R$328,2,0)</f>
        <v>43901</v>
      </c>
      <c r="C8" s="69">
        <f>VLOOKUP($A8,'Return Data'!$A$7:$R$328,3,0)</f>
        <v>42.824300000000001</v>
      </c>
      <c r="D8" s="69">
        <f>VLOOKUP($A8,'Return Data'!$A$7:$R$328,11,0)</f>
        <v>-45.209681087263696</v>
      </c>
      <c r="E8" s="70">
        <f>RANK(D8,D$8:D$23,0)</f>
        <v>11</v>
      </c>
      <c r="F8" s="69">
        <f>VLOOKUP($A8,'Return Data'!$A$7:$R$328,12,0)</f>
        <v>-22.129071596514699</v>
      </c>
      <c r="G8" s="70">
        <f>RANK(F8,F$8:F$23,0)</f>
        <v>14</v>
      </c>
      <c r="H8" s="69">
        <f>VLOOKUP($A8,'Return Data'!$A$7:$R$328,13,0)</f>
        <v>-28.285941916155299</v>
      </c>
      <c r="I8" s="70">
        <f>RANK(H8,H$8:H$23,0)</f>
        <v>16</v>
      </c>
      <c r="J8" s="69">
        <f>VLOOKUP($A8,'Return Data'!$A$7:$R$328,14,0)</f>
        <v>-21.219855446412701</v>
      </c>
      <c r="K8" s="70">
        <f>RANK(J8,J$8:J$23,0)</f>
        <v>16</v>
      </c>
      <c r="L8" s="69">
        <f>VLOOKUP($A8,'Return Data'!$A$7:$R$328,18,0)</f>
        <v>-16.567702075482298</v>
      </c>
      <c r="M8" s="70">
        <f>RANK(L8,L$8:L$23,0)</f>
        <v>12</v>
      </c>
      <c r="N8" s="69">
        <f>VLOOKUP($A8,'Return Data'!$A$7:$R$328,15,0)</f>
        <v>-5.0045019670490998</v>
      </c>
      <c r="O8" s="70">
        <f>RANK(N8,N$8:N$23,0)</f>
        <v>12</v>
      </c>
      <c r="P8" s="69">
        <f>VLOOKUP($A8,'Return Data'!$A$7:$R$328,16,0)</f>
        <v>1.98211899270749</v>
      </c>
      <c r="Q8" s="70">
        <f>RANK(P8,P$8:P$23,0)</f>
        <v>11</v>
      </c>
      <c r="R8" s="69">
        <f>VLOOKUP($A8,'Return Data'!$A$7:$R$328,17,0)</f>
        <v>18.383936739713899</v>
      </c>
      <c r="S8" s="71">
        <f>RANK(R8,R$8:R$23,0)</f>
        <v>4</v>
      </c>
    </row>
    <row r="9" spans="1:19" s="72" customFormat="1" x14ac:dyDescent="0.25">
      <c r="A9" s="67" t="s">
        <v>12</v>
      </c>
      <c r="B9" s="68">
        <f>VLOOKUP($A9,'Return Data'!$A$7:$R$328,2,0)</f>
        <v>43901</v>
      </c>
      <c r="C9" s="69">
        <f>VLOOKUP($A9,'Return Data'!$A$7:$R$328,3,0)</f>
        <v>258.92500000000001</v>
      </c>
      <c r="D9" s="69">
        <f>VLOOKUP($A9,'Return Data'!$A$7:$R$328,11,0)</f>
        <v>-49.909158817187198</v>
      </c>
      <c r="E9" s="70">
        <f t="shared" ref="E9:E23" si="0">RANK(D9,D$8:D$23,0)</f>
        <v>14</v>
      </c>
      <c r="F9" s="69">
        <f>VLOOKUP($A9,'Return Data'!$A$7:$R$328,12,0)</f>
        <v>-18.215443682977899</v>
      </c>
      <c r="G9" s="70">
        <f t="shared" ref="G9:I9" si="1">RANK(F9,F$8:F$23,0)</f>
        <v>12</v>
      </c>
      <c r="H9" s="69">
        <f>VLOOKUP($A9,'Return Data'!$A$7:$R$328,13,0)</f>
        <v>-23.4786511009282</v>
      </c>
      <c r="I9" s="70">
        <f t="shared" si="1"/>
        <v>13</v>
      </c>
      <c r="J9" s="69">
        <f>VLOOKUP($A9,'Return Data'!$A$7:$R$328,14,0)</f>
        <v>-15.473565401265899</v>
      </c>
      <c r="K9" s="70">
        <f t="shared" ref="K9" si="2">RANK(J9,J$8:J$23,0)</f>
        <v>12</v>
      </c>
      <c r="L9" s="69">
        <f>VLOOKUP($A9,'Return Data'!$A$7:$R$328,18,0)</f>
        <v>-6.6108169990957899</v>
      </c>
      <c r="M9" s="70">
        <f t="shared" ref="M9" si="3">RANK(L9,L$8:L$23,0)</f>
        <v>8</v>
      </c>
      <c r="N9" s="69">
        <f>VLOOKUP($A9,'Return Data'!$A$7:$R$328,15,0)</f>
        <v>2.11643778883706</v>
      </c>
      <c r="O9" s="70">
        <f t="shared" ref="O9:O23" si="4">RANK(N9,N$8:N$23,0)</f>
        <v>6</v>
      </c>
      <c r="P9" s="69">
        <f>VLOOKUP($A9,'Return Data'!$A$7:$R$328,16,0)</f>
        <v>5.1709365058422598</v>
      </c>
      <c r="Q9" s="70">
        <f t="shared" ref="Q9:S23" si="5">RANK(P9,P$8:P$23,0)</f>
        <v>5</v>
      </c>
      <c r="R9" s="69">
        <f>VLOOKUP($A9,'Return Data'!$A$7:$R$328,17,0)</f>
        <v>16.912036551408999</v>
      </c>
      <c r="S9" s="71">
        <f t="shared" si="5"/>
        <v>7</v>
      </c>
    </row>
    <row r="10" spans="1:19" s="72" customFormat="1" x14ac:dyDescent="0.25">
      <c r="A10" s="67" t="s">
        <v>13</v>
      </c>
      <c r="B10" s="68">
        <f>VLOOKUP($A10,'Return Data'!$A$7:$R$328,2,0)</f>
        <v>43901</v>
      </c>
      <c r="C10" s="69">
        <f>VLOOKUP($A10,'Return Data'!$A$7:$R$328,3,0)</f>
        <v>132.09</v>
      </c>
      <c r="D10" s="69">
        <f>VLOOKUP($A10,'Return Data'!$A$7:$R$328,11,0)</f>
        <v>-44.2513639119014</v>
      </c>
      <c r="E10" s="70">
        <f t="shared" si="0"/>
        <v>10</v>
      </c>
      <c r="F10" s="69">
        <f>VLOOKUP($A10,'Return Data'!$A$7:$R$328,12,0)</f>
        <v>-20.046745976835901</v>
      </c>
      <c r="G10" s="70">
        <f t="shared" ref="G10:I10" si="6">RANK(F10,F$8:F$23,0)</f>
        <v>13</v>
      </c>
      <c r="H10" s="69">
        <f>VLOOKUP($A10,'Return Data'!$A$7:$R$328,13,0)</f>
        <v>-20.032733331799601</v>
      </c>
      <c r="I10" s="70">
        <f t="shared" si="6"/>
        <v>11</v>
      </c>
      <c r="J10" s="69">
        <f>VLOOKUP($A10,'Return Data'!$A$7:$R$328,14,0)</f>
        <v>-12.216579742469101</v>
      </c>
      <c r="K10" s="70">
        <f t="shared" ref="K10" si="7">RANK(J10,J$8:J$23,0)</f>
        <v>11</v>
      </c>
      <c r="L10" s="69">
        <f>VLOOKUP($A10,'Return Data'!$A$7:$R$328,18,0)</f>
        <v>-5.2567015589179897</v>
      </c>
      <c r="M10" s="70">
        <f t="shared" ref="M10" si="8">RANK(L10,L$8:L$23,0)</f>
        <v>6</v>
      </c>
      <c r="N10" s="69">
        <f>VLOOKUP($A10,'Return Data'!$A$7:$R$328,15,0)</f>
        <v>-0.19781248953826799</v>
      </c>
      <c r="O10" s="70">
        <f t="shared" si="4"/>
        <v>8</v>
      </c>
      <c r="P10" s="69">
        <f>VLOOKUP($A10,'Return Data'!$A$7:$R$328,16,0)</f>
        <v>2.29303944734608</v>
      </c>
      <c r="Q10" s="70">
        <f t="shared" si="5"/>
        <v>9</v>
      </c>
      <c r="R10" s="69">
        <f>VLOOKUP($A10,'Return Data'!$A$7:$R$328,17,0)</f>
        <v>17.733554819193898</v>
      </c>
      <c r="S10" s="71">
        <f t="shared" si="5"/>
        <v>5</v>
      </c>
    </row>
    <row r="11" spans="1:19" s="72" customFormat="1" x14ac:dyDescent="0.25">
      <c r="A11" s="67" t="s">
        <v>14</v>
      </c>
      <c r="B11" s="68">
        <f>VLOOKUP($A11,'Return Data'!$A$7:$R$328,2,0)</f>
        <v>43901</v>
      </c>
      <c r="C11" s="69">
        <f>VLOOKUP($A11,'Return Data'!$A$7:$R$328,3,0)</f>
        <v>9.74</v>
      </c>
      <c r="D11" s="69">
        <f>VLOOKUP($A11,'Return Data'!$A$7:$R$328,11,0)</f>
        <v>-24.730568083169199</v>
      </c>
      <c r="E11" s="70">
        <f t="shared" si="0"/>
        <v>1</v>
      </c>
      <c r="F11" s="69">
        <f>VLOOKUP($A11,'Return Data'!$A$7:$R$328,12,0)</f>
        <v>-7.3395941348463403</v>
      </c>
      <c r="G11" s="70">
        <f t="shared" ref="G11:I11" si="9">RANK(F11,F$8:F$23,0)</f>
        <v>8</v>
      </c>
      <c r="H11" s="69">
        <f>VLOOKUP($A11,'Return Data'!$A$7:$R$328,13,0)</f>
        <v>-12.963138347889</v>
      </c>
      <c r="I11" s="70">
        <f t="shared" si="9"/>
        <v>5</v>
      </c>
      <c r="J11" s="69">
        <f>VLOOKUP($A11,'Return Data'!$A$7:$R$328,14,0)</f>
        <v>-6.5974568945192802</v>
      </c>
      <c r="K11" s="70">
        <f t="shared" ref="K11" si="10">RANK(J11,J$8:J$23,0)</f>
        <v>5</v>
      </c>
      <c r="L11" s="69"/>
      <c r="M11" s="70"/>
      <c r="N11" s="69"/>
      <c r="O11" s="70"/>
      <c r="P11" s="69"/>
      <c r="Q11" s="70"/>
      <c r="R11" s="69">
        <f>VLOOKUP($A11,'Return Data'!$A$7:$R$328,17,0)</f>
        <v>-1.66783831282953</v>
      </c>
      <c r="S11" s="71">
        <f t="shared" si="5"/>
        <v>13</v>
      </c>
    </row>
    <row r="12" spans="1:19" s="72" customFormat="1" x14ac:dyDescent="0.25">
      <c r="A12" s="67" t="s">
        <v>15</v>
      </c>
      <c r="B12" s="68">
        <f>VLOOKUP($A12,'Return Data'!$A$7:$R$328,2,0)</f>
        <v>43901</v>
      </c>
      <c r="C12" s="69">
        <f>VLOOKUP($A12,'Return Data'!$A$7:$R$328,3,0)</f>
        <v>45.4</v>
      </c>
      <c r="D12" s="69">
        <f>VLOOKUP($A12,'Return Data'!$A$7:$R$328,11,0)</f>
        <v>-32.253648721139101</v>
      </c>
      <c r="E12" s="70">
        <f t="shared" si="0"/>
        <v>4</v>
      </c>
      <c r="F12" s="69">
        <f>VLOOKUP($A12,'Return Data'!$A$7:$R$328,12,0)</f>
        <v>-10.0694284794703</v>
      </c>
      <c r="G12" s="70">
        <f t="shared" ref="G12:I12" si="11">RANK(F12,F$8:F$23,0)</f>
        <v>9</v>
      </c>
      <c r="H12" s="69">
        <f>VLOOKUP($A12,'Return Data'!$A$7:$R$328,13,0)</f>
        <v>-22.729212281548602</v>
      </c>
      <c r="I12" s="70">
        <f t="shared" si="11"/>
        <v>12</v>
      </c>
      <c r="J12" s="69">
        <f>VLOOKUP($A12,'Return Data'!$A$7:$R$328,14,0)</f>
        <v>-15.7735842556481</v>
      </c>
      <c r="K12" s="70">
        <f t="shared" ref="K12" si="12">RANK(J12,J$8:J$23,0)</f>
        <v>13</v>
      </c>
      <c r="L12" s="69">
        <f>VLOOKUP($A12,'Return Data'!$A$7:$R$328,18,0)</f>
        <v>-10.100783697109399</v>
      </c>
      <c r="M12" s="70">
        <f t="shared" ref="M12" si="13">RANK(L12,L$8:L$23,0)</f>
        <v>10</v>
      </c>
      <c r="N12" s="69">
        <f>VLOOKUP($A12,'Return Data'!$A$7:$R$328,15,0)</f>
        <v>1.80624971476371</v>
      </c>
      <c r="O12" s="70">
        <f t="shared" si="4"/>
        <v>7</v>
      </c>
      <c r="P12" s="69">
        <f>VLOOKUP($A12,'Return Data'!$A$7:$R$328,16,0)</f>
        <v>3.7569324868677501</v>
      </c>
      <c r="Q12" s="70">
        <f t="shared" si="5"/>
        <v>7</v>
      </c>
      <c r="R12" s="69">
        <f>VLOOKUP($A12,'Return Data'!$A$7:$R$328,17,0)</f>
        <v>14.926536085180601</v>
      </c>
      <c r="S12" s="71">
        <f t="shared" si="5"/>
        <v>8</v>
      </c>
    </row>
    <row r="13" spans="1:19" s="72" customFormat="1" x14ac:dyDescent="0.25">
      <c r="A13" s="67" t="s">
        <v>16</v>
      </c>
      <c r="B13" s="68">
        <f>VLOOKUP($A13,'Return Data'!$A$7:$R$328,2,0)</f>
        <v>43901</v>
      </c>
      <c r="C13" s="69">
        <f>VLOOKUP($A13,'Return Data'!$A$7:$R$328,3,0)</f>
        <v>11.3764</v>
      </c>
      <c r="D13" s="69">
        <f>VLOOKUP($A13,'Return Data'!$A$7:$R$328,11,0)</f>
        <v>-36.608004185286703</v>
      </c>
      <c r="E13" s="70">
        <f t="shared" si="0"/>
        <v>9</v>
      </c>
      <c r="F13" s="69">
        <f>VLOOKUP($A13,'Return Data'!$A$7:$R$328,12,0)</f>
        <v>-4.8979936470074596</v>
      </c>
      <c r="G13" s="70">
        <f t="shared" ref="G13:I13" si="14">RANK(F13,F$8:F$23,0)</f>
        <v>5</v>
      </c>
      <c r="H13" s="69">
        <f>VLOOKUP($A13,'Return Data'!$A$7:$R$328,13,0)</f>
        <v>-15.190905582551499</v>
      </c>
      <c r="I13" s="70">
        <f t="shared" si="14"/>
        <v>6</v>
      </c>
      <c r="J13" s="69">
        <f>VLOOKUP($A13,'Return Data'!$A$7:$R$328,14,0)</f>
        <v>-8.7560995294939694</v>
      </c>
      <c r="K13" s="70">
        <f t="shared" ref="K13" si="15">RANK(J13,J$8:J$23,0)</f>
        <v>9</v>
      </c>
      <c r="L13" s="69">
        <f>VLOOKUP($A13,'Return Data'!$A$7:$R$328,18,0)</f>
        <v>-9.2223935436977094</v>
      </c>
      <c r="M13" s="70">
        <f t="shared" ref="M13" si="16">RANK(L13,L$8:L$23,0)</f>
        <v>9</v>
      </c>
      <c r="N13" s="69">
        <f>VLOOKUP($A13,'Return Data'!$A$7:$R$328,15,0)</f>
        <v>-3.0459373734031998</v>
      </c>
      <c r="O13" s="70">
        <f t="shared" si="4"/>
        <v>11</v>
      </c>
      <c r="P13" s="69"/>
      <c r="Q13" s="70"/>
      <c r="R13" s="69">
        <f>VLOOKUP($A13,'Return Data'!$A$7:$R$328,17,0)</f>
        <v>3.05030965391621</v>
      </c>
      <c r="S13" s="71">
        <f t="shared" si="5"/>
        <v>12</v>
      </c>
    </row>
    <row r="14" spans="1:19" s="72" customFormat="1" x14ac:dyDescent="0.25">
      <c r="A14" s="67" t="s">
        <v>17</v>
      </c>
      <c r="B14" s="68">
        <f>VLOOKUP($A14,'Return Data'!$A$7:$R$328,2,0)</f>
        <v>43901</v>
      </c>
      <c r="C14" s="69">
        <f>VLOOKUP($A14,'Return Data'!$A$7:$R$328,3,0)</f>
        <v>32.9437</v>
      </c>
      <c r="D14" s="69">
        <f>VLOOKUP($A14,'Return Data'!$A$7:$R$328,11,0)</f>
        <v>-25.194410899796399</v>
      </c>
      <c r="E14" s="70">
        <f t="shared" si="0"/>
        <v>2</v>
      </c>
      <c r="F14" s="69">
        <f>VLOOKUP($A14,'Return Data'!$A$7:$R$328,12,0)</f>
        <v>5.0181822409144097</v>
      </c>
      <c r="G14" s="70">
        <f t="shared" ref="G14:I14" si="17">RANK(F14,F$8:F$23,0)</f>
        <v>1</v>
      </c>
      <c r="H14" s="69">
        <f>VLOOKUP($A14,'Return Data'!$A$7:$R$328,13,0)</f>
        <v>-6.5280502170935097</v>
      </c>
      <c r="I14" s="70">
        <f t="shared" si="17"/>
        <v>1</v>
      </c>
      <c r="J14" s="69">
        <f>VLOOKUP($A14,'Return Data'!$A$7:$R$328,14,0)</f>
        <v>-0.43581845556521498</v>
      </c>
      <c r="K14" s="70">
        <f t="shared" ref="K14" si="18">RANK(J14,J$8:J$23,0)</f>
        <v>1</v>
      </c>
      <c r="L14" s="69">
        <f>VLOOKUP($A14,'Return Data'!$A$7:$R$328,18,0)</f>
        <v>-0.27164331514242601</v>
      </c>
      <c r="M14" s="70">
        <f t="shared" ref="M14" si="19">RANK(L14,L$8:L$23,0)</f>
        <v>2</v>
      </c>
      <c r="N14" s="69">
        <f>VLOOKUP($A14,'Return Data'!$A$7:$R$328,15,0)</f>
        <v>5.9654351653206099</v>
      </c>
      <c r="O14" s="70">
        <f t="shared" si="4"/>
        <v>2</v>
      </c>
      <c r="P14" s="69">
        <f>VLOOKUP($A14,'Return Data'!$A$7:$R$328,16,0)</f>
        <v>9.9632413509537905</v>
      </c>
      <c r="Q14" s="70">
        <f t="shared" si="5"/>
        <v>1</v>
      </c>
      <c r="R14" s="69">
        <f>VLOOKUP($A14,'Return Data'!$A$7:$R$328,17,0)</f>
        <v>17.712099882330701</v>
      </c>
      <c r="S14" s="71">
        <f t="shared" si="5"/>
        <v>6</v>
      </c>
    </row>
    <row r="15" spans="1:19" s="72" customFormat="1" x14ac:dyDescent="0.25">
      <c r="A15" s="67" t="s">
        <v>18</v>
      </c>
      <c r="B15" s="68">
        <f>VLOOKUP($A15,'Return Data'!$A$7:$R$328,2,0)</f>
        <v>43901</v>
      </c>
      <c r="C15" s="69">
        <f>VLOOKUP($A15,'Return Data'!$A$7:$R$328,3,0)</f>
        <v>34.061</v>
      </c>
      <c r="D15" s="69">
        <f>VLOOKUP($A15,'Return Data'!$A$7:$R$328,11,0)</f>
        <v>-34.623682602437398</v>
      </c>
      <c r="E15" s="70">
        <f t="shared" si="0"/>
        <v>7</v>
      </c>
      <c r="F15" s="69">
        <f>VLOOKUP($A15,'Return Data'!$A$7:$R$328,12,0)</f>
        <v>-6.4507708357337501</v>
      </c>
      <c r="G15" s="70">
        <f t="shared" ref="G15:I15" si="20">RANK(F15,F$8:F$23,0)</f>
        <v>6</v>
      </c>
      <c r="H15" s="69">
        <f>VLOOKUP($A15,'Return Data'!$A$7:$R$328,13,0)</f>
        <v>-15.2120171057897</v>
      </c>
      <c r="I15" s="70">
        <f t="shared" si="20"/>
        <v>7</v>
      </c>
      <c r="J15" s="69">
        <f>VLOOKUP($A15,'Return Data'!$A$7:$R$328,14,0)</f>
        <v>-6.8268274865599796</v>
      </c>
      <c r="K15" s="70">
        <f t="shared" ref="K15" si="21">RANK(J15,J$8:J$23,0)</f>
        <v>7</v>
      </c>
      <c r="L15" s="69">
        <f>VLOOKUP($A15,'Return Data'!$A$7:$R$328,18,0)</f>
        <v>-4.89939538354212</v>
      </c>
      <c r="M15" s="70">
        <f t="shared" ref="M15" si="22">RANK(L15,L$8:L$23,0)</f>
        <v>5</v>
      </c>
      <c r="N15" s="69">
        <f>VLOOKUP($A15,'Return Data'!$A$7:$R$328,15,0)</f>
        <v>2.44207096327826</v>
      </c>
      <c r="O15" s="70">
        <f t="shared" si="4"/>
        <v>5</v>
      </c>
      <c r="P15" s="69">
        <f>VLOOKUP($A15,'Return Data'!$A$7:$R$328,16,0)</f>
        <v>7.5915508430897303</v>
      </c>
      <c r="Q15" s="70">
        <f t="shared" si="5"/>
        <v>2</v>
      </c>
      <c r="R15" s="69">
        <f>VLOOKUP($A15,'Return Data'!$A$7:$R$328,17,0)</f>
        <v>24.656583382783399</v>
      </c>
      <c r="S15" s="71">
        <f t="shared" si="5"/>
        <v>2</v>
      </c>
    </row>
    <row r="16" spans="1:19" s="72" customFormat="1" x14ac:dyDescent="0.25">
      <c r="A16" s="67" t="s">
        <v>19</v>
      </c>
      <c r="B16" s="68">
        <f>VLOOKUP($A16,'Return Data'!$A$7:$R$328,2,0)</f>
        <v>43901</v>
      </c>
      <c r="C16" s="69">
        <f>VLOOKUP($A16,'Return Data'!$A$7:$R$328,3,0)</f>
        <v>70.308800000000005</v>
      </c>
      <c r="D16" s="69">
        <f>VLOOKUP($A16,'Return Data'!$A$7:$R$328,11,0)</f>
        <v>-33.866307146840299</v>
      </c>
      <c r="E16" s="70">
        <f t="shared" si="0"/>
        <v>6</v>
      </c>
      <c r="F16" s="69">
        <f>VLOOKUP($A16,'Return Data'!$A$7:$R$328,12,0)</f>
        <v>-6.5680556171604403</v>
      </c>
      <c r="G16" s="70">
        <f t="shared" ref="G16:I16" si="23">RANK(F16,F$8:F$23,0)</f>
        <v>7</v>
      </c>
      <c r="H16" s="69">
        <f>VLOOKUP($A16,'Return Data'!$A$7:$R$328,13,0)</f>
        <v>-15.2960823875864</v>
      </c>
      <c r="I16" s="70">
        <f t="shared" si="23"/>
        <v>8</v>
      </c>
      <c r="J16" s="69">
        <f>VLOOKUP($A16,'Return Data'!$A$7:$R$328,14,0)</f>
        <v>-6.6308323614432796</v>
      </c>
      <c r="K16" s="70">
        <f t="shared" ref="K16" si="24">RANK(J16,J$8:J$23,0)</f>
        <v>6</v>
      </c>
      <c r="L16" s="69">
        <f>VLOOKUP($A16,'Return Data'!$A$7:$R$328,18,0)</f>
        <v>-2.73675468128322</v>
      </c>
      <c r="M16" s="70">
        <f t="shared" ref="M16" si="25">RANK(L16,L$8:L$23,0)</f>
        <v>3</v>
      </c>
      <c r="N16" s="69">
        <f>VLOOKUP($A16,'Return Data'!$A$7:$R$328,15,0)</f>
        <v>5.3254785688403299</v>
      </c>
      <c r="O16" s="70">
        <f t="shared" si="4"/>
        <v>3</v>
      </c>
      <c r="P16" s="69">
        <f>VLOOKUP($A16,'Return Data'!$A$7:$R$328,16,0)</f>
        <v>5.8530097345768102</v>
      </c>
      <c r="Q16" s="70">
        <f t="shared" si="5"/>
        <v>4</v>
      </c>
      <c r="R16" s="69">
        <f>VLOOKUP($A16,'Return Data'!$A$7:$R$328,17,0)</f>
        <v>14.569103117938599</v>
      </c>
      <c r="S16" s="71">
        <f t="shared" si="5"/>
        <v>9</v>
      </c>
    </row>
    <row r="17" spans="1:19" s="72" customFormat="1" x14ac:dyDescent="0.25">
      <c r="A17" s="67" t="s">
        <v>20</v>
      </c>
      <c r="B17" s="68">
        <f>VLOOKUP($A17,'Return Data'!$A$7:$R$328,2,0)</f>
        <v>43901</v>
      </c>
      <c r="C17" s="69">
        <f>VLOOKUP($A17,'Return Data'!$A$7:$R$328,3,0)</f>
        <v>44.83</v>
      </c>
      <c r="D17" s="69">
        <f>VLOOKUP($A17,'Return Data'!$A$7:$R$328,11,0)</f>
        <v>-55.504748950837801</v>
      </c>
      <c r="E17" s="70">
        <f t="shared" si="0"/>
        <v>15</v>
      </c>
      <c r="F17" s="69">
        <f>VLOOKUP($A17,'Return Data'!$A$7:$R$328,12,0)</f>
        <v>-27.719157044416601</v>
      </c>
      <c r="G17" s="70">
        <f t="shared" ref="G17:I17" si="26">RANK(F17,F$8:F$23,0)</f>
        <v>16</v>
      </c>
      <c r="H17" s="69">
        <f>VLOOKUP($A17,'Return Data'!$A$7:$R$328,13,0)</f>
        <v>-26.855854040597698</v>
      </c>
      <c r="I17" s="70">
        <f t="shared" si="26"/>
        <v>14</v>
      </c>
      <c r="J17" s="69">
        <f>VLOOKUP($A17,'Return Data'!$A$7:$R$328,14,0)</f>
        <v>-18.381227082189898</v>
      </c>
      <c r="K17" s="70">
        <f t="shared" ref="K17" si="27">RANK(J17,J$8:J$23,0)</f>
        <v>14</v>
      </c>
      <c r="L17" s="69">
        <f>VLOOKUP($A17,'Return Data'!$A$7:$R$328,18,0)</f>
        <v>-6.5164538641678798</v>
      </c>
      <c r="M17" s="70">
        <f t="shared" ref="M17" si="28">RANK(L17,L$8:L$23,0)</f>
        <v>7</v>
      </c>
      <c r="N17" s="69">
        <f>VLOOKUP($A17,'Return Data'!$A$7:$R$328,15,0)</f>
        <v>-1.89008870471099</v>
      </c>
      <c r="O17" s="70">
        <f t="shared" si="4"/>
        <v>9</v>
      </c>
      <c r="P17" s="69">
        <f>VLOOKUP($A17,'Return Data'!$A$7:$R$328,16,0)</f>
        <v>3.4122960159289102</v>
      </c>
      <c r="Q17" s="70">
        <f t="shared" si="5"/>
        <v>8</v>
      </c>
      <c r="R17" s="69">
        <f>VLOOKUP($A17,'Return Data'!$A$7:$R$328,17,0)</f>
        <v>24.868838028169002</v>
      </c>
      <c r="S17" s="71">
        <f t="shared" si="5"/>
        <v>1</v>
      </c>
    </row>
    <row r="18" spans="1:19" s="72" customFormat="1" x14ac:dyDescent="0.25">
      <c r="A18" s="67" t="s">
        <v>21</v>
      </c>
      <c r="B18" s="68">
        <f>VLOOKUP($A18,'Return Data'!$A$7:$R$328,2,0)</f>
        <v>43901</v>
      </c>
      <c r="C18" s="69">
        <f>VLOOKUP($A18,'Return Data'!$A$7:$R$328,3,0)</f>
        <v>126.6636</v>
      </c>
      <c r="D18" s="69">
        <f>VLOOKUP($A18,'Return Data'!$A$7:$R$328,11,0)</f>
        <v>-48.578815049994297</v>
      </c>
      <c r="E18" s="70">
        <f t="shared" si="0"/>
        <v>13</v>
      </c>
      <c r="F18" s="69">
        <f>VLOOKUP($A18,'Return Data'!$A$7:$R$328,12,0)</f>
        <v>-11.795518772461699</v>
      </c>
      <c r="G18" s="70">
        <f t="shared" ref="G18:I18" si="29">RANK(F18,F$8:F$23,0)</f>
        <v>10</v>
      </c>
      <c r="H18" s="69">
        <f>VLOOKUP($A18,'Return Data'!$A$7:$R$328,13,0)</f>
        <v>-15.6242234652667</v>
      </c>
      <c r="I18" s="70">
        <f t="shared" si="29"/>
        <v>9</v>
      </c>
      <c r="J18" s="69">
        <f>VLOOKUP($A18,'Return Data'!$A$7:$R$328,14,0)</f>
        <v>-8.4434331874338895</v>
      </c>
      <c r="K18" s="70">
        <f t="shared" ref="K18" si="30">RANK(J18,J$8:J$23,0)</f>
        <v>8</v>
      </c>
      <c r="L18" s="69">
        <f>VLOOKUP($A18,'Return Data'!$A$7:$R$328,18,0)</f>
        <v>-4.67563317636239</v>
      </c>
      <c r="M18" s="70">
        <f t="shared" ref="M18" si="31">RANK(L18,L$8:L$23,0)</f>
        <v>4</v>
      </c>
      <c r="N18" s="69">
        <f>VLOOKUP($A18,'Return Data'!$A$7:$R$328,15,0)</f>
        <v>3.5873195806286899</v>
      </c>
      <c r="O18" s="70">
        <f t="shared" si="4"/>
        <v>4</v>
      </c>
      <c r="P18" s="69">
        <f>VLOOKUP($A18,'Return Data'!$A$7:$R$328,16,0)</f>
        <v>7.4688124002162999</v>
      </c>
      <c r="Q18" s="70">
        <f t="shared" si="5"/>
        <v>3</v>
      </c>
      <c r="R18" s="69">
        <f>VLOOKUP($A18,'Return Data'!$A$7:$R$328,17,0)</f>
        <v>20.804499600342499</v>
      </c>
      <c r="S18" s="71">
        <f t="shared" si="5"/>
        <v>3</v>
      </c>
    </row>
    <row r="19" spans="1:19" s="72" customFormat="1" x14ac:dyDescent="0.25">
      <c r="A19" s="67" t="s">
        <v>22</v>
      </c>
      <c r="B19" s="68">
        <f>VLOOKUP($A19,'Return Data'!$A$7:$R$328,2,0)</f>
        <v>43901</v>
      </c>
      <c r="C19" s="69">
        <f>VLOOKUP($A19,'Return Data'!$A$7:$R$328,3,0)</f>
        <v>9.5907</v>
      </c>
      <c r="D19" s="69">
        <f>VLOOKUP($A19,'Return Data'!$A$7:$R$328,11,0)</f>
        <v>-36.059735521687898</v>
      </c>
      <c r="E19" s="70">
        <f t="shared" si="0"/>
        <v>8</v>
      </c>
      <c r="F19" s="69">
        <f>VLOOKUP($A19,'Return Data'!$A$7:$R$328,12,0)</f>
        <v>-0.64822464737242702</v>
      </c>
      <c r="G19" s="70">
        <f t="shared" ref="G19:I19" si="32">RANK(F19,F$8:F$23,0)</f>
        <v>4</v>
      </c>
      <c r="H19" s="69">
        <f>VLOOKUP($A19,'Return Data'!$A$7:$R$328,13,0)</f>
        <v>-7.4605987632976003</v>
      </c>
      <c r="I19" s="70">
        <f t="shared" si="32"/>
        <v>4</v>
      </c>
      <c r="J19" s="69">
        <f>VLOOKUP($A19,'Return Data'!$A$7:$R$328,14,0)</f>
        <v>-1.5084980589813799</v>
      </c>
      <c r="K19" s="70">
        <f t="shared" ref="K19" si="33">RANK(J19,J$8:J$23,0)</f>
        <v>4</v>
      </c>
      <c r="L19" s="69"/>
      <c r="M19" s="70"/>
      <c r="N19" s="69"/>
      <c r="O19" s="70"/>
      <c r="P19" s="69"/>
      <c r="Q19" s="70"/>
      <c r="R19" s="69">
        <f>VLOOKUP($A19,'Return Data'!$A$7:$R$328,17,0)</f>
        <v>-2.4611943986820402</v>
      </c>
      <c r="S19" s="71">
        <f t="shared" si="5"/>
        <v>14</v>
      </c>
    </row>
    <row r="20" spans="1:19" s="72" customFormat="1" x14ac:dyDescent="0.25">
      <c r="A20" s="67" t="s">
        <v>23</v>
      </c>
      <c r="B20" s="68">
        <f>VLOOKUP($A20,'Return Data'!$A$7:$R$328,2,0)</f>
        <v>43901</v>
      </c>
      <c r="C20" s="69">
        <f>VLOOKUP($A20,'Return Data'!$A$7:$R$328,3,0)</f>
        <v>9.3444000000000003</v>
      </c>
      <c r="D20" s="69">
        <f>VLOOKUP($A20,'Return Data'!$A$7:$R$328,11,0)</f>
        <v>-33.317000439629403</v>
      </c>
      <c r="E20" s="70">
        <f t="shared" si="0"/>
        <v>5</v>
      </c>
      <c r="F20" s="69">
        <f>VLOOKUP($A20,'Return Data'!$A$7:$R$328,12,0)</f>
        <v>-0.39198681417271197</v>
      </c>
      <c r="G20" s="70">
        <f t="shared" ref="G20:I20" si="34">RANK(F20,F$8:F$23,0)</f>
        <v>3</v>
      </c>
      <c r="H20" s="69">
        <f>VLOOKUP($A20,'Return Data'!$A$7:$R$328,13,0)</f>
        <v>-6.9159623033851201</v>
      </c>
      <c r="I20" s="70">
        <f t="shared" si="34"/>
        <v>2</v>
      </c>
      <c r="J20" s="69">
        <f>VLOOKUP($A20,'Return Data'!$A$7:$R$328,14,0)</f>
        <v>-0.89478049060362697</v>
      </c>
      <c r="K20" s="70">
        <f t="shared" ref="K20" si="35">RANK(J20,J$8:J$23,0)</f>
        <v>2</v>
      </c>
      <c r="L20" s="69"/>
      <c r="M20" s="70"/>
      <c r="N20" s="69"/>
      <c r="O20" s="70"/>
      <c r="P20" s="69"/>
      <c r="Q20" s="70"/>
      <c r="R20" s="69">
        <f>VLOOKUP($A20,'Return Data'!$A$7:$R$328,17,0)</f>
        <v>-4.0835153583617698</v>
      </c>
      <c r="S20" s="71">
        <f t="shared" si="5"/>
        <v>15</v>
      </c>
    </row>
    <row r="21" spans="1:19" s="72" customFormat="1" x14ac:dyDescent="0.25">
      <c r="A21" s="67" t="s">
        <v>24</v>
      </c>
      <c r="B21" s="68">
        <f>VLOOKUP($A21,'Return Data'!$A$7:$R$328,2,0)</f>
        <v>43901</v>
      </c>
      <c r="C21" s="69">
        <f>VLOOKUP($A21,'Return Data'!$A$7:$R$328,3,0)</f>
        <v>212.03909999999999</v>
      </c>
      <c r="D21" s="69">
        <f>VLOOKUP($A21,'Return Data'!$A$7:$R$328,11,0)</f>
        <v>-56.779631707001698</v>
      </c>
      <c r="E21" s="70">
        <f t="shared" si="0"/>
        <v>16</v>
      </c>
      <c r="F21" s="69">
        <f>VLOOKUP($A21,'Return Data'!$A$7:$R$328,12,0)</f>
        <v>-22.284552041533601</v>
      </c>
      <c r="G21" s="70">
        <f t="shared" ref="G21:I21" si="36">RANK(F21,F$8:F$23,0)</f>
        <v>15</v>
      </c>
      <c r="H21" s="69">
        <f>VLOOKUP($A21,'Return Data'!$A$7:$R$328,13,0)</f>
        <v>-27.3203249666925</v>
      </c>
      <c r="I21" s="70">
        <f t="shared" si="36"/>
        <v>15</v>
      </c>
      <c r="J21" s="69">
        <f>VLOOKUP($A21,'Return Data'!$A$7:$R$328,14,0)</f>
        <v>-18.794938049506602</v>
      </c>
      <c r="K21" s="70">
        <f t="shared" ref="K21" si="37">RANK(J21,J$8:J$23,0)</f>
        <v>15</v>
      </c>
      <c r="L21" s="69">
        <f>VLOOKUP($A21,'Return Data'!$A$7:$R$328,18,0)</f>
        <v>-10.5861450593237</v>
      </c>
      <c r="M21" s="70">
        <f t="shared" ref="M21" si="38">RANK(L21,L$8:L$23,0)</f>
        <v>11</v>
      </c>
      <c r="N21" s="69">
        <f>VLOOKUP($A21,'Return Data'!$A$7:$R$328,15,0)</f>
        <v>-2.3464234836209701</v>
      </c>
      <c r="O21" s="70">
        <f t="shared" si="4"/>
        <v>10</v>
      </c>
      <c r="P21" s="69">
        <f>VLOOKUP($A21,'Return Data'!$A$7:$R$328,16,0)</f>
        <v>2.1243415186694299</v>
      </c>
      <c r="Q21" s="70">
        <f t="shared" si="5"/>
        <v>10</v>
      </c>
      <c r="R21" s="69">
        <f>VLOOKUP($A21,'Return Data'!$A$7:$R$328,17,0)</f>
        <v>9.5048105730764298</v>
      </c>
      <c r="S21" s="71">
        <f t="shared" si="5"/>
        <v>11</v>
      </c>
    </row>
    <row r="22" spans="1:19" s="72" customFormat="1" x14ac:dyDescent="0.25">
      <c r="A22" s="67" t="s">
        <v>25</v>
      </c>
      <c r="B22" s="68">
        <f>VLOOKUP($A22,'Return Data'!$A$7:$R$328,2,0)</f>
        <v>43901</v>
      </c>
      <c r="C22" s="69">
        <f>VLOOKUP($A22,'Return Data'!$A$7:$R$328,3,0)</f>
        <v>9.35</v>
      </c>
      <c r="D22" s="69">
        <f>VLOOKUP($A22,'Return Data'!$A$7:$R$328,11,0)</f>
        <v>-46.630590581441197</v>
      </c>
      <c r="E22" s="70">
        <f t="shared" si="0"/>
        <v>12</v>
      </c>
      <c r="F22" s="69">
        <f>VLOOKUP($A22,'Return Data'!$A$7:$R$328,12,0)</f>
        <v>-12.471480375191501</v>
      </c>
      <c r="G22" s="70">
        <f t="shared" ref="G22:I22" si="39">RANK(F22,F$8:F$23,0)</f>
        <v>11</v>
      </c>
      <c r="H22" s="69">
        <f>VLOOKUP($A22,'Return Data'!$A$7:$R$328,13,0)</f>
        <v>-17.991586595272</v>
      </c>
      <c r="I22" s="70">
        <f t="shared" si="39"/>
        <v>10</v>
      </c>
      <c r="J22" s="69">
        <f>VLOOKUP($A22,'Return Data'!$A$7:$R$328,14,0)</f>
        <v>-10.8378002469174</v>
      </c>
      <c r="K22" s="70">
        <f t="shared" ref="K22" si="40">RANK(J22,J$8:J$23,0)</f>
        <v>10</v>
      </c>
      <c r="L22" s="69"/>
      <c r="M22" s="70"/>
      <c r="N22" s="69"/>
      <c r="O22" s="70"/>
      <c r="P22" s="69"/>
      <c r="Q22" s="70"/>
      <c r="R22" s="69">
        <f>VLOOKUP($A22,'Return Data'!$A$7:$R$328,17,0)</f>
        <v>-5.1352813852813899</v>
      </c>
      <c r="S22" s="71">
        <f t="shared" si="5"/>
        <v>16</v>
      </c>
    </row>
    <row r="23" spans="1:19" s="72" customFormat="1" x14ac:dyDescent="0.25">
      <c r="A23" s="67" t="s">
        <v>26</v>
      </c>
      <c r="B23" s="68">
        <f>VLOOKUP($A23,'Return Data'!$A$7:$R$328,2,0)</f>
        <v>43901</v>
      </c>
      <c r="C23" s="69">
        <f>VLOOKUP($A23,'Return Data'!$A$7:$R$328,3,0)</f>
        <v>61.622700000000002</v>
      </c>
      <c r="D23" s="69">
        <f>VLOOKUP($A23,'Return Data'!$A$7:$R$328,11,0)</f>
        <v>-26.491293506548001</v>
      </c>
      <c r="E23" s="70">
        <f t="shared" si="0"/>
        <v>3</v>
      </c>
      <c r="F23" s="69">
        <f>VLOOKUP($A23,'Return Data'!$A$7:$R$328,12,0)</f>
        <v>1.27666949996122</v>
      </c>
      <c r="G23" s="70">
        <f t="shared" ref="G23:I23" si="41">RANK(F23,F$8:F$23,0)</f>
        <v>2</v>
      </c>
      <c r="H23" s="69">
        <f>VLOOKUP($A23,'Return Data'!$A$7:$R$328,13,0)</f>
        <v>-7.2501366227448898</v>
      </c>
      <c r="I23" s="70">
        <f t="shared" si="41"/>
        <v>3</v>
      </c>
      <c r="J23" s="69">
        <f>VLOOKUP($A23,'Return Data'!$A$7:$R$328,14,0)</f>
        <v>-1.47765811007737</v>
      </c>
      <c r="K23" s="70">
        <f t="shared" ref="K23" si="42">RANK(J23,J$8:J$23,0)</f>
        <v>3</v>
      </c>
      <c r="L23" s="69">
        <f>VLOOKUP($A23,'Return Data'!$A$7:$R$328,18,0)</f>
        <v>1.7215007254172501</v>
      </c>
      <c r="M23" s="70">
        <f t="shared" ref="M23" si="43">RANK(L23,L$8:L$23,0)</f>
        <v>1</v>
      </c>
      <c r="N23" s="69">
        <f>VLOOKUP($A23,'Return Data'!$A$7:$R$328,15,0)</f>
        <v>6.3967695140397396</v>
      </c>
      <c r="O23" s="70">
        <f t="shared" si="4"/>
        <v>1</v>
      </c>
      <c r="P23" s="69">
        <f>VLOOKUP($A23,'Return Data'!$A$7:$R$328,16,0)</f>
        <v>4.07682356156407</v>
      </c>
      <c r="Q23" s="70">
        <f t="shared" si="5"/>
        <v>6</v>
      </c>
      <c r="R23" s="69">
        <f>VLOOKUP($A23,'Return Data'!$A$7:$R$328,17,0)</f>
        <v>12.577277398409199</v>
      </c>
      <c r="S23" s="71">
        <f t="shared" si="5"/>
        <v>10</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-39.375540075760107</v>
      </c>
      <c r="E25" s="78"/>
      <c r="F25" s="79">
        <f>AVERAGE(F8:F23)</f>
        <v>-10.29582324530123</v>
      </c>
      <c r="G25" s="78"/>
      <c r="H25" s="79">
        <f>AVERAGE(H8:H23)</f>
        <v>-16.820963689287399</v>
      </c>
      <c r="I25" s="78"/>
      <c r="J25" s="79">
        <f>AVERAGE(J8:J23)</f>
        <v>-9.64180967494298</v>
      </c>
      <c r="K25" s="78"/>
      <c r="L25" s="79">
        <f>AVERAGE(L8:L23)</f>
        <v>-6.3102435523923068</v>
      </c>
      <c r="M25" s="78"/>
      <c r="N25" s="79">
        <f>AVERAGE(N8:N23)</f>
        <v>1.262916439782156</v>
      </c>
      <c r="O25" s="78"/>
      <c r="P25" s="79">
        <f>AVERAGE(P8:P23)</f>
        <v>4.8811911688875114</v>
      </c>
      <c r="Q25" s="78"/>
      <c r="R25" s="79">
        <f>AVERAGE(R8:R23)</f>
        <v>11.396984773581794</v>
      </c>
      <c r="S25" s="80"/>
    </row>
    <row r="26" spans="1:19" s="72" customFormat="1" x14ac:dyDescent="0.25">
      <c r="A26" s="77" t="s">
        <v>28</v>
      </c>
      <c r="B26" s="78"/>
      <c r="C26" s="78"/>
      <c r="D26" s="79">
        <f>MIN(D8:D23)</f>
        <v>-56.779631707001698</v>
      </c>
      <c r="E26" s="78"/>
      <c r="F26" s="79">
        <f>MIN(F8:F23)</f>
        <v>-27.719157044416601</v>
      </c>
      <c r="G26" s="78"/>
      <c r="H26" s="79">
        <f>MIN(H8:H23)</f>
        <v>-28.285941916155299</v>
      </c>
      <c r="I26" s="78"/>
      <c r="J26" s="79">
        <f>MIN(J8:J23)</f>
        <v>-21.219855446412701</v>
      </c>
      <c r="K26" s="78"/>
      <c r="L26" s="79">
        <f>MIN(L8:L23)</f>
        <v>-16.567702075482298</v>
      </c>
      <c r="M26" s="78"/>
      <c r="N26" s="79">
        <f>MIN(N8:N23)</f>
        <v>-5.0045019670490998</v>
      </c>
      <c r="O26" s="78"/>
      <c r="P26" s="79">
        <f>MIN(P8:P23)</f>
        <v>1.98211899270749</v>
      </c>
      <c r="Q26" s="78"/>
      <c r="R26" s="79">
        <f>MIN(R8:R23)</f>
        <v>-5.1352813852813899</v>
      </c>
      <c r="S26" s="80"/>
    </row>
    <row r="27" spans="1:19" s="72" customFormat="1" ht="15.75" thickBot="1" x14ac:dyDescent="0.3">
      <c r="A27" s="81" t="s">
        <v>29</v>
      </c>
      <c r="B27" s="82"/>
      <c r="C27" s="82"/>
      <c r="D27" s="83">
        <f>MAX(D8:D23)</f>
        <v>-24.730568083169199</v>
      </c>
      <c r="E27" s="82"/>
      <c r="F27" s="83">
        <f>MAX(F8:F23)</f>
        <v>5.0181822409144097</v>
      </c>
      <c r="G27" s="82"/>
      <c r="H27" s="83">
        <f>MAX(H8:H23)</f>
        <v>-6.5280502170935097</v>
      </c>
      <c r="I27" s="82"/>
      <c r="J27" s="83">
        <f>MAX(J8:J23)</f>
        <v>-0.43581845556521498</v>
      </c>
      <c r="K27" s="82"/>
      <c r="L27" s="83">
        <f>MAX(L8:L23)</f>
        <v>1.7215007254172501</v>
      </c>
      <c r="M27" s="82"/>
      <c r="N27" s="83">
        <f>MAX(N8:N23)</f>
        <v>6.3967695140397396</v>
      </c>
      <c r="O27" s="82"/>
      <c r="P27" s="83">
        <f>MAX(P8:P23)</f>
        <v>9.9632413509537905</v>
      </c>
      <c r="Q27" s="82"/>
      <c r="R27" s="83">
        <f>MAX(R8:R23)</f>
        <v>24.868838028169002</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3" t="s">
        <v>349</v>
      </c>
    </row>
    <row r="3" spans="1:20" ht="15.75" thickBot="1" x14ac:dyDescent="0.3">
      <c r="A3" s="114"/>
    </row>
    <row r="4" spans="1:20" ht="15.75" thickBot="1" x14ac:dyDescent="0.3"/>
    <row r="5" spans="1:20" x14ac:dyDescent="0.25">
      <c r="A5" s="32" t="s">
        <v>344</v>
      </c>
      <c r="B5" s="111" t="s">
        <v>8</v>
      </c>
      <c r="C5" s="111" t="s">
        <v>9</v>
      </c>
      <c r="D5" s="117" t="s">
        <v>1</v>
      </c>
      <c r="E5" s="117"/>
      <c r="F5" s="117" t="s">
        <v>2</v>
      </c>
      <c r="G5" s="117"/>
      <c r="H5" s="117" t="s">
        <v>3</v>
      </c>
      <c r="I5" s="117"/>
      <c r="J5" s="117" t="s">
        <v>4</v>
      </c>
      <c r="K5" s="117"/>
      <c r="L5" s="117" t="s">
        <v>385</v>
      </c>
      <c r="M5" s="117"/>
      <c r="N5" s="117" t="s">
        <v>5</v>
      </c>
      <c r="O5" s="117"/>
      <c r="P5" s="117" t="s">
        <v>6</v>
      </c>
      <c r="Q5" s="117"/>
      <c r="R5" s="115" t="s">
        <v>46</v>
      </c>
      <c r="S5" s="116"/>
      <c r="T5" s="13"/>
    </row>
    <row r="6" spans="1:20" x14ac:dyDescent="0.25">
      <c r="A6" s="18" t="s">
        <v>7</v>
      </c>
      <c r="B6" s="112"/>
      <c r="C6" s="11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Data'!$A$7:$R$328,2,0)</f>
        <v>43901</v>
      </c>
      <c r="C8" s="69">
        <f>VLOOKUP($A8,'Return Data'!$A$7:$R$328,3,0)</f>
        <v>39.943899999999999</v>
      </c>
      <c r="D8" s="69">
        <f>VLOOKUP($A8,'Return Data'!$A$7:$R$328,11,0)</f>
        <v>-46.095302734951403</v>
      </c>
      <c r="E8" s="70">
        <f>RANK(D8,D$8:D$23,0)</f>
        <v>11</v>
      </c>
      <c r="F8" s="69">
        <f>VLOOKUP($A8,'Return Data'!$A$7:$R$328,12,0)</f>
        <v>-23.0991598586047</v>
      </c>
      <c r="G8" s="70">
        <f>RANK(F8,F$8:F$23,0)</f>
        <v>14</v>
      </c>
      <c r="H8" s="69">
        <f>VLOOKUP($A8,'Return Data'!$A$7:$R$328,13,0)</f>
        <v>-29.171611764184899</v>
      </c>
      <c r="I8" s="70">
        <f>RANK(H8,H$8:H$23,0)</f>
        <v>16</v>
      </c>
      <c r="J8" s="69">
        <f>VLOOKUP($A8,'Return Data'!$A$7:$R$328,14,0)</f>
        <v>-22.1319783327382</v>
      </c>
      <c r="K8" s="70">
        <f>RANK(J8,J$8:J$23,0)</f>
        <v>16</v>
      </c>
      <c r="L8" s="69">
        <f>VLOOKUP($A8,'Return Data'!$A$7:$R$328,18,0)</f>
        <v>-17.340413851237798</v>
      </c>
      <c r="M8" s="70">
        <f>RANK(L8,L$8:L$23,0)</f>
        <v>12</v>
      </c>
      <c r="N8" s="69">
        <f>VLOOKUP($A8,'Return Data'!$A$7:$R$328,15,0)</f>
        <v>-5.9993220227225796</v>
      </c>
      <c r="O8" s="70">
        <f>RANK(N8,N$8:N$23,0)</f>
        <v>12</v>
      </c>
      <c r="P8" s="69">
        <f>VLOOKUP($A8,'Return Data'!$A$7:$R$328,16,0)</f>
        <v>0.82089180920929505</v>
      </c>
      <c r="Q8" s="70">
        <f>RANK(P8,P$8:P$23,0)</f>
        <v>11</v>
      </c>
      <c r="R8" s="69">
        <f>VLOOKUP($A8,'Return Data'!$A$7:$R$328,17,0)</f>
        <v>25.0275326310969</v>
      </c>
      <c r="S8" s="71">
        <f>RANK(R8,R$8:R$23,0)</f>
        <v>9</v>
      </c>
    </row>
    <row r="9" spans="1:20" x14ac:dyDescent="0.25">
      <c r="A9" s="67" t="s">
        <v>31</v>
      </c>
      <c r="B9" s="68">
        <f>VLOOKUP($A9,'Return Data'!$A$7:$R$328,2,0)</f>
        <v>43901</v>
      </c>
      <c r="C9" s="69">
        <f>VLOOKUP($A9,'Return Data'!$A$7:$R$328,3,0)</f>
        <v>243.2</v>
      </c>
      <c r="D9" s="69">
        <f>VLOOKUP($A9,'Return Data'!$A$7:$R$328,11,0)</f>
        <v>-50.631828157112402</v>
      </c>
      <c r="E9" s="70">
        <f t="shared" ref="E9:E23" si="0">RANK(D9,D$8:D$23,0)</f>
        <v>14</v>
      </c>
      <c r="F9" s="69">
        <f>VLOOKUP($A9,'Return Data'!$A$7:$R$328,12,0)</f>
        <v>-18.960107664020299</v>
      </c>
      <c r="G9" s="70">
        <f t="shared" ref="G9:G23" si="1">RANK(F9,F$8:F$23,0)</f>
        <v>12</v>
      </c>
      <c r="H9" s="69">
        <f>VLOOKUP($A9,'Return Data'!$A$7:$R$328,13,0)</f>
        <v>-24.156303695041998</v>
      </c>
      <c r="I9" s="70">
        <f t="shared" ref="I9:I23" si="2">RANK(H9,H$8:H$23,0)</f>
        <v>13</v>
      </c>
      <c r="J9" s="69">
        <f>VLOOKUP($A9,'Return Data'!$A$7:$R$328,14,0)</f>
        <v>-16.232036516156398</v>
      </c>
      <c r="K9" s="70">
        <f t="shared" ref="K9:K23" si="3">RANK(J9,J$8:J$23,0)</f>
        <v>12</v>
      </c>
      <c r="L9" s="69">
        <f>VLOOKUP($A9,'Return Data'!$A$7:$R$328,18,0)</f>
        <v>-7.5882546857315498</v>
      </c>
      <c r="M9" s="70">
        <f t="shared" ref="M9:M23" si="4">RANK(L9,L$8:L$23,0)</f>
        <v>8</v>
      </c>
      <c r="N9" s="69">
        <f>VLOOKUP($A9,'Return Data'!$A$7:$R$328,15,0)</f>
        <v>0.96084385344273504</v>
      </c>
      <c r="O9" s="70">
        <f t="shared" ref="O9:O23" si="5">RANK(N9,N$8:N$23,0)</f>
        <v>6</v>
      </c>
      <c r="P9" s="69">
        <f>VLOOKUP($A9,'Return Data'!$A$7:$R$328,16,0)</f>
        <v>3.8662811229518099</v>
      </c>
      <c r="Q9" s="70">
        <f t="shared" ref="Q9:Q23" si="6">RANK(P9,P$8:P$23,0)</f>
        <v>5</v>
      </c>
      <c r="R9" s="69">
        <f>VLOOKUP($A9,'Return Data'!$A$7:$R$328,17,0)</f>
        <v>89.269008914525401</v>
      </c>
      <c r="S9" s="71">
        <f t="shared" ref="S9:S23" si="7">RANK(R9,R$8:R$23,0)</f>
        <v>2</v>
      </c>
    </row>
    <row r="10" spans="1:20" x14ac:dyDescent="0.25">
      <c r="A10" s="67" t="s">
        <v>32</v>
      </c>
      <c r="B10" s="68">
        <f>VLOOKUP($A10,'Return Data'!$A$7:$R$328,2,0)</f>
        <v>43901</v>
      </c>
      <c r="C10" s="69">
        <f>VLOOKUP($A10,'Return Data'!$A$7:$R$328,3,0)</f>
        <v>123.74</v>
      </c>
      <c r="D10" s="69">
        <f>VLOOKUP($A10,'Return Data'!$A$7:$R$328,11,0)</f>
        <v>-44.726545085559998</v>
      </c>
      <c r="E10" s="70">
        <f t="shared" si="0"/>
        <v>10</v>
      </c>
      <c r="F10" s="69">
        <f>VLOOKUP($A10,'Return Data'!$A$7:$R$328,12,0)</f>
        <v>-20.501645202363498</v>
      </c>
      <c r="G10" s="70">
        <f t="shared" si="1"/>
        <v>13</v>
      </c>
      <c r="H10" s="69">
        <f>VLOOKUP($A10,'Return Data'!$A$7:$R$328,13,0)</f>
        <v>-20.4955058378189</v>
      </c>
      <c r="I10" s="70">
        <f t="shared" si="2"/>
        <v>11</v>
      </c>
      <c r="J10" s="69">
        <f>VLOOKUP($A10,'Return Data'!$A$7:$R$328,14,0)</f>
        <v>-12.713722389575601</v>
      </c>
      <c r="K10" s="70">
        <f t="shared" si="3"/>
        <v>11</v>
      </c>
      <c r="L10" s="69">
        <f>VLOOKUP($A10,'Return Data'!$A$7:$R$328,18,0)</f>
        <v>-5.8993863518564904</v>
      </c>
      <c r="M10" s="70">
        <f t="shared" si="4"/>
        <v>5</v>
      </c>
      <c r="N10" s="69">
        <f>VLOOKUP($A10,'Return Data'!$A$7:$R$328,15,0)</f>
        <v>-1.0065210620015299</v>
      </c>
      <c r="O10" s="70">
        <f t="shared" si="5"/>
        <v>8</v>
      </c>
      <c r="P10" s="69">
        <f>VLOOKUP($A10,'Return Data'!$A$7:$R$328,16,0)</f>
        <v>1.2324545986286499</v>
      </c>
      <c r="Q10" s="70">
        <f t="shared" si="6"/>
        <v>10</v>
      </c>
      <c r="R10" s="69">
        <f>VLOOKUP($A10,'Return Data'!$A$7:$R$328,17,0)</f>
        <v>73.012838550826601</v>
      </c>
      <c r="S10" s="71">
        <f t="shared" si="7"/>
        <v>3</v>
      </c>
    </row>
    <row r="11" spans="1:20" x14ac:dyDescent="0.25">
      <c r="A11" s="67" t="s">
        <v>33</v>
      </c>
      <c r="B11" s="68">
        <f>VLOOKUP($A11,'Return Data'!$A$7:$R$328,2,0)</f>
        <v>43901</v>
      </c>
      <c r="C11" s="69">
        <f>VLOOKUP($A11,'Return Data'!$A$7:$R$328,3,0)</f>
        <v>9.49</v>
      </c>
      <c r="D11" s="69">
        <f>VLOOKUP($A11,'Return Data'!$A$7:$R$328,11,0)</f>
        <v>-25.7114680191603</v>
      </c>
      <c r="E11" s="70">
        <f t="shared" si="0"/>
        <v>1</v>
      </c>
      <c r="F11" s="69">
        <f>VLOOKUP($A11,'Return Data'!$A$7:$R$328,12,0)</f>
        <v>-8.1112012355693004</v>
      </c>
      <c r="G11" s="70">
        <f t="shared" si="1"/>
        <v>8</v>
      </c>
      <c r="H11" s="69">
        <f>VLOOKUP($A11,'Return Data'!$A$7:$R$328,13,0)</f>
        <v>-13.9495248588349</v>
      </c>
      <c r="I11" s="70">
        <f t="shared" si="2"/>
        <v>5</v>
      </c>
      <c r="J11" s="69">
        <f>VLOOKUP($A11,'Return Data'!$A$7:$R$328,14,0)</f>
        <v>-7.7532964786226604</v>
      </c>
      <c r="K11" s="70">
        <f t="shared" si="3"/>
        <v>7</v>
      </c>
      <c r="L11" s="69"/>
      <c r="M11" s="70"/>
      <c r="N11" s="69"/>
      <c r="O11" s="70"/>
      <c r="P11" s="69"/>
      <c r="Q11" s="70"/>
      <c r="R11" s="69">
        <f>VLOOKUP($A11,'Return Data'!$A$7:$R$328,17,0)</f>
        <v>-3.27152899824253</v>
      </c>
      <c r="S11" s="71">
        <f t="shared" si="7"/>
        <v>13</v>
      </c>
    </row>
    <row r="12" spans="1:20" x14ac:dyDescent="0.25">
      <c r="A12" s="67" t="s">
        <v>34</v>
      </c>
      <c r="B12" s="68">
        <f>VLOOKUP($A12,'Return Data'!$A$7:$R$328,2,0)</f>
        <v>43901</v>
      </c>
      <c r="C12" s="69">
        <f>VLOOKUP($A12,'Return Data'!$A$7:$R$328,3,0)</f>
        <v>42.42</v>
      </c>
      <c r="D12" s="69">
        <f>VLOOKUP($A12,'Return Data'!$A$7:$R$328,11,0)</f>
        <v>-33.294850415473</v>
      </c>
      <c r="E12" s="70">
        <f t="shared" si="0"/>
        <v>4</v>
      </c>
      <c r="F12" s="69">
        <f>VLOOKUP($A12,'Return Data'!$A$7:$R$328,12,0)</f>
        <v>-11.077118872219099</v>
      </c>
      <c r="G12" s="70">
        <f t="shared" si="1"/>
        <v>9</v>
      </c>
      <c r="H12" s="69">
        <f>VLOOKUP($A12,'Return Data'!$A$7:$R$328,13,0)</f>
        <v>-23.614327861240302</v>
      </c>
      <c r="I12" s="70">
        <f t="shared" si="2"/>
        <v>12</v>
      </c>
      <c r="J12" s="69">
        <f>VLOOKUP($A12,'Return Data'!$A$7:$R$328,14,0)</f>
        <v>-16.712454212454201</v>
      </c>
      <c r="K12" s="70">
        <f t="shared" si="3"/>
        <v>13</v>
      </c>
      <c r="L12" s="69">
        <f>VLOOKUP($A12,'Return Data'!$A$7:$R$328,18,0)</f>
        <v>-10.9881495477506</v>
      </c>
      <c r="M12" s="70">
        <f t="shared" si="4"/>
        <v>10</v>
      </c>
      <c r="N12" s="69">
        <f>VLOOKUP($A12,'Return Data'!$A$7:$R$328,15,0)</f>
        <v>0.63091476156783999</v>
      </c>
      <c r="O12" s="70">
        <f t="shared" si="5"/>
        <v>7</v>
      </c>
      <c r="P12" s="69">
        <f>VLOOKUP($A12,'Return Data'!$A$7:$R$328,16,0)</f>
        <v>2.60727516424482</v>
      </c>
      <c r="Q12" s="70">
        <f t="shared" si="6"/>
        <v>8</v>
      </c>
      <c r="R12" s="69">
        <f>VLOOKUP($A12,'Return Data'!$A$7:$R$328,17,0)</f>
        <v>26.973558240255301</v>
      </c>
      <c r="S12" s="71">
        <f t="shared" si="7"/>
        <v>8</v>
      </c>
    </row>
    <row r="13" spans="1:20" x14ac:dyDescent="0.25">
      <c r="A13" s="67" t="s">
        <v>35</v>
      </c>
      <c r="B13" s="68">
        <f>VLOOKUP($A13,'Return Data'!$A$7:$R$328,2,0)</f>
        <v>43901</v>
      </c>
      <c r="C13" s="69">
        <f>VLOOKUP($A13,'Return Data'!$A$7:$R$328,3,0)</f>
        <v>10.4582</v>
      </c>
      <c r="D13" s="69">
        <f>VLOOKUP($A13,'Return Data'!$A$7:$R$328,11,0)</f>
        <v>-37.9811538951435</v>
      </c>
      <c r="E13" s="70">
        <f t="shared" si="0"/>
        <v>9</v>
      </c>
      <c r="F13" s="69">
        <f>VLOOKUP($A13,'Return Data'!$A$7:$R$328,12,0)</f>
        <v>-6.2948577665492396</v>
      </c>
      <c r="G13" s="70">
        <f t="shared" si="1"/>
        <v>5</v>
      </c>
      <c r="H13" s="69">
        <f>VLOOKUP($A13,'Return Data'!$A$7:$R$328,13,0)</f>
        <v>-16.492002933186399</v>
      </c>
      <c r="I13" s="70">
        <f t="shared" si="2"/>
        <v>8</v>
      </c>
      <c r="J13" s="69">
        <f>VLOOKUP($A13,'Return Data'!$A$7:$R$328,14,0)</f>
        <v>-10.051992558664899</v>
      </c>
      <c r="K13" s="70">
        <f t="shared" si="3"/>
        <v>9</v>
      </c>
      <c r="L13" s="69">
        <f>VLOOKUP($A13,'Return Data'!$A$7:$R$328,18,0)</f>
        <v>-10.3257574646828</v>
      </c>
      <c r="M13" s="70">
        <f t="shared" si="4"/>
        <v>9</v>
      </c>
      <c r="N13" s="69">
        <f>VLOOKUP($A13,'Return Data'!$A$7:$R$328,15,0)</f>
        <v>-4.4834507579504796</v>
      </c>
      <c r="O13" s="70">
        <f t="shared" si="5"/>
        <v>11</v>
      </c>
      <c r="P13" s="69"/>
      <c r="Q13" s="70"/>
      <c r="R13" s="69">
        <f>VLOOKUP($A13,'Return Data'!$A$7:$R$328,17,0)</f>
        <v>1.0154401942926501</v>
      </c>
      <c r="S13" s="71">
        <f t="shared" si="7"/>
        <v>12</v>
      </c>
    </row>
    <row r="14" spans="1:20" x14ac:dyDescent="0.25">
      <c r="A14" s="67" t="s">
        <v>36</v>
      </c>
      <c r="B14" s="68">
        <f>VLOOKUP($A14,'Return Data'!$A$7:$R$328,2,0)</f>
        <v>43901</v>
      </c>
      <c r="C14" s="69">
        <f>VLOOKUP($A14,'Return Data'!$A$7:$R$328,3,0)</f>
        <v>30.7057</v>
      </c>
      <c r="D14" s="69">
        <f>VLOOKUP($A14,'Return Data'!$A$7:$R$328,11,0)</f>
        <v>-25.801490711125702</v>
      </c>
      <c r="E14" s="70">
        <f t="shared" si="0"/>
        <v>2</v>
      </c>
      <c r="F14" s="69">
        <f>VLOOKUP($A14,'Return Data'!$A$7:$R$328,12,0)</f>
        <v>4.3549108554046398</v>
      </c>
      <c r="G14" s="70">
        <f t="shared" si="1"/>
        <v>1</v>
      </c>
      <c r="H14" s="69">
        <f>VLOOKUP($A14,'Return Data'!$A$7:$R$328,13,0)</f>
        <v>-7.1431070204533604</v>
      </c>
      <c r="I14" s="70">
        <f t="shared" si="2"/>
        <v>1</v>
      </c>
      <c r="J14" s="69">
        <f>VLOOKUP($A14,'Return Data'!$A$7:$R$328,14,0)</f>
        <v>-1.0791397364734201</v>
      </c>
      <c r="K14" s="70">
        <f t="shared" si="3"/>
        <v>1</v>
      </c>
      <c r="L14" s="69">
        <f>VLOOKUP($A14,'Return Data'!$A$7:$R$328,18,0)</f>
        <v>-0.91314765267892195</v>
      </c>
      <c r="M14" s="70">
        <f t="shared" si="4"/>
        <v>2</v>
      </c>
      <c r="N14" s="69">
        <f>VLOOKUP($A14,'Return Data'!$A$7:$R$328,15,0)</f>
        <v>5.1946096414859699</v>
      </c>
      <c r="O14" s="70">
        <f t="shared" si="5"/>
        <v>2</v>
      </c>
      <c r="P14" s="69">
        <f>VLOOKUP($A14,'Return Data'!$A$7:$R$328,16,0)</f>
        <v>8.2967010387714506</v>
      </c>
      <c r="Q14" s="70">
        <f t="shared" si="6"/>
        <v>1</v>
      </c>
      <c r="R14" s="69">
        <f>VLOOKUP($A14,'Return Data'!$A$7:$R$328,17,0)</f>
        <v>104.28068321574899</v>
      </c>
      <c r="S14" s="71">
        <f t="shared" si="7"/>
        <v>1</v>
      </c>
    </row>
    <row r="15" spans="1:20" x14ac:dyDescent="0.25">
      <c r="A15" s="67" t="s">
        <v>37</v>
      </c>
      <c r="B15" s="68">
        <f>VLOOKUP($A15,'Return Data'!$A$7:$R$328,2,0)</f>
        <v>43901</v>
      </c>
      <c r="C15" s="69">
        <f>VLOOKUP($A15,'Return Data'!$A$7:$R$328,3,0)</f>
        <v>32.127000000000002</v>
      </c>
      <c r="D15" s="69">
        <f>VLOOKUP($A15,'Return Data'!$A$7:$R$328,11,0)</f>
        <v>-35.525284950800597</v>
      </c>
      <c r="E15" s="70">
        <f t="shared" si="0"/>
        <v>7</v>
      </c>
      <c r="F15" s="69">
        <f>VLOOKUP($A15,'Return Data'!$A$7:$R$328,12,0)</f>
        <v>-7.3892335629354298</v>
      </c>
      <c r="G15" s="70">
        <f t="shared" si="1"/>
        <v>7</v>
      </c>
      <c r="H15" s="69">
        <f>VLOOKUP($A15,'Return Data'!$A$7:$R$328,13,0)</f>
        <v>-16.065766757022601</v>
      </c>
      <c r="I15" s="70">
        <f t="shared" si="2"/>
        <v>7</v>
      </c>
      <c r="J15" s="69">
        <f>VLOOKUP($A15,'Return Data'!$A$7:$R$328,14,0)</f>
        <v>-7.7446293339960004</v>
      </c>
      <c r="K15" s="70">
        <f t="shared" si="3"/>
        <v>6</v>
      </c>
      <c r="L15" s="69">
        <f>VLOOKUP($A15,'Return Data'!$A$7:$R$328,18,0)</f>
        <v>-5.7401862516473701</v>
      </c>
      <c r="M15" s="70">
        <f t="shared" si="4"/>
        <v>4</v>
      </c>
      <c r="N15" s="69">
        <f>VLOOKUP($A15,'Return Data'!$A$7:$R$328,15,0)</f>
        <v>1.4775306086265001</v>
      </c>
      <c r="O15" s="70">
        <f t="shared" si="5"/>
        <v>5</v>
      </c>
      <c r="P15" s="69">
        <f>VLOOKUP($A15,'Return Data'!$A$7:$R$328,16,0)</f>
        <v>6.4088621345821499</v>
      </c>
      <c r="Q15" s="70">
        <f t="shared" si="6"/>
        <v>2</v>
      </c>
      <c r="R15" s="69">
        <f>VLOOKUP($A15,'Return Data'!$A$7:$R$328,17,0)</f>
        <v>21.739851951547799</v>
      </c>
      <c r="S15" s="71">
        <f t="shared" si="7"/>
        <v>11</v>
      </c>
    </row>
    <row r="16" spans="1:20" x14ac:dyDescent="0.25">
      <c r="A16" s="67" t="s">
        <v>38</v>
      </c>
      <c r="B16" s="68">
        <f>VLOOKUP($A16,'Return Data'!$A$7:$R$328,2,0)</f>
        <v>43901</v>
      </c>
      <c r="C16" s="69">
        <f>VLOOKUP($A16,'Return Data'!$A$7:$R$328,3,0)</f>
        <v>66.635800000000003</v>
      </c>
      <c r="D16" s="69">
        <f>VLOOKUP($A16,'Return Data'!$A$7:$R$328,11,0)</f>
        <v>-34.553885789185898</v>
      </c>
      <c r="E16" s="70">
        <f t="shared" si="0"/>
        <v>6</v>
      </c>
      <c r="F16" s="69">
        <f>VLOOKUP($A16,'Return Data'!$A$7:$R$328,12,0)</f>
        <v>-7.2204126985716597</v>
      </c>
      <c r="G16" s="70">
        <f t="shared" si="1"/>
        <v>6</v>
      </c>
      <c r="H16" s="69">
        <f>VLOOKUP($A16,'Return Data'!$A$7:$R$328,13,0)</f>
        <v>-15.8691785734015</v>
      </c>
      <c r="I16" s="70">
        <f t="shared" si="2"/>
        <v>6</v>
      </c>
      <c r="J16" s="69">
        <f>VLOOKUP($A16,'Return Data'!$A$7:$R$328,14,0)</f>
        <v>-7.2278373408401304</v>
      </c>
      <c r="K16" s="70">
        <f t="shared" si="3"/>
        <v>5</v>
      </c>
      <c r="L16" s="69">
        <f>VLOOKUP($A16,'Return Data'!$A$7:$R$328,18,0)</f>
        <v>-3.3632642502996601</v>
      </c>
      <c r="M16" s="70">
        <f t="shared" si="4"/>
        <v>3</v>
      </c>
      <c r="N16" s="69">
        <f>VLOOKUP($A16,'Return Data'!$A$7:$R$328,15,0)</f>
        <v>4.5065033004703201</v>
      </c>
      <c r="O16" s="70">
        <f t="shared" si="5"/>
        <v>3</v>
      </c>
      <c r="P16" s="69">
        <f>VLOOKUP($A16,'Return Data'!$A$7:$R$328,16,0)</f>
        <v>4.9032970742354403</v>
      </c>
      <c r="Q16" s="70">
        <f t="shared" si="6"/>
        <v>4</v>
      </c>
      <c r="R16" s="69">
        <f>VLOOKUP($A16,'Return Data'!$A$7:$R$328,17,0)</f>
        <v>38.352628942486099</v>
      </c>
      <c r="S16" s="71">
        <f t="shared" si="7"/>
        <v>6</v>
      </c>
    </row>
    <row r="17" spans="1:19" x14ac:dyDescent="0.25">
      <c r="A17" s="67" t="s">
        <v>39</v>
      </c>
      <c r="B17" s="68">
        <f>VLOOKUP($A17,'Return Data'!$A$7:$R$328,2,0)</f>
        <v>43901</v>
      </c>
      <c r="C17" s="69">
        <f>VLOOKUP($A17,'Return Data'!$A$7:$R$328,3,0)</f>
        <v>44.45</v>
      </c>
      <c r="D17" s="69">
        <f>VLOOKUP($A17,'Return Data'!$A$7:$R$328,11,0)</f>
        <v>-55.979927931147401</v>
      </c>
      <c r="E17" s="70">
        <f t="shared" si="0"/>
        <v>15</v>
      </c>
      <c r="F17" s="69">
        <f>VLOOKUP($A17,'Return Data'!$A$7:$R$328,12,0)</f>
        <v>-28.156817075788201</v>
      </c>
      <c r="G17" s="70">
        <f t="shared" si="1"/>
        <v>16</v>
      </c>
      <c r="H17" s="69">
        <f>VLOOKUP($A17,'Return Data'!$A$7:$R$328,13,0)</f>
        <v>-27.266802752539199</v>
      </c>
      <c r="I17" s="70">
        <f t="shared" si="2"/>
        <v>14</v>
      </c>
      <c r="J17" s="69">
        <f>VLOOKUP($A17,'Return Data'!$A$7:$R$328,14,0)</f>
        <v>-18.805724637247401</v>
      </c>
      <c r="K17" s="70">
        <f t="shared" si="3"/>
        <v>14</v>
      </c>
      <c r="L17" s="69">
        <f>VLOOKUP($A17,'Return Data'!$A$7:$R$328,18,0)</f>
        <v>-6.8166465781003698</v>
      </c>
      <c r="M17" s="70">
        <f t="shared" si="4"/>
        <v>7</v>
      </c>
      <c r="N17" s="69">
        <f>VLOOKUP($A17,'Return Data'!$A$7:$R$328,15,0)</f>
        <v>-2.1646197286034901</v>
      </c>
      <c r="O17" s="70">
        <f t="shared" si="5"/>
        <v>9</v>
      </c>
      <c r="P17" s="69">
        <f>VLOOKUP($A17,'Return Data'!$A$7:$R$328,16,0)</f>
        <v>3.09351813101107</v>
      </c>
      <c r="Q17" s="70">
        <f t="shared" si="6"/>
        <v>7</v>
      </c>
      <c r="R17" s="69">
        <f>VLOOKUP($A17,'Return Data'!$A$7:$R$328,17,0)</f>
        <v>23.733067992912101</v>
      </c>
      <c r="S17" s="71">
        <f t="shared" si="7"/>
        <v>10</v>
      </c>
    </row>
    <row r="18" spans="1:19" x14ac:dyDescent="0.25">
      <c r="A18" s="67" t="s">
        <v>40</v>
      </c>
      <c r="B18" s="68">
        <f>VLOOKUP($A18,'Return Data'!$A$7:$R$328,2,0)</f>
        <v>43901</v>
      </c>
      <c r="C18" s="69">
        <f>VLOOKUP($A18,'Return Data'!$A$7:$R$328,3,0)</f>
        <v>118.9813</v>
      </c>
      <c r="D18" s="69">
        <f>VLOOKUP($A18,'Return Data'!$A$7:$R$328,11,0)</f>
        <v>-50.010257425650899</v>
      </c>
      <c r="E18" s="70">
        <f t="shared" si="0"/>
        <v>13</v>
      </c>
      <c r="F18" s="69">
        <f>VLOOKUP($A18,'Return Data'!$A$7:$R$328,12,0)</f>
        <v>-13.2657081084979</v>
      </c>
      <c r="G18" s="70">
        <f t="shared" si="1"/>
        <v>11</v>
      </c>
      <c r="H18" s="69">
        <f>VLOOKUP($A18,'Return Data'!$A$7:$R$328,13,0)</f>
        <v>-16.973960312949401</v>
      </c>
      <c r="I18" s="70">
        <f t="shared" si="2"/>
        <v>9</v>
      </c>
      <c r="J18" s="69">
        <f>VLOOKUP($A18,'Return Data'!$A$7:$R$328,14,0)</f>
        <v>-9.9578445320141906</v>
      </c>
      <c r="K18" s="70">
        <f t="shared" si="3"/>
        <v>8</v>
      </c>
      <c r="L18" s="69">
        <f>VLOOKUP($A18,'Return Data'!$A$7:$R$328,18,0)</f>
        <v>-5.9161757826258503</v>
      </c>
      <c r="M18" s="70">
        <f t="shared" si="4"/>
        <v>6</v>
      </c>
      <c r="N18" s="69">
        <f>VLOOKUP($A18,'Return Data'!$A$7:$R$328,15,0)</f>
        <v>2.2424222608031501</v>
      </c>
      <c r="O18" s="70">
        <f t="shared" si="5"/>
        <v>4</v>
      </c>
      <c r="P18" s="69">
        <f>VLOOKUP($A18,'Return Data'!$A$7:$R$328,16,0)</f>
        <v>6.1194590383470402</v>
      </c>
      <c r="Q18" s="70">
        <f t="shared" si="6"/>
        <v>3</v>
      </c>
      <c r="R18" s="69">
        <f>VLOOKUP($A18,'Return Data'!$A$7:$R$328,17,0)</f>
        <v>69.372470352284594</v>
      </c>
      <c r="S18" s="71">
        <f t="shared" si="7"/>
        <v>4</v>
      </c>
    </row>
    <row r="19" spans="1:19" x14ac:dyDescent="0.25">
      <c r="A19" s="67" t="s">
        <v>41</v>
      </c>
      <c r="B19" s="68">
        <f>VLOOKUP($A19,'Return Data'!$A$7:$R$328,2,0)</f>
        <v>43901</v>
      </c>
      <c r="C19" s="69">
        <f>VLOOKUP($A19,'Return Data'!$A$7:$R$328,3,0)</f>
        <v>9.3318999999999992</v>
      </c>
      <c r="D19" s="69">
        <f>VLOOKUP($A19,'Return Data'!$A$7:$R$328,11,0)</f>
        <v>-37.0809253960239</v>
      </c>
      <c r="E19" s="70">
        <f t="shared" si="0"/>
        <v>8</v>
      </c>
      <c r="F19" s="69">
        <f>VLOOKUP($A19,'Return Data'!$A$7:$R$328,12,0)</f>
        <v>-1.77222910916662</v>
      </c>
      <c r="G19" s="70">
        <f t="shared" si="1"/>
        <v>4</v>
      </c>
      <c r="H19" s="69">
        <f>VLOOKUP($A19,'Return Data'!$A$7:$R$328,13,0)</f>
        <v>-8.5745694071746392</v>
      </c>
      <c r="I19" s="70">
        <f t="shared" si="2"/>
        <v>4</v>
      </c>
      <c r="J19" s="69">
        <f>VLOOKUP($A19,'Return Data'!$A$7:$R$328,14,0)</f>
        <v>-2.9634852998436201</v>
      </c>
      <c r="K19" s="70">
        <f t="shared" si="3"/>
        <v>4</v>
      </c>
      <c r="L19" s="69"/>
      <c r="M19" s="70"/>
      <c r="N19" s="69"/>
      <c r="O19" s="70"/>
      <c r="P19" s="69"/>
      <c r="Q19" s="70"/>
      <c r="R19" s="69">
        <f>VLOOKUP($A19,'Return Data'!$A$7:$R$328,17,0)</f>
        <v>-4.0174052718286699</v>
      </c>
      <c r="S19" s="71">
        <f t="shared" si="7"/>
        <v>14</v>
      </c>
    </row>
    <row r="20" spans="1:19" x14ac:dyDescent="0.25">
      <c r="A20" s="67" t="s">
        <v>42</v>
      </c>
      <c r="B20" s="68">
        <f>VLOOKUP($A20,'Return Data'!$A$7:$R$328,2,0)</f>
        <v>43901</v>
      </c>
      <c r="C20" s="69">
        <f>VLOOKUP($A20,'Return Data'!$A$7:$R$328,3,0)</f>
        <v>9.0802999999999994</v>
      </c>
      <c r="D20" s="69">
        <f>VLOOKUP($A20,'Return Data'!$A$7:$R$328,11,0)</f>
        <v>-34.354864642149799</v>
      </c>
      <c r="E20" s="70">
        <f t="shared" si="0"/>
        <v>5</v>
      </c>
      <c r="F20" s="69">
        <f>VLOOKUP($A20,'Return Data'!$A$7:$R$328,12,0)</f>
        <v>-1.50157806079895</v>
      </c>
      <c r="G20" s="70">
        <f t="shared" si="1"/>
        <v>3</v>
      </c>
      <c r="H20" s="69">
        <f>VLOOKUP($A20,'Return Data'!$A$7:$R$328,13,0)</f>
        <v>-8.0925171684908701</v>
      </c>
      <c r="I20" s="70">
        <f t="shared" si="2"/>
        <v>3</v>
      </c>
      <c r="J20" s="69">
        <f>VLOOKUP($A20,'Return Data'!$A$7:$R$328,14,0)</f>
        <v>-2.4813889593074498</v>
      </c>
      <c r="K20" s="70">
        <f t="shared" si="3"/>
        <v>3</v>
      </c>
      <c r="L20" s="69"/>
      <c r="M20" s="70"/>
      <c r="N20" s="69"/>
      <c r="O20" s="70"/>
      <c r="P20" s="69"/>
      <c r="Q20" s="70"/>
      <c r="R20" s="69">
        <f>VLOOKUP($A20,'Return Data'!$A$7:$R$328,17,0)</f>
        <v>-5.7285068259385703</v>
      </c>
      <c r="S20" s="71">
        <f t="shared" si="7"/>
        <v>15</v>
      </c>
    </row>
    <row r="21" spans="1:19" x14ac:dyDescent="0.25">
      <c r="A21" s="67" t="s">
        <v>43</v>
      </c>
      <c r="B21" s="68">
        <f>VLOOKUP($A21,'Return Data'!$A$7:$R$328,2,0)</f>
        <v>43901</v>
      </c>
      <c r="C21" s="69">
        <f>VLOOKUP($A21,'Return Data'!$A$7:$R$328,3,0)</f>
        <v>201.3698</v>
      </c>
      <c r="D21" s="69">
        <f>VLOOKUP($A21,'Return Data'!$A$7:$R$328,11,0)</f>
        <v>-57.640136990650397</v>
      </c>
      <c r="E21" s="70">
        <f t="shared" si="0"/>
        <v>16</v>
      </c>
      <c r="F21" s="69">
        <f>VLOOKUP($A21,'Return Data'!$A$7:$R$328,12,0)</f>
        <v>-23.1316496061736</v>
      </c>
      <c r="G21" s="70">
        <f t="shared" si="1"/>
        <v>15</v>
      </c>
      <c r="H21" s="69">
        <f>VLOOKUP($A21,'Return Data'!$A$7:$R$328,13,0)</f>
        <v>-28.032558892218901</v>
      </c>
      <c r="I21" s="70">
        <f t="shared" si="2"/>
        <v>15</v>
      </c>
      <c r="J21" s="69">
        <f>VLOOKUP($A21,'Return Data'!$A$7:$R$328,14,0)</f>
        <v>-19.5010756021281</v>
      </c>
      <c r="K21" s="70">
        <f t="shared" si="3"/>
        <v>15</v>
      </c>
      <c r="L21" s="69">
        <f>VLOOKUP($A21,'Return Data'!$A$7:$R$328,18,0)</f>
        <v>-11.226474356138899</v>
      </c>
      <c r="M21" s="70">
        <f t="shared" si="4"/>
        <v>11</v>
      </c>
      <c r="N21" s="69">
        <f>VLOOKUP($A21,'Return Data'!$A$7:$R$328,15,0)</f>
        <v>-3.08375304501206</v>
      </c>
      <c r="O21" s="70">
        <f t="shared" si="5"/>
        <v>10</v>
      </c>
      <c r="P21" s="69">
        <f>VLOOKUP($A21,'Return Data'!$A$7:$R$328,16,0)</f>
        <v>1.29335964652103</v>
      </c>
      <c r="Q21" s="70">
        <f t="shared" si="6"/>
        <v>9</v>
      </c>
      <c r="R21" s="69">
        <f>VLOOKUP($A21,'Return Data'!$A$7:$R$328,17,0)</f>
        <v>53.128198096472403</v>
      </c>
      <c r="S21" s="71">
        <f t="shared" si="7"/>
        <v>5</v>
      </c>
    </row>
    <row r="22" spans="1:19" x14ac:dyDescent="0.25">
      <c r="A22" s="67" t="s">
        <v>44</v>
      </c>
      <c r="B22" s="68">
        <f>VLOOKUP($A22,'Return Data'!$A$7:$R$328,2,0)</f>
        <v>43901</v>
      </c>
      <c r="C22" s="69">
        <f>VLOOKUP($A22,'Return Data'!$A$7:$R$328,3,0)</f>
        <v>9.24</v>
      </c>
      <c r="D22" s="69">
        <f>VLOOKUP($A22,'Return Data'!$A$7:$R$328,11,0)</f>
        <v>-47.120501275229103</v>
      </c>
      <c r="E22" s="70">
        <f t="shared" si="0"/>
        <v>12</v>
      </c>
      <c r="F22" s="69">
        <f>VLOOKUP($A22,'Return Data'!$A$7:$R$328,12,0)</f>
        <v>-13.1807020078001</v>
      </c>
      <c r="G22" s="70">
        <f t="shared" si="1"/>
        <v>10</v>
      </c>
      <c r="H22" s="69">
        <f>VLOOKUP($A22,'Return Data'!$A$7:$R$328,13,0)</f>
        <v>-18.711593956883402</v>
      </c>
      <c r="I22" s="70">
        <f t="shared" si="2"/>
        <v>10</v>
      </c>
      <c r="J22" s="69">
        <f>VLOOKUP($A22,'Return Data'!$A$7:$R$328,14,0)</f>
        <v>-11.631612492033099</v>
      </c>
      <c r="K22" s="70">
        <f t="shared" si="3"/>
        <v>10</v>
      </c>
      <c r="L22" s="69"/>
      <c r="M22" s="70"/>
      <c r="N22" s="69"/>
      <c r="O22" s="70"/>
      <c r="P22" s="69"/>
      <c r="Q22" s="70"/>
      <c r="R22" s="69">
        <f>VLOOKUP($A22,'Return Data'!$A$7:$R$328,17,0)</f>
        <v>-6.0043290043289996</v>
      </c>
      <c r="S22" s="71">
        <f t="shared" si="7"/>
        <v>16</v>
      </c>
    </row>
    <row r="23" spans="1:19" x14ac:dyDescent="0.25">
      <c r="A23" s="67" t="s">
        <v>45</v>
      </c>
      <c r="B23" s="68">
        <f>VLOOKUP($A23,'Return Data'!$A$7:$R$328,2,0)</f>
        <v>43901</v>
      </c>
      <c r="C23" s="69">
        <f>VLOOKUP($A23,'Return Data'!$A$7:$R$328,3,0)</f>
        <v>58.460500000000003</v>
      </c>
      <c r="D23" s="69">
        <f>VLOOKUP($A23,'Return Data'!$A$7:$R$328,11,0)</f>
        <v>-27.093115862786298</v>
      </c>
      <c r="E23" s="70">
        <f t="shared" si="0"/>
        <v>3</v>
      </c>
      <c r="F23" s="69">
        <f>VLOOKUP($A23,'Return Data'!$A$7:$R$328,12,0)</f>
        <v>0.65530375586479805</v>
      </c>
      <c r="G23" s="70">
        <f t="shared" si="1"/>
        <v>2</v>
      </c>
      <c r="H23" s="69">
        <f>VLOOKUP($A23,'Return Data'!$A$7:$R$328,13,0)</f>
        <v>-7.8360189540377698</v>
      </c>
      <c r="I23" s="70">
        <f t="shared" si="2"/>
        <v>2</v>
      </c>
      <c r="J23" s="69">
        <f>VLOOKUP($A23,'Return Data'!$A$7:$R$328,14,0)</f>
        <v>-2.1012847241704899</v>
      </c>
      <c r="K23" s="70">
        <f t="shared" si="3"/>
        <v>2</v>
      </c>
      <c r="L23" s="69">
        <f>VLOOKUP($A23,'Return Data'!$A$7:$R$328,18,0)</f>
        <v>1.0137398036834699</v>
      </c>
      <c r="M23" s="70">
        <f t="shared" si="4"/>
        <v>1</v>
      </c>
      <c r="N23" s="69">
        <f>VLOOKUP($A23,'Return Data'!$A$7:$R$328,15,0)</f>
        <v>5.5486808127830498</v>
      </c>
      <c r="O23" s="70">
        <f t="shared" si="5"/>
        <v>1</v>
      </c>
      <c r="P23" s="69">
        <f>VLOOKUP($A23,'Return Data'!$A$7:$R$328,16,0)</f>
        <v>3.2220383603197602</v>
      </c>
      <c r="Q23" s="70">
        <f t="shared" si="6"/>
        <v>6</v>
      </c>
      <c r="R23" s="69">
        <f>VLOOKUP($A23,'Return Data'!$A$7:$R$328,17,0)</f>
        <v>33.074200635751701</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-40.225096205134406</v>
      </c>
      <c r="E25" s="78"/>
      <c r="F25" s="79">
        <f>AVERAGE(F8:F23)</f>
        <v>-11.165762888611823</v>
      </c>
      <c r="G25" s="78"/>
      <c r="H25" s="79">
        <f>AVERAGE(H8:H23)</f>
        <v>-17.652834421592441</v>
      </c>
      <c r="I25" s="78"/>
      <c r="J25" s="79">
        <f>AVERAGE(J8:J23)</f>
        <v>-10.568093946641616</v>
      </c>
      <c r="K25" s="78"/>
      <c r="L25" s="79">
        <f>AVERAGE(L8:L23)</f>
        <v>-7.0920097474222379</v>
      </c>
      <c r="M25" s="78"/>
      <c r="N25" s="79">
        <f>AVERAGE(N8:N23)</f>
        <v>0.31865321857411871</v>
      </c>
      <c r="O25" s="78"/>
      <c r="P25" s="79">
        <f>AVERAGE(P8:P23)</f>
        <v>3.8058307380747745</v>
      </c>
      <c r="Q25" s="78"/>
      <c r="R25" s="79">
        <f>AVERAGE(R8:R23)</f>
        <v>33.747356851116358</v>
      </c>
      <c r="S25" s="80"/>
    </row>
    <row r="26" spans="1:19" x14ac:dyDescent="0.25">
      <c r="A26" s="77" t="s">
        <v>28</v>
      </c>
      <c r="B26" s="78"/>
      <c r="C26" s="78"/>
      <c r="D26" s="79">
        <f>MIN(D8:D23)</f>
        <v>-57.640136990650397</v>
      </c>
      <c r="E26" s="78"/>
      <c r="F26" s="79">
        <f>MIN(F8:F23)</f>
        <v>-28.156817075788201</v>
      </c>
      <c r="G26" s="78"/>
      <c r="H26" s="79">
        <f>MIN(H8:H23)</f>
        <v>-29.171611764184899</v>
      </c>
      <c r="I26" s="78"/>
      <c r="J26" s="79">
        <f>MIN(J8:J23)</f>
        <v>-22.1319783327382</v>
      </c>
      <c r="K26" s="78"/>
      <c r="L26" s="79">
        <f>MIN(L8:L23)</f>
        <v>-17.340413851237798</v>
      </c>
      <c r="M26" s="78"/>
      <c r="N26" s="79">
        <f>MIN(N8:N23)</f>
        <v>-5.9993220227225796</v>
      </c>
      <c r="O26" s="78"/>
      <c r="P26" s="79">
        <f>MIN(P8:P23)</f>
        <v>0.82089180920929505</v>
      </c>
      <c r="Q26" s="78"/>
      <c r="R26" s="79">
        <f>MIN(R8:R23)</f>
        <v>-6.0043290043289996</v>
      </c>
      <c r="S26" s="80"/>
    </row>
    <row r="27" spans="1:19" ht="15.75" thickBot="1" x14ac:dyDescent="0.3">
      <c r="A27" s="81" t="s">
        <v>29</v>
      </c>
      <c r="B27" s="82"/>
      <c r="C27" s="82"/>
      <c r="D27" s="83">
        <f>MAX(D8:D23)</f>
        <v>-25.7114680191603</v>
      </c>
      <c r="E27" s="82"/>
      <c r="F27" s="83">
        <f>MAX(F8:F23)</f>
        <v>4.3549108554046398</v>
      </c>
      <c r="G27" s="82"/>
      <c r="H27" s="83">
        <f>MAX(H8:H23)</f>
        <v>-7.1431070204533604</v>
      </c>
      <c r="I27" s="82"/>
      <c r="J27" s="83">
        <f>MAX(J8:J23)</f>
        <v>-1.0791397364734201</v>
      </c>
      <c r="K27" s="82"/>
      <c r="L27" s="83">
        <f>MAX(L8:L23)</f>
        <v>1.0137398036834699</v>
      </c>
      <c r="M27" s="82"/>
      <c r="N27" s="83">
        <f>MAX(N8:N23)</f>
        <v>5.5486808127830498</v>
      </c>
      <c r="O27" s="82"/>
      <c r="P27" s="83">
        <f>MAX(P8:P23)</f>
        <v>8.2967010387714506</v>
      </c>
      <c r="Q27" s="82"/>
      <c r="R27" s="83">
        <f>MAX(R8:R23)</f>
        <v>104.28068321574899</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3" t="s">
        <v>349</v>
      </c>
    </row>
    <row r="3" spans="1:20" ht="15.75" thickBot="1" x14ac:dyDescent="0.3">
      <c r="A3" s="114"/>
    </row>
    <row r="4" spans="1:20" ht="15.75" thickBot="1" x14ac:dyDescent="0.3"/>
    <row r="5" spans="1:20" x14ac:dyDescent="0.25">
      <c r="A5" s="32" t="s">
        <v>345</v>
      </c>
      <c r="B5" s="111" t="s">
        <v>8</v>
      </c>
      <c r="C5" s="111" t="s">
        <v>9</v>
      </c>
      <c r="D5" s="117" t="s">
        <v>1</v>
      </c>
      <c r="E5" s="117"/>
      <c r="F5" s="117" t="s">
        <v>2</v>
      </c>
      <c r="G5" s="117"/>
      <c r="H5" s="117" t="s">
        <v>3</v>
      </c>
      <c r="I5" s="117"/>
      <c r="J5" s="117" t="s">
        <v>4</v>
      </c>
      <c r="K5" s="117"/>
      <c r="L5" s="117" t="s">
        <v>385</v>
      </c>
      <c r="M5" s="117"/>
      <c r="N5" s="117" t="s">
        <v>5</v>
      </c>
      <c r="O5" s="117"/>
      <c r="P5" s="117" t="s">
        <v>6</v>
      </c>
      <c r="Q5" s="117"/>
      <c r="R5" s="115" t="s">
        <v>46</v>
      </c>
      <c r="S5" s="116"/>
      <c r="T5" s="13"/>
    </row>
    <row r="6" spans="1:20" x14ac:dyDescent="0.25">
      <c r="A6" s="18" t="s">
        <v>7</v>
      </c>
      <c r="B6" s="112"/>
      <c r="C6" s="11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Data'!$A$7:$R$328,2,0)</f>
        <v>43901</v>
      </c>
      <c r="C8" s="69">
        <f>VLOOKUP($A8,'Return Data'!$A$7:$R$328,3,0)</f>
        <v>39.9</v>
      </c>
      <c r="D8" s="69">
        <f>VLOOKUP($A8,'Return Data'!$A$7:$R$328,11,0)</f>
        <v>-18.506356182665101</v>
      </c>
      <c r="E8" s="70">
        <f t="shared" ref="E8:E39" si="0">RANK(D8,D$8:D$72,0)</f>
        <v>21</v>
      </c>
      <c r="F8" s="69">
        <f>VLOOKUP($A8,'Return Data'!$A$7:$R$328,12,0)</f>
        <v>5.5263433450402299</v>
      </c>
      <c r="G8" s="70">
        <f t="shared" ref="G8:G29" si="1">RANK(F8,F$8:F$72,0)</f>
        <v>16</v>
      </c>
      <c r="H8" s="69">
        <f>VLOOKUP($A8,'Return Data'!$A$7:$R$328,13,0)</f>
        <v>-5.6583794464326198</v>
      </c>
      <c r="I8" s="70">
        <f t="shared" ref="I8:I29" si="2">RANK(H8,H$8:H$72,0)</f>
        <v>18</v>
      </c>
      <c r="J8" s="69">
        <f>VLOOKUP($A8,'Return Data'!$A$7:$R$328,14,0)</f>
        <v>-2.2237531516838702</v>
      </c>
      <c r="K8" s="70">
        <f t="shared" ref="K8:K29" si="3">RANK(J8,J$8:J$72,0)</f>
        <v>29</v>
      </c>
      <c r="L8" s="69">
        <f>VLOOKUP($A8,'Return Data'!$A$7:$R$328,18,0)</f>
        <v>-0.16171363973609401</v>
      </c>
      <c r="M8" s="70">
        <f t="shared" ref="M8:M13" si="4">RANK(L8,L$8:L$72,0)</f>
        <v>21</v>
      </c>
      <c r="N8" s="69">
        <f>VLOOKUP($A8,'Return Data'!$A$7:$R$328,15,0)</f>
        <v>8.4488465485264292</v>
      </c>
      <c r="O8" s="70">
        <f>RANK(N8,N$8:N$72,0)</f>
        <v>14</v>
      </c>
      <c r="P8" s="69">
        <f>VLOOKUP($A8,'Return Data'!$A$7:$R$328,16,0)</f>
        <v>8.0601082638755308</v>
      </c>
      <c r="Q8" s="70">
        <f>RANK(P8,P$8:P$72,0)</f>
        <v>13</v>
      </c>
      <c r="R8" s="69">
        <f>VLOOKUP($A8,'Return Data'!$A$7:$R$328,17,0)</f>
        <v>21.9266783565655</v>
      </c>
      <c r="S8" s="71">
        <f t="shared" ref="S8:S39" si="5">RANK(R8,R$8:R$72,0)</f>
        <v>8</v>
      </c>
    </row>
    <row r="9" spans="1:20" x14ac:dyDescent="0.25">
      <c r="A9" s="67" t="s">
        <v>164</v>
      </c>
      <c r="B9" s="68">
        <f>VLOOKUP($A9,'Return Data'!$A$7:$R$328,2,0)</f>
        <v>43901</v>
      </c>
      <c r="C9" s="69">
        <f>VLOOKUP($A9,'Return Data'!$A$7:$R$328,3,0)</f>
        <v>32.22</v>
      </c>
      <c r="D9" s="69">
        <f>VLOOKUP($A9,'Return Data'!$A$7:$R$328,11,0)</f>
        <v>-18.0696600376506</v>
      </c>
      <c r="E9" s="70">
        <f t="shared" si="0"/>
        <v>20</v>
      </c>
      <c r="F9" s="69">
        <f>VLOOKUP($A9,'Return Data'!$A$7:$R$328,12,0)</f>
        <v>5.9607219242885598</v>
      </c>
      <c r="G9" s="70">
        <f t="shared" si="1"/>
        <v>14</v>
      </c>
      <c r="H9" s="69">
        <f>VLOOKUP($A9,'Return Data'!$A$7:$R$328,13,0)</f>
        <v>-4.5907530913075902</v>
      </c>
      <c r="I9" s="70">
        <f t="shared" si="2"/>
        <v>16</v>
      </c>
      <c r="J9" s="69">
        <f>VLOOKUP($A9,'Return Data'!$A$7:$R$328,14,0)</f>
        <v>-1.19268453305584</v>
      </c>
      <c r="K9" s="70">
        <f t="shared" si="3"/>
        <v>27</v>
      </c>
      <c r="L9" s="69">
        <f>VLOOKUP($A9,'Return Data'!$A$7:$R$328,18,0)</f>
        <v>0.67354531163969</v>
      </c>
      <c r="M9" s="70">
        <f t="shared" si="4"/>
        <v>19</v>
      </c>
      <c r="N9" s="69">
        <f>VLOOKUP($A9,'Return Data'!$A$7:$R$328,15,0)</f>
        <v>9.2856731864267292</v>
      </c>
      <c r="O9" s="70">
        <f>RANK(N9,N$8:N$72,0)</f>
        <v>12</v>
      </c>
      <c r="P9" s="69">
        <f>VLOOKUP($A9,'Return Data'!$A$7:$R$328,16,0)</f>
        <v>8.7967968673346792</v>
      </c>
      <c r="Q9" s="70">
        <f>RANK(P9,P$8:P$72,0)</f>
        <v>10</v>
      </c>
      <c r="R9" s="69">
        <f>VLOOKUP($A9,'Return Data'!$A$7:$R$328,17,0)</f>
        <v>23.5141356819314</v>
      </c>
      <c r="S9" s="71">
        <f t="shared" si="5"/>
        <v>6</v>
      </c>
    </row>
    <row r="10" spans="1:20" x14ac:dyDescent="0.25">
      <c r="A10" s="67" t="s">
        <v>165</v>
      </c>
      <c r="B10" s="68">
        <f>VLOOKUP($A10,'Return Data'!$A$7:$R$328,2,0)</f>
        <v>43901</v>
      </c>
      <c r="C10" s="69">
        <f>VLOOKUP($A10,'Return Data'!$A$7:$R$328,3,0)</f>
        <v>51.344900000000003</v>
      </c>
      <c r="D10" s="69">
        <f>VLOOKUP($A10,'Return Data'!$A$7:$R$328,11,0)</f>
        <v>-2.45267481063286</v>
      </c>
      <c r="E10" s="70">
        <f t="shared" si="0"/>
        <v>6</v>
      </c>
      <c r="F10" s="69">
        <f>VLOOKUP($A10,'Return Data'!$A$7:$R$328,12,0)</f>
        <v>15.1026032801815</v>
      </c>
      <c r="G10" s="70">
        <f t="shared" si="1"/>
        <v>6</v>
      </c>
      <c r="H10" s="69">
        <f>VLOOKUP($A10,'Return Data'!$A$7:$R$328,13,0)</f>
        <v>4.5391182691088003</v>
      </c>
      <c r="I10" s="70">
        <f t="shared" si="2"/>
        <v>6</v>
      </c>
      <c r="J10" s="69">
        <f>VLOOKUP($A10,'Return Data'!$A$7:$R$328,14,0)</f>
        <v>11.6171313147272</v>
      </c>
      <c r="K10" s="70">
        <f t="shared" si="3"/>
        <v>4</v>
      </c>
      <c r="L10" s="69">
        <f>VLOOKUP($A10,'Return Data'!$A$7:$R$328,18,0)</f>
        <v>9.9057952127982194</v>
      </c>
      <c r="M10" s="70">
        <f t="shared" si="4"/>
        <v>2</v>
      </c>
      <c r="N10" s="69">
        <f>VLOOKUP($A10,'Return Data'!$A$7:$R$328,15,0)</f>
        <v>15.996818716000201</v>
      </c>
      <c r="O10" s="70">
        <f>RANK(N10,N$8:N$72,0)</f>
        <v>2</v>
      </c>
      <c r="P10" s="69">
        <f>VLOOKUP($A10,'Return Data'!$A$7:$R$328,16,0)</f>
        <v>11.659512767775499</v>
      </c>
      <c r="Q10" s="70">
        <f>RANK(P10,P$8:P$72,0)</f>
        <v>3</v>
      </c>
      <c r="R10" s="69">
        <f>VLOOKUP($A10,'Return Data'!$A$7:$R$328,17,0)</f>
        <v>33.949780291218801</v>
      </c>
      <c r="S10" s="71">
        <f t="shared" si="5"/>
        <v>1</v>
      </c>
    </row>
    <row r="11" spans="1:20" x14ac:dyDescent="0.25">
      <c r="A11" s="67" t="s">
        <v>166</v>
      </c>
      <c r="B11" s="68">
        <f>VLOOKUP($A11,'Return Data'!$A$7:$R$328,2,0)</f>
        <v>43901</v>
      </c>
      <c r="C11" s="69">
        <f>VLOOKUP($A11,'Return Data'!$A$7:$R$328,3,0)</f>
        <v>44.35</v>
      </c>
      <c r="D11" s="69">
        <f>VLOOKUP($A11,'Return Data'!$A$7:$R$328,11,0)</f>
        <v>-26.36251467092</v>
      </c>
      <c r="E11" s="70">
        <f t="shared" si="0"/>
        <v>30</v>
      </c>
      <c r="F11" s="69">
        <f>VLOOKUP($A11,'Return Data'!$A$7:$R$328,12,0)</f>
        <v>-0.98992324704687595</v>
      </c>
      <c r="G11" s="70">
        <f t="shared" si="1"/>
        <v>31</v>
      </c>
      <c r="H11" s="69">
        <f>VLOOKUP($A11,'Return Data'!$A$7:$R$328,13,0)</f>
        <v>-11.197264205838801</v>
      </c>
      <c r="I11" s="70">
        <f t="shared" si="2"/>
        <v>34</v>
      </c>
      <c r="J11" s="69">
        <f>VLOOKUP($A11,'Return Data'!$A$7:$R$328,14,0)</f>
        <v>-4.3032050035073999</v>
      </c>
      <c r="K11" s="70">
        <f t="shared" si="3"/>
        <v>36</v>
      </c>
      <c r="L11" s="69">
        <f>VLOOKUP($A11,'Return Data'!$A$7:$R$328,18,0)</f>
        <v>-3.7000936555951398</v>
      </c>
      <c r="M11" s="70">
        <f t="shared" si="4"/>
        <v>38</v>
      </c>
      <c r="N11" s="69">
        <f>VLOOKUP($A11,'Return Data'!$A$7:$R$328,15,0)</f>
        <v>2.1059593009596398</v>
      </c>
      <c r="O11" s="70">
        <f>RANK(N11,N$8:N$72,0)</f>
        <v>39</v>
      </c>
      <c r="P11" s="69">
        <f>VLOOKUP($A11,'Return Data'!$A$7:$R$328,16,0)</f>
        <v>2.6362125823497702</v>
      </c>
      <c r="Q11" s="70">
        <f>RANK(P11,P$8:P$72,0)</f>
        <v>32</v>
      </c>
      <c r="R11" s="69">
        <f>VLOOKUP($A11,'Return Data'!$A$7:$R$328,17,0)</f>
        <v>2.0873643447497501</v>
      </c>
      <c r="S11" s="71">
        <f t="shared" si="5"/>
        <v>51</v>
      </c>
    </row>
    <row r="12" spans="1:20" x14ac:dyDescent="0.25">
      <c r="A12" s="67" t="s">
        <v>167</v>
      </c>
      <c r="B12" s="68">
        <f>VLOOKUP($A12,'Return Data'!$A$7:$R$328,2,0)</f>
        <v>43901</v>
      </c>
      <c r="C12" s="69">
        <f>VLOOKUP($A12,'Return Data'!$A$7:$R$328,3,0)</f>
        <v>40.408000000000001</v>
      </c>
      <c r="D12" s="69">
        <f>VLOOKUP($A12,'Return Data'!$A$7:$R$328,11,0)</f>
        <v>-19.6537517554228</v>
      </c>
      <c r="E12" s="70">
        <f t="shared" si="0"/>
        <v>22</v>
      </c>
      <c r="F12" s="69">
        <f>VLOOKUP($A12,'Return Data'!$A$7:$R$328,12,0)</f>
        <v>6.2804465384797901</v>
      </c>
      <c r="G12" s="70">
        <f t="shared" si="1"/>
        <v>12</v>
      </c>
      <c r="H12" s="69">
        <f>VLOOKUP($A12,'Return Data'!$A$7:$R$328,13,0)</f>
        <v>-2.3924813633298698</v>
      </c>
      <c r="I12" s="70">
        <f t="shared" si="2"/>
        <v>11</v>
      </c>
      <c r="J12" s="69">
        <f>VLOOKUP($A12,'Return Data'!$A$7:$R$328,14,0)</f>
        <v>6.0134382353067704</v>
      </c>
      <c r="K12" s="70">
        <f t="shared" si="3"/>
        <v>7</v>
      </c>
      <c r="L12" s="69">
        <f>VLOOKUP($A12,'Return Data'!$A$7:$R$328,18,0)</f>
        <v>4.4238987620303396</v>
      </c>
      <c r="M12" s="70">
        <f t="shared" si="4"/>
        <v>8</v>
      </c>
      <c r="N12" s="69">
        <f>VLOOKUP($A12,'Return Data'!$A$7:$R$328,15,0)</f>
        <v>9.7053391290629296</v>
      </c>
      <c r="O12" s="70">
        <f>RANK(N12,N$8:N$72,0)</f>
        <v>10</v>
      </c>
      <c r="P12" s="69">
        <f>VLOOKUP($A12,'Return Data'!$A$7:$R$328,16,0)</f>
        <v>6.78476726426097</v>
      </c>
      <c r="Q12" s="70">
        <f>RANK(P12,P$8:P$72,0)</f>
        <v>19</v>
      </c>
      <c r="R12" s="69">
        <f>VLOOKUP($A12,'Return Data'!$A$7:$R$328,17,0)</f>
        <v>19.0839428303026</v>
      </c>
      <c r="S12" s="71">
        <f t="shared" si="5"/>
        <v>12</v>
      </c>
    </row>
    <row r="13" spans="1:20" x14ac:dyDescent="0.25">
      <c r="A13" s="67" t="s">
        <v>168</v>
      </c>
      <c r="B13" s="68">
        <f>VLOOKUP($A13,'Return Data'!$A$7:$R$328,2,0)</f>
        <v>43901</v>
      </c>
      <c r="C13" s="69">
        <f>VLOOKUP($A13,'Return Data'!$A$7:$R$328,3,0)</f>
        <v>9.2799999999999994</v>
      </c>
      <c r="D13" s="69">
        <f>VLOOKUP($A13,'Return Data'!$A$7:$R$328,11,0)</f>
        <v>12.4786324786325</v>
      </c>
      <c r="E13" s="70">
        <f t="shared" si="0"/>
        <v>1</v>
      </c>
      <c r="F13" s="69">
        <f>VLOOKUP($A13,'Return Data'!$A$7:$R$328,12,0)</f>
        <v>26.690952515128298</v>
      </c>
      <c r="G13" s="70">
        <f t="shared" si="1"/>
        <v>2</v>
      </c>
      <c r="H13" s="69">
        <f>VLOOKUP($A13,'Return Data'!$A$7:$R$328,13,0)</f>
        <v>8.5548784571083996</v>
      </c>
      <c r="I13" s="70">
        <f t="shared" si="2"/>
        <v>3</v>
      </c>
      <c r="J13" s="69">
        <f>VLOOKUP($A13,'Return Data'!$A$7:$R$328,14,0)</f>
        <v>8.1362171526106</v>
      </c>
      <c r="K13" s="70">
        <f t="shared" si="3"/>
        <v>6</v>
      </c>
      <c r="L13" s="69">
        <f>VLOOKUP($A13,'Return Data'!$A$7:$R$328,18,0)</f>
        <v>-2.4489522062934701</v>
      </c>
      <c r="M13" s="70">
        <f t="shared" si="4"/>
        <v>35</v>
      </c>
      <c r="N13" s="69"/>
      <c r="O13" s="70"/>
      <c r="P13" s="69"/>
      <c r="Q13" s="70"/>
      <c r="R13" s="69">
        <f>VLOOKUP($A13,'Return Data'!$A$7:$R$328,17,0)</f>
        <v>-3.49933422103862</v>
      </c>
      <c r="S13" s="71">
        <f t="shared" si="5"/>
        <v>54</v>
      </c>
    </row>
    <row r="14" spans="1:20" x14ac:dyDescent="0.25">
      <c r="A14" s="67" t="s">
        <v>169</v>
      </c>
      <c r="B14" s="68">
        <f>VLOOKUP($A14,'Return Data'!$A$7:$R$328,2,0)</f>
        <v>43901</v>
      </c>
      <c r="C14" s="69">
        <f>VLOOKUP($A14,'Return Data'!$A$7:$R$328,3,0)</f>
        <v>11.56</v>
      </c>
      <c r="D14" s="69">
        <f>VLOOKUP($A14,'Return Data'!$A$7:$R$328,11,0)</f>
        <v>4.20733113040811</v>
      </c>
      <c r="E14" s="70">
        <f t="shared" si="0"/>
        <v>3</v>
      </c>
      <c r="F14" s="69">
        <f>VLOOKUP($A14,'Return Data'!$A$7:$R$328,12,0)</f>
        <v>21.727792820793798</v>
      </c>
      <c r="G14" s="70">
        <f t="shared" si="1"/>
        <v>4</v>
      </c>
      <c r="H14" s="69">
        <f>VLOOKUP($A14,'Return Data'!$A$7:$R$328,13,0)</f>
        <v>8.4559391346974007</v>
      </c>
      <c r="I14" s="70">
        <f t="shared" si="2"/>
        <v>4</v>
      </c>
      <c r="J14" s="69">
        <f>VLOOKUP($A14,'Return Data'!$A$7:$R$328,14,0)</f>
        <v>8.2171875319784693</v>
      </c>
      <c r="K14" s="70">
        <f t="shared" si="3"/>
        <v>5</v>
      </c>
      <c r="L14" s="69"/>
      <c r="M14" s="70"/>
      <c r="N14" s="69"/>
      <c r="O14" s="70"/>
      <c r="P14" s="69"/>
      <c r="Q14" s="70"/>
      <c r="R14" s="69">
        <f>VLOOKUP($A14,'Return Data'!$A$7:$R$328,17,0)</f>
        <v>11.186640471512799</v>
      </c>
      <c r="S14" s="71">
        <f t="shared" si="5"/>
        <v>36</v>
      </c>
    </row>
    <row r="15" spans="1:20" x14ac:dyDescent="0.25">
      <c r="A15" s="67" t="s">
        <v>170</v>
      </c>
      <c r="B15" s="68">
        <f>VLOOKUP($A15,'Return Data'!$A$7:$R$328,2,0)</f>
        <v>43901</v>
      </c>
      <c r="C15" s="69">
        <f>VLOOKUP($A15,'Return Data'!$A$7:$R$328,3,0)</f>
        <v>59.88</v>
      </c>
      <c r="D15" s="69">
        <f>VLOOKUP($A15,'Return Data'!$A$7:$R$328,11,0)</f>
        <v>2.9691035747564101</v>
      </c>
      <c r="E15" s="70">
        <f t="shared" si="0"/>
        <v>5</v>
      </c>
      <c r="F15" s="69">
        <f>VLOOKUP($A15,'Return Data'!$A$7:$R$328,12,0)</f>
        <v>23.163312097738299</v>
      </c>
      <c r="G15" s="70">
        <f t="shared" si="1"/>
        <v>3</v>
      </c>
      <c r="H15" s="69">
        <f>VLOOKUP($A15,'Return Data'!$A$7:$R$328,13,0)</f>
        <v>8.4203404943596603</v>
      </c>
      <c r="I15" s="70">
        <f t="shared" si="2"/>
        <v>5</v>
      </c>
      <c r="J15" s="69">
        <f>VLOOKUP($A15,'Return Data'!$A$7:$R$328,14,0)</f>
        <v>12.2484602008937</v>
      </c>
      <c r="K15" s="70">
        <f t="shared" si="3"/>
        <v>3</v>
      </c>
      <c r="L15" s="69">
        <f>VLOOKUP($A15,'Return Data'!$A$7:$R$328,18,0)</f>
        <v>1.5079118425537299</v>
      </c>
      <c r="M15" s="70">
        <f t="shared" ref="M15:M24" si="6">RANK(L15,L$8:L$72,0)</f>
        <v>16</v>
      </c>
      <c r="N15" s="69">
        <f>VLOOKUP($A15,'Return Data'!$A$7:$R$328,15,0)</f>
        <v>12.9539114268613</v>
      </c>
      <c r="O15" s="70">
        <f t="shared" ref="O15:O24" si="7">RANK(N15,N$8:N$72,0)</f>
        <v>3</v>
      </c>
      <c r="P15" s="69">
        <f>VLOOKUP($A15,'Return Data'!$A$7:$R$328,16,0)</f>
        <v>9.6844030725713797</v>
      </c>
      <c r="Q15" s="70">
        <f>RANK(P15,P$8:P$72,0)</f>
        <v>6</v>
      </c>
      <c r="R15" s="69">
        <f>VLOOKUP($A15,'Return Data'!$A$7:$R$328,17,0)</f>
        <v>21.699338782993301</v>
      </c>
      <c r="S15" s="71">
        <f t="shared" si="5"/>
        <v>10</v>
      </c>
    </row>
    <row r="16" spans="1:20" x14ac:dyDescent="0.25">
      <c r="A16" s="67" t="s">
        <v>171</v>
      </c>
      <c r="B16" s="68">
        <f>VLOOKUP($A16,'Return Data'!$A$7:$R$328,2,0)</f>
        <v>43901</v>
      </c>
      <c r="C16" s="69">
        <f>VLOOKUP($A16,'Return Data'!$A$7:$R$328,3,0)</f>
        <v>68.680000000000007</v>
      </c>
      <c r="D16" s="69">
        <f>VLOOKUP($A16,'Return Data'!$A$7:$R$328,11,0)</f>
        <v>-6.8313681452367501</v>
      </c>
      <c r="E16" s="70">
        <f t="shared" si="0"/>
        <v>7</v>
      </c>
      <c r="F16" s="69">
        <f>VLOOKUP($A16,'Return Data'!$A$7:$R$328,12,0)</f>
        <v>14.128483735715699</v>
      </c>
      <c r="G16" s="70">
        <f t="shared" si="1"/>
        <v>7</v>
      </c>
      <c r="H16" s="69">
        <f>VLOOKUP($A16,'Return Data'!$A$7:$R$328,13,0)</f>
        <v>-3.10675701485594</v>
      </c>
      <c r="I16" s="70">
        <f t="shared" si="2"/>
        <v>13</v>
      </c>
      <c r="J16" s="69">
        <f>VLOOKUP($A16,'Return Data'!$A$7:$R$328,14,0)</f>
        <v>4.9695703090413801</v>
      </c>
      <c r="K16" s="70">
        <f t="shared" si="3"/>
        <v>11</v>
      </c>
      <c r="L16" s="69">
        <f>VLOOKUP($A16,'Return Data'!$A$7:$R$328,18,0)</f>
        <v>7.9544768668451598</v>
      </c>
      <c r="M16" s="70">
        <f t="shared" si="6"/>
        <v>3</v>
      </c>
      <c r="N16" s="69">
        <f>VLOOKUP($A16,'Return Data'!$A$7:$R$328,15,0)</f>
        <v>12.303017367233201</v>
      </c>
      <c r="O16" s="70">
        <f t="shared" si="7"/>
        <v>4</v>
      </c>
      <c r="P16" s="69">
        <f>VLOOKUP($A16,'Return Data'!$A$7:$R$328,16,0)</f>
        <v>8.3885742529957792</v>
      </c>
      <c r="Q16" s="70">
        <f>RANK(P16,P$8:P$72,0)</f>
        <v>11</v>
      </c>
      <c r="R16" s="69">
        <f>VLOOKUP($A16,'Return Data'!$A$7:$R$328,17,0)</f>
        <v>18.059534958672099</v>
      </c>
      <c r="S16" s="71">
        <f t="shared" si="5"/>
        <v>15</v>
      </c>
    </row>
    <row r="17" spans="1:19" x14ac:dyDescent="0.25">
      <c r="A17" s="67" t="s">
        <v>172</v>
      </c>
      <c r="B17" s="68">
        <f>VLOOKUP($A17,'Return Data'!$A$7:$R$328,2,0)</f>
        <v>43901</v>
      </c>
      <c r="C17" s="69">
        <f>VLOOKUP($A17,'Return Data'!$A$7:$R$328,3,0)</f>
        <v>48.51</v>
      </c>
      <c r="D17" s="69">
        <f>VLOOKUP($A17,'Return Data'!$A$7:$R$328,11,0)</f>
        <v>-34.705761238102802</v>
      </c>
      <c r="E17" s="70">
        <f t="shared" si="0"/>
        <v>42</v>
      </c>
      <c r="F17" s="69">
        <f>VLOOKUP($A17,'Return Data'!$A$7:$R$328,12,0)</f>
        <v>-3.1896532890568601</v>
      </c>
      <c r="G17" s="70">
        <f t="shared" si="1"/>
        <v>36</v>
      </c>
      <c r="H17" s="69">
        <f>VLOOKUP($A17,'Return Data'!$A$7:$R$328,13,0)</f>
        <v>-8.1468725587282709</v>
      </c>
      <c r="I17" s="70">
        <f t="shared" si="2"/>
        <v>23</v>
      </c>
      <c r="J17" s="69">
        <f>VLOOKUP($A17,'Return Data'!$A$7:$R$328,14,0)</f>
        <v>-8.0111727580287201E-2</v>
      </c>
      <c r="K17" s="70">
        <f t="shared" si="3"/>
        <v>19</v>
      </c>
      <c r="L17" s="69">
        <f>VLOOKUP($A17,'Return Data'!$A$7:$R$328,18,0)</f>
        <v>2.3284325233822698</v>
      </c>
      <c r="M17" s="70">
        <f t="shared" si="6"/>
        <v>12</v>
      </c>
      <c r="N17" s="69">
        <f>VLOOKUP($A17,'Return Data'!$A$7:$R$328,15,0)</f>
        <v>6.93399386638366</v>
      </c>
      <c r="O17" s="70">
        <f t="shared" si="7"/>
        <v>17</v>
      </c>
      <c r="P17" s="69">
        <f>VLOOKUP($A17,'Return Data'!$A$7:$R$328,16,0)</f>
        <v>9.6374032586619407</v>
      </c>
      <c r="Q17" s="70">
        <f>RANK(P17,P$8:P$72,0)</f>
        <v>8</v>
      </c>
      <c r="R17" s="69">
        <f>VLOOKUP($A17,'Return Data'!$A$7:$R$328,17,0)</f>
        <v>21.711025996644601</v>
      </c>
      <c r="S17" s="71">
        <f t="shared" si="5"/>
        <v>9</v>
      </c>
    </row>
    <row r="18" spans="1:19" x14ac:dyDescent="0.25">
      <c r="A18" s="67" t="s">
        <v>173</v>
      </c>
      <c r="B18" s="68">
        <f>VLOOKUP($A18,'Return Data'!$A$7:$R$328,2,0)</f>
        <v>43901</v>
      </c>
      <c r="C18" s="69">
        <f>VLOOKUP($A18,'Return Data'!$A$7:$R$328,3,0)</f>
        <v>47.81</v>
      </c>
      <c r="D18" s="69">
        <f>VLOOKUP($A18,'Return Data'!$A$7:$R$328,11,0)</f>
        <v>-23.7565464838192</v>
      </c>
      <c r="E18" s="70">
        <f t="shared" si="0"/>
        <v>28</v>
      </c>
      <c r="F18" s="69">
        <f>VLOOKUP($A18,'Return Data'!$A$7:$R$328,12,0)</f>
        <v>1.60676346634603</v>
      </c>
      <c r="G18" s="70">
        <f t="shared" si="1"/>
        <v>25</v>
      </c>
      <c r="H18" s="69">
        <f>VLOOKUP($A18,'Return Data'!$A$7:$R$328,13,0)</f>
        <v>-7.7170903599295197</v>
      </c>
      <c r="I18" s="70">
        <f t="shared" si="2"/>
        <v>21</v>
      </c>
      <c r="J18" s="69">
        <f>VLOOKUP($A18,'Return Data'!$A$7:$R$328,14,0)</f>
        <v>-0.10418593392841199</v>
      </c>
      <c r="K18" s="70">
        <f t="shared" si="3"/>
        <v>21</v>
      </c>
      <c r="L18" s="69">
        <f>VLOOKUP($A18,'Return Data'!$A$7:$R$328,18,0)</f>
        <v>-0.64762753432327103</v>
      </c>
      <c r="M18" s="70">
        <f t="shared" si="6"/>
        <v>24</v>
      </c>
      <c r="N18" s="69">
        <f>VLOOKUP($A18,'Return Data'!$A$7:$R$328,15,0)</f>
        <v>5.8124794223244498</v>
      </c>
      <c r="O18" s="70">
        <f t="shared" si="7"/>
        <v>20</v>
      </c>
      <c r="P18" s="69">
        <f>VLOOKUP($A18,'Return Data'!$A$7:$R$328,16,0)</f>
        <v>5.66359198157393</v>
      </c>
      <c r="Q18" s="70">
        <f>RANK(P18,P$8:P$72,0)</f>
        <v>25</v>
      </c>
      <c r="R18" s="69">
        <f>VLOOKUP($A18,'Return Data'!$A$7:$R$328,17,0)</f>
        <v>16.710995092482399</v>
      </c>
      <c r="S18" s="71">
        <f t="shared" si="5"/>
        <v>21</v>
      </c>
    </row>
    <row r="19" spans="1:19" x14ac:dyDescent="0.25">
      <c r="A19" s="85" t="s">
        <v>174</v>
      </c>
      <c r="B19" s="68">
        <f>VLOOKUP($A19,'Return Data'!$A$7:$R$328,2,0)</f>
        <v>43901</v>
      </c>
      <c r="C19" s="69">
        <f>VLOOKUP($A19,'Return Data'!$A$7:$R$328,3,0)</f>
        <v>14.5471</v>
      </c>
      <c r="D19" s="69">
        <f>VLOOKUP($A19,'Return Data'!$A$7:$R$328,11,0)</f>
        <v>-27.490716423003899</v>
      </c>
      <c r="E19" s="70">
        <f t="shared" si="0"/>
        <v>32</v>
      </c>
      <c r="F19" s="69">
        <f>VLOOKUP($A19,'Return Data'!$A$7:$R$328,12,0)</f>
        <v>1.8434644178681501</v>
      </c>
      <c r="G19" s="70">
        <f t="shared" si="1"/>
        <v>24</v>
      </c>
      <c r="H19" s="69">
        <f>VLOOKUP($A19,'Return Data'!$A$7:$R$328,13,0)</f>
        <v>-8.8155038970361499</v>
      </c>
      <c r="I19" s="70">
        <f t="shared" si="2"/>
        <v>27</v>
      </c>
      <c r="J19" s="69">
        <f>VLOOKUP($A19,'Return Data'!$A$7:$R$328,14,0)</f>
        <v>-2.5348433187829902</v>
      </c>
      <c r="K19" s="70">
        <f t="shared" si="3"/>
        <v>31</v>
      </c>
      <c r="L19" s="69">
        <f>VLOOKUP($A19,'Return Data'!$A$7:$R$328,18,0)</f>
        <v>3.11409684828942</v>
      </c>
      <c r="M19" s="70">
        <f t="shared" si="6"/>
        <v>11</v>
      </c>
      <c r="N19" s="69">
        <f>VLOOKUP($A19,'Return Data'!$A$7:$R$328,15,0)</f>
        <v>6.10805485268732</v>
      </c>
      <c r="O19" s="70">
        <f t="shared" si="7"/>
        <v>18</v>
      </c>
      <c r="P19" s="69"/>
      <c r="Q19" s="70"/>
      <c r="R19" s="69">
        <f>VLOOKUP($A19,'Return Data'!$A$7:$R$328,17,0)</f>
        <v>10.8264285714286</v>
      </c>
      <c r="S19" s="71">
        <f t="shared" si="5"/>
        <v>37</v>
      </c>
    </row>
    <row r="20" spans="1:19" x14ac:dyDescent="0.25">
      <c r="A20" s="67" t="s">
        <v>175</v>
      </c>
      <c r="B20" s="68">
        <f>VLOOKUP($A20,'Return Data'!$A$7:$R$328,2,0)</f>
        <v>43901</v>
      </c>
      <c r="C20" s="69">
        <f>VLOOKUP($A20,'Return Data'!$A$7:$R$328,3,0)</f>
        <v>531.49559999999997</v>
      </c>
      <c r="D20" s="69">
        <f>VLOOKUP($A20,'Return Data'!$A$7:$R$328,11,0)</f>
        <v>-44.622019341830701</v>
      </c>
      <c r="E20" s="70">
        <f t="shared" si="0"/>
        <v>60</v>
      </c>
      <c r="F20" s="69">
        <f>VLOOKUP($A20,'Return Data'!$A$7:$R$328,12,0)</f>
        <v>-13.7756892383606</v>
      </c>
      <c r="G20" s="70">
        <f t="shared" si="1"/>
        <v>60</v>
      </c>
      <c r="H20" s="69">
        <f>VLOOKUP($A20,'Return Data'!$A$7:$R$328,13,0)</f>
        <v>-17.552809505747199</v>
      </c>
      <c r="I20" s="70">
        <f t="shared" si="2"/>
        <v>49</v>
      </c>
      <c r="J20" s="69">
        <f>VLOOKUP($A20,'Return Data'!$A$7:$R$328,14,0)</f>
        <v>-9.3157625745874899</v>
      </c>
      <c r="K20" s="70">
        <f t="shared" si="3"/>
        <v>46</v>
      </c>
      <c r="L20" s="69">
        <f>VLOOKUP($A20,'Return Data'!$A$7:$R$328,18,0)</f>
        <v>-2.16019858286128</v>
      </c>
      <c r="M20" s="70">
        <f t="shared" si="6"/>
        <v>33</v>
      </c>
      <c r="N20" s="69">
        <f>VLOOKUP($A20,'Return Data'!$A$7:$R$328,15,0)</f>
        <v>2.3838468634184702</v>
      </c>
      <c r="O20" s="70">
        <f t="shared" si="7"/>
        <v>35</v>
      </c>
      <c r="P20" s="69">
        <f>VLOOKUP($A20,'Return Data'!$A$7:$R$328,16,0)</f>
        <v>4.5020679560041597</v>
      </c>
      <c r="Q20" s="70">
        <f>RANK(P20,P$8:P$72,0)</f>
        <v>27</v>
      </c>
      <c r="R20" s="69">
        <f>VLOOKUP($A20,'Return Data'!$A$7:$R$328,17,0)</f>
        <v>16.547548494995301</v>
      </c>
      <c r="S20" s="71">
        <f t="shared" si="5"/>
        <v>23</v>
      </c>
    </row>
    <row r="21" spans="1:19" x14ac:dyDescent="0.25">
      <c r="A21" s="67" t="s">
        <v>176</v>
      </c>
      <c r="B21" s="68">
        <f>VLOOKUP($A21,'Return Data'!$A$7:$R$328,2,0)</f>
        <v>43901</v>
      </c>
      <c r="C21" s="69">
        <f>VLOOKUP($A21,'Return Data'!$A$7:$R$328,3,0)</f>
        <v>335.03399999999999</v>
      </c>
      <c r="D21" s="69">
        <f>VLOOKUP($A21,'Return Data'!$A$7:$R$328,11,0)</f>
        <v>-49.17689688582</v>
      </c>
      <c r="E21" s="70">
        <f t="shared" si="0"/>
        <v>62</v>
      </c>
      <c r="F21" s="69">
        <f>VLOOKUP($A21,'Return Data'!$A$7:$R$328,12,0)</f>
        <v>-11.3949770434398</v>
      </c>
      <c r="G21" s="70">
        <f t="shared" si="1"/>
        <v>55</v>
      </c>
      <c r="H21" s="69">
        <f>VLOOKUP($A21,'Return Data'!$A$7:$R$328,13,0)</f>
        <v>-17.1171767983646</v>
      </c>
      <c r="I21" s="70">
        <f t="shared" si="2"/>
        <v>47</v>
      </c>
      <c r="J21" s="69">
        <f>VLOOKUP($A21,'Return Data'!$A$7:$R$328,14,0)</f>
        <v>-8.0525575699521994</v>
      </c>
      <c r="K21" s="70">
        <f t="shared" si="3"/>
        <v>44</v>
      </c>
      <c r="L21" s="69">
        <f>VLOOKUP($A21,'Return Data'!$A$7:$R$328,18,0)</f>
        <v>-1.3257621864226099</v>
      </c>
      <c r="M21" s="70">
        <f t="shared" si="6"/>
        <v>27</v>
      </c>
      <c r="N21" s="69">
        <f>VLOOKUP($A21,'Return Data'!$A$7:$R$328,15,0)</f>
        <v>5.21479472971577</v>
      </c>
      <c r="O21" s="70">
        <f t="shared" si="7"/>
        <v>23</v>
      </c>
      <c r="P21" s="69">
        <f>VLOOKUP($A21,'Return Data'!$A$7:$R$328,16,0)</f>
        <v>7.2851391169271604</v>
      </c>
      <c r="Q21" s="70">
        <f>RANK(P21,P$8:P$72,0)</f>
        <v>15</v>
      </c>
      <c r="R21" s="69">
        <f>VLOOKUP($A21,'Return Data'!$A$7:$R$328,17,0)</f>
        <v>17.817938835892001</v>
      </c>
      <c r="S21" s="71">
        <f t="shared" si="5"/>
        <v>17</v>
      </c>
    </row>
    <row r="22" spans="1:19" x14ac:dyDescent="0.25">
      <c r="A22" s="67" t="s">
        <v>177</v>
      </c>
      <c r="B22" s="68">
        <f>VLOOKUP($A22,'Return Data'!$A$7:$R$328,2,0)</f>
        <v>43901</v>
      </c>
      <c r="C22" s="69">
        <f>VLOOKUP($A22,'Return Data'!$A$7:$R$328,3,0)</f>
        <v>448.61700000000002</v>
      </c>
      <c r="D22" s="69">
        <f>VLOOKUP($A22,'Return Data'!$A$7:$R$328,11,0)</f>
        <v>-59.086729537063199</v>
      </c>
      <c r="E22" s="70">
        <f t="shared" si="0"/>
        <v>65</v>
      </c>
      <c r="F22" s="69">
        <f>VLOOKUP($A22,'Return Data'!$A$7:$R$328,12,0)</f>
        <v>-21.916543185439899</v>
      </c>
      <c r="G22" s="70">
        <f t="shared" si="1"/>
        <v>63</v>
      </c>
      <c r="H22" s="69">
        <f>VLOOKUP($A22,'Return Data'!$A$7:$R$328,13,0)</f>
        <v>-25.044972244436</v>
      </c>
      <c r="I22" s="70">
        <f t="shared" si="2"/>
        <v>59</v>
      </c>
      <c r="J22" s="69">
        <f>VLOOKUP($A22,'Return Data'!$A$7:$R$328,14,0)</f>
        <v>-14.896218442963301</v>
      </c>
      <c r="K22" s="70">
        <f t="shared" si="3"/>
        <v>55</v>
      </c>
      <c r="L22" s="69">
        <f>VLOOKUP($A22,'Return Data'!$A$7:$R$328,18,0)</f>
        <v>-7.1851439803680703</v>
      </c>
      <c r="M22" s="70">
        <f t="shared" si="6"/>
        <v>46</v>
      </c>
      <c r="N22" s="69">
        <f>VLOOKUP($A22,'Return Data'!$A$7:$R$328,15,0)</f>
        <v>-0.71875443701502795</v>
      </c>
      <c r="O22" s="70">
        <f t="shared" si="7"/>
        <v>43</v>
      </c>
      <c r="P22" s="69">
        <f>VLOOKUP($A22,'Return Data'!$A$7:$R$328,16,0)</f>
        <v>1.7527926356449599</v>
      </c>
      <c r="Q22" s="70">
        <f>RANK(P22,P$8:P$72,0)</f>
        <v>35</v>
      </c>
      <c r="R22" s="69">
        <f>VLOOKUP($A22,'Return Data'!$A$7:$R$328,17,0)</f>
        <v>11.6536702462991</v>
      </c>
      <c r="S22" s="71">
        <f t="shared" si="5"/>
        <v>34</v>
      </c>
    </row>
    <row r="23" spans="1:19" x14ac:dyDescent="0.25">
      <c r="A23" s="67" t="s">
        <v>178</v>
      </c>
      <c r="B23" s="68">
        <f>VLOOKUP($A23,'Return Data'!$A$7:$R$328,2,0)</f>
        <v>43901</v>
      </c>
      <c r="C23" s="69">
        <f>VLOOKUP($A23,'Return Data'!$A$7:$R$328,3,0)</f>
        <v>36.889899999999997</v>
      </c>
      <c r="D23" s="69">
        <f>VLOOKUP($A23,'Return Data'!$A$7:$R$328,11,0)</f>
        <v>-27.7883833196063</v>
      </c>
      <c r="E23" s="70">
        <f t="shared" si="0"/>
        <v>33</v>
      </c>
      <c r="F23" s="69">
        <f>VLOOKUP($A23,'Return Data'!$A$7:$R$328,12,0)</f>
        <v>2.1867430224056301</v>
      </c>
      <c r="G23" s="70">
        <f t="shared" si="1"/>
        <v>23</v>
      </c>
      <c r="H23" s="69">
        <f>VLOOKUP($A23,'Return Data'!$A$7:$R$328,13,0)</f>
        <v>-8.6403249450611099</v>
      </c>
      <c r="I23" s="70">
        <f t="shared" si="2"/>
        <v>25</v>
      </c>
      <c r="J23" s="69">
        <f>VLOOKUP($A23,'Return Data'!$A$7:$R$328,14,0)</f>
        <v>-1.6546558156975699</v>
      </c>
      <c r="K23" s="70">
        <f t="shared" si="3"/>
        <v>28</v>
      </c>
      <c r="L23" s="69">
        <f>VLOOKUP($A23,'Return Data'!$A$7:$R$328,18,0)</f>
        <v>-1.34605130529539</v>
      </c>
      <c r="M23" s="70">
        <f t="shared" si="6"/>
        <v>28</v>
      </c>
      <c r="N23" s="69">
        <f>VLOOKUP($A23,'Return Data'!$A$7:$R$328,15,0)</f>
        <v>4.4724188380296503</v>
      </c>
      <c r="O23" s="70">
        <f t="shared" si="7"/>
        <v>25</v>
      </c>
      <c r="P23" s="69">
        <f>VLOOKUP($A23,'Return Data'!$A$7:$R$328,16,0)</f>
        <v>6.1347275146047702</v>
      </c>
      <c r="Q23" s="70">
        <f>RANK(P23,P$8:P$72,0)</f>
        <v>22</v>
      </c>
      <c r="R23" s="69">
        <f>VLOOKUP($A23,'Return Data'!$A$7:$R$328,17,0)</f>
        <v>16.3341437624977</v>
      </c>
      <c r="S23" s="71">
        <f t="shared" si="5"/>
        <v>25</v>
      </c>
    </row>
    <row r="24" spans="1:19" x14ac:dyDescent="0.25">
      <c r="A24" s="67" t="s">
        <v>179</v>
      </c>
      <c r="B24" s="68">
        <f>VLOOKUP($A24,'Return Data'!$A$7:$R$328,2,0)</f>
        <v>43901</v>
      </c>
      <c r="C24" s="69">
        <f>VLOOKUP($A24,'Return Data'!$A$7:$R$328,3,0)</f>
        <v>360.6</v>
      </c>
      <c r="D24" s="69">
        <f>VLOOKUP($A24,'Return Data'!$A$7:$R$328,11,0)</f>
        <v>-45.447618182938299</v>
      </c>
      <c r="E24" s="70">
        <f t="shared" si="0"/>
        <v>61</v>
      </c>
      <c r="F24" s="69">
        <f>VLOOKUP($A24,'Return Data'!$A$7:$R$328,12,0)</f>
        <v>-11.061354471547</v>
      </c>
      <c r="G24" s="70">
        <f t="shared" si="1"/>
        <v>54</v>
      </c>
      <c r="H24" s="69">
        <f>VLOOKUP($A24,'Return Data'!$A$7:$R$328,13,0)</f>
        <v>-16.562501107829998</v>
      </c>
      <c r="I24" s="70">
        <f t="shared" si="2"/>
        <v>45</v>
      </c>
      <c r="J24" s="69">
        <f>VLOOKUP($A24,'Return Data'!$A$7:$R$328,14,0)</f>
        <v>-7.39712587583006</v>
      </c>
      <c r="K24" s="70">
        <f t="shared" si="3"/>
        <v>42</v>
      </c>
      <c r="L24" s="69">
        <f>VLOOKUP($A24,'Return Data'!$A$7:$R$328,18,0)</f>
        <v>-0.60431595093250801</v>
      </c>
      <c r="M24" s="70">
        <f t="shared" si="6"/>
        <v>23</v>
      </c>
      <c r="N24" s="69">
        <f>VLOOKUP($A24,'Return Data'!$A$7:$R$328,15,0)</f>
        <v>3.6992296932537201</v>
      </c>
      <c r="O24" s="70">
        <f t="shared" si="7"/>
        <v>31</v>
      </c>
      <c r="P24" s="69">
        <f>VLOOKUP($A24,'Return Data'!$A$7:$R$328,16,0)</f>
        <v>5.7104727991364301</v>
      </c>
      <c r="Q24" s="70">
        <f>RANK(P24,P$8:P$72,0)</f>
        <v>23</v>
      </c>
      <c r="R24" s="69">
        <f>VLOOKUP($A24,'Return Data'!$A$7:$R$328,17,0)</f>
        <v>17.613565215975601</v>
      </c>
      <c r="S24" s="71">
        <f t="shared" si="5"/>
        <v>18</v>
      </c>
    </row>
    <row r="25" spans="1:19" x14ac:dyDescent="0.25">
      <c r="A25" s="67" t="s">
        <v>180</v>
      </c>
      <c r="B25" s="68">
        <f>VLOOKUP($A25,'Return Data'!$A$7:$R$328,2,0)</f>
        <v>43901</v>
      </c>
      <c r="C25" s="69">
        <f>VLOOKUP($A25,'Return Data'!$A$7:$R$328,3,0)</f>
        <v>10.48</v>
      </c>
      <c r="D25" s="69">
        <f>VLOOKUP($A25,'Return Data'!$A$7:$R$328,11,0)</f>
        <v>-30.418435180339898</v>
      </c>
      <c r="E25" s="70">
        <f t="shared" si="0"/>
        <v>39</v>
      </c>
      <c r="F25" s="69">
        <f>VLOOKUP($A25,'Return Data'!$A$7:$R$328,12,0)</f>
        <v>2.3229666086809302</v>
      </c>
      <c r="G25" s="70">
        <f t="shared" si="1"/>
        <v>22</v>
      </c>
      <c r="H25" s="69">
        <f>VLOOKUP($A25,'Return Data'!$A$7:$R$328,13,0)</f>
        <v>-8.7857969996226704</v>
      </c>
      <c r="I25" s="70">
        <f t="shared" si="2"/>
        <v>26</v>
      </c>
      <c r="J25" s="69">
        <f>VLOOKUP($A25,'Return Data'!$A$7:$R$328,14,0)</f>
        <v>-1.1289823693164101</v>
      </c>
      <c r="K25" s="70">
        <f t="shared" si="3"/>
        <v>26</v>
      </c>
      <c r="L25" s="69"/>
      <c r="M25" s="70"/>
      <c r="N25" s="69"/>
      <c r="O25" s="70"/>
      <c r="P25" s="69"/>
      <c r="Q25" s="70"/>
      <c r="R25" s="69">
        <f>VLOOKUP($A25,'Return Data'!$A$7:$R$328,17,0)</f>
        <v>2.4367176634214198</v>
      </c>
      <c r="S25" s="71">
        <f t="shared" si="5"/>
        <v>49</v>
      </c>
    </row>
    <row r="26" spans="1:19" x14ac:dyDescent="0.25">
      <c r="A26" s="67" t="s">
        <v>181</v>
      </c>
      <c r="B26" s="68">
        <f>VLOOKUP($A26,'Return Data'!$A$7:$R$328,2,0)</f>
        <v>43901</v>
      </c>
      <c r="C26" s="69">
        <f>VLOOKUP($A26,'Return Data'!$A$7:$R$328,3,0)</f>
        <v>28.47</v>
      </c>
      <c r="D26" s="69">
        <f>VLOOKUP($A26,'Return Data'!$A$7:$R$328,11,0)</f>
        <v>-13.3472639414914</v>
      </c>
      <c r="E26" s="70">
        <f t="shared" si="0"/>
        <v>13</v>
      </c>
      <c r="F26" s="69">
        <f>VLOOKUP($A26,'Return Data'!$A$7:$R$328,12,0)</f>
        <v>9.1326227940256395</v>
      </c>
      <c r="G26" s="70">
        <f t="shared" si="1"/>
        <v>9</v>
      </c>
      <c r="H26" s="69">
        <f>VLOOKUP($A26,'Return Data'!$A$7:$R$328,13,0)</f>
        <v>1.8020803829193499</v>
      </c>
      <c r="I26" s="70">
        <f t="shared" si="2"/>
        <v>8</v>
      </c>
      <c r="J26" s="69">
        <f>VLOOKUP($A26,'Return Data'!$A$7:$R$328,14,0)</f>
        <v>3.7056944071187501</v>
      </c>
      <c r="K26" s="70">
        <f t="shared" si="3"/>
        <v>13</v>
      </c>
      <c r="L26" s="69">
        <f>VLOOKUP($A26,'Return Data'!$A$7:$R$328,18,0)</f>
        <v>2.2867083728860802</v>
      </c>
      <c r="M26" s="70">
        <f>RANK(L26,L$8:L$72,0)</f>
        <v>13</v>
      </c>
      <c r="N26" s="69">
        <f>VLOOKUP($A26,'Return Data'!$A$7:$R$328,15,0)</f>
        <v>9.4742718079172299</v>
      </c>
      <c r="O26" s="70">
        <f>RANK(N26,N$8:N$72,0)</f>
        <v>11</v>
      </c>
      <c r="P26" s="69">
        <f>VLOOKUP($A26,'Return Data'!$A$7:$R$328,16,0)</f>
        <v>6.8004570488498004</v>
      </c>
      <c r="Q26" s="70">
        <f>RANK(P26,P$8:P$72,0)</f>
        <v>17</v>
      </c>
      <c r="R26" s="69">
        <f>VLOOKUP($A26,'Return Data'!$A$7:$R$328,17,0)</f>
        <v>28.397430497051399</v>
      </c>
      <c r="S26" s="71">
        <f t="shared" si="5"/>
        <v>4</v>
      </c>
    </row>
    <row r="27" spans="1:19" x14ac:dyDescent="0.25">
      <c r="A27" s="67" t="s">
        <v>182</v>
      </c>
      <c r="B27" s="68">
        <f>VLOOKUP($A27,'Return Data'!$A$7:$R$328,2,0)</f>
        <v>43901</v>
      </c>
      <c r="C27" s="69">
        <f>VLOOKUP($A27,'Return Data'!$A$7:$R$328,3,0)</f>
        <v>52.77</v>
      </c>
      <c r="D27" s="69">
        <f>VLOOKUP($A27,'Return Data'!$A$7:$R$328,11,0)</f>
        <v>-34.968663925591798</v>
      </c>
      <c r="E27" s="70">
        <f t="shared" si="0"/>
        <v>44</v>
      </c>
      <c r="F27" s="69">
        <f>VLOOKUP($A27,'Return Data'!$A$7:$R$328,12,0)</f>
        <v>-9.4516804971843005</v>
      </c>
      <c r="G27" s="70">
        <f t="shared" si="1"/>
        <v>51</v>
      </c>
      <c r="H27" s="69">
        <f>VLOOKUP($A27,'Return Data'!$A$7:$R$328,13,0)</f>
        <v>-18.8723767506138</v>
      </c>
      <c r="I27" s="70">
        <f t="shared" si="2"/>
        <v>51</v>
      </c>
      <c r="J27" s="69">
        <f>VLOOKUP($A27,'Return Data'!$A$7:$R$328,14,0)</f>
        <v>-9.9216229321695693</v>
      </c>
      <c r="K27" s="70">
        <f t="shared" si="3"/>
        <v>49</v>
      </c>
      <c r="L27" s="69">
        <f>VLOOKUP($A27,'Return Data'!$A$7:$R$328,18,0)</f>
        <v>-5.5458245703369302</v>
      </c>
      <c r="M27" s="70">
        <f>RANK(L27,L$8:L$72,0)</f>
        <v>44</v>
      </c>
      <c r="N27" s="69">
        <f>VLOOKUP($A27,'Return Data'!$A$7:$R$328,15,0)</f>
        <v>5.2618408847972002</v>
      </c>
      <c r="O27" s="70">
        <f>RANK(N27,N$8:N$72,0)</f>
        <v>22</v>
      </c>
      <c r="P27" s="69">
        <f>VLOOKUP($A27,'Return Data'!$A$7:$R$328,16,0)</f>
        <v>5.6824177470733703</v>
      </c>
      <c r="Q27" s="70">
        <f>RANK(P27,P$8:P$72,0)</f>
        <v>24</v>
      </c>
      <c r="R27" s="69">
        <f>VLOOKUP($A27,'Return Data'!$A$7:$R$328,17,0)</f>
        <v>18.9748296462678</v>
      </c>
      <c r="S27" s="71">
        <f t="shared" si="5"/>
        <v>13</v>
      </c>
    </row>
    <row r="28" spans="1:19" x14ac:dyDescent="0.25">
      <c r="A28" s="67" t="s">
        <v>183</v>
      </c>
      <c r="B28" s="68">
        <f>VLOOKUP($A28,'Return Data'!$A$7:$R$328,2,0)</f>
        <v>43901</v>
      </c>
      <c r="C28" s="69">
        <f>VLOOKUP($A28,'Return Data'!$A$7:$R$328,3,0)</f>
        <v>9.17</v>
      </c>
      <c r="D28" s="69">
        <f>VLOOKUP($A28,'Return Data'!$A$7:$R$328,11,0)</f>
        <v>-35.847965341510502</v>
      </c>
      <c r="E28" s="70">
        <f t="shared" si="0"/>
        <v>46</v>
      </c>
      <c r="F28" s="69">
        <f>VLOOKUP($A28,'Return Data'!$A$7:$R$328,12,0)</f>
        <v>-4.2806713030832499</v>
      </c>
      <c r="G28" s="70">
        <f t="shared" si="1"/>
        <v>44</v>
      </c>
      <c r="H28" s="69">
        <f>VLOOKUP($A28,'Return Data'!$A$7:$R$328,13,0)</f>
        <v>-11.3003919168961</v>
      </c>
      <c r="I28" s="70">
        <f t="shared" si="2"/>
        <v>35</v>
      </c>
      <c r="J28" s="69">
        <f>VLOOKUP($A28,'Return Data'!$A$7:$R$328,14,0)</f>
        <v>-2.54350969495305</v>
      </c>
      <c r="K28" s="70">
        <f t="shared" si="3"/>
        <v>32</v>
      </c>
      <c r="L28" s="69">
        <f>VLOOKUP($A28,'Return Data'!$A$7:$R$328,18,0)</f>
        <v>-3.3905378276156601</v>
      </c>
      <c r="M28" s="70">
        <f>RANK(L28,L$8:L$72,0)</f>
        <v>36</v>
      </c>
      <c r="N28" s="69"/>
      <c r="O28" s="70"/>
      <c r="P28" s="69"/>
      <c r="Q28" s="70"/>
      <c r="R28" s="69">
        <f>VLOOKUP($A28,'Return Data'!$A$7:$R$328,17,0)</f>
        <v>-3.7680348258706502</v>
      </c>
      <c r="S28" s="71">
        <f t="shared" si="5"/>
        <v>55</v>
      </c>
    </row>
    <row r="29" spans="1:19" x14ac:dyDescent="0.25">
      <c r="A29" s="67" t="s">
        <v>184</v>
      </c>
      <c r="B29" s="68">
        <f>VLOOKUP($A29,'Return Data'!$A$7:$R$328,2,0)</f>
        <v>43901</v>
      </c>
      <c r="C29" s="69">
        <f>VLOOKUP($A29,'Return Data'!$A$7:$R$328,3,0)</f>
        <v>55.27</v>
      </c>
      <c r="D29" s="69">
        <f>VLOOKUP($A29,'Return Data'!$A$7:$R$328,11,0)</f>
        <v>-20.846134997078401</v>
      </c>
      <c r="E29" s="70">
        <f t="shared" si="0"/>
        <v>25</v>
      </c>
      <c r="F29" s="69">
        <f>VLOOKUP($A29,'Return Data'!$A$7:$R$328,12,0)</f>
        <v>7.5686142621929697</v>
      </c>
      <c r="G29" s="70">
        <f t="shared" si="1"/>
        <v>10</v>
      </c>
      <c r="H29" s="69">
        <f>VLOOKUP($A29,'Return Data'!$A$7:$R$328,13,0)</f>
        <v>-3.9977530853443102</v>
      </c>
      <c r="I29" s="70">
        <f t="shared" si="2"/>
        <v>14</v>
      </c>
      <c r="J29" s="69">
        <f>VLOOKUP($A29,'Return Data'!$A$7:$R$328,14,0)</f>
        <v>2.0250960596624101</v>
      </c>
      <c r="K29" s="70">
        <f t="shared" si="3"/>
        <v>16</v>
      </c>
      <c r="L29" s="69">
        <f>VLOOKUP($A29,'Return Data'!$A$7:$R$328,18,0)</f>
        <v>4.3176866759405401</v>
      </c>
      <c r="M29" s="70">
        <f>RANK(L29,L$8:L$72,0)</f>
        <v>9</v>
      </c>
      <c r="N29" s="69">
        <f>VLOOKUP($A29,'Return Data'!$A$7:$R$328,15,0)</f>
        <v>10.2534615654313</v>
      </c>
      <c r="O29" s="70">
        <f>RANK(N29,N$8:N$72,0)</f>
        <v>8</v>
      </c>
      <c r="P29" s="69">
        <f>VLOOKUP($A29,'Return Data'!$A$7:$R$328,16,0)</f>
        <v>9.6486694749141204</v>
      </c>
      <c r="Q29" s="70">
        <f>RANK(P29,P$8:P$72,0)</f>
        <v>7</v>
      </c>
      <c r="R29" s="69">
        <f>VLOOKUP($A29,'Return Data'!$A$7:$R$328,17,0)</f>
        <v>25.017632111586199</v>
      </c>
      <c r="S29" s="71">
        <f t="shared" si="5"/>
        <v>5</v>
      </c>
    </row>
    <row r="30" spans="1:19" x14ac:dyDescent="0.25">
      <c r="A30" s="67" t="s">
        <v>185</v>
      </c>
      <c r="B30" s="68">
        <f>VLOOKUP($A30,'Return Data'!$A$7:$R$328,2,0)</f>
        <v>43901</v>
      </c>
      <c r="C30" s="69">
        <f>VLOOKUP($A30,'Return Data'!$A$7:$R$328,3,0)</f>
        <v>9.3196999999999992</v>
      </c>
      <c r="D30" s="69">
        <f>VLOOKUP($A30,'Return Data'!$A$7:$R$328,11,0)</f>
        <v>-38.905909414978503</v>
      </c>
      <c r="E30" s="70">
        <f t="shared" si="0"/>
        <v>55</v>
      </c>
      <c r="F30" s="69"/>
      <c r="G30" s="70"/>
      <c r="H30" s="69"/>
      <c r="I30" s="70"/>
      <c r="J30" s="69"/>
      <c r="K30" s="70"/>
      <c r="L30" s="69"/>
      <c r="M30" s="70"/>
      <c r="N30" s="69"/>
      <c r="O30" s="70"/>
      <c r="P30" s="69"/>
      <c r="Q30" s="70"/>
      <c r="R30" s="69">
        <f>VLOOKUP($A30,'Return Data'!$A$7:$R$328,17,0)</f>
        <v>-17.124793103448301</v>
      </c>
      <c r="S30" s="71">
        <f t="shared" si="5"/>
        <v>65</v>
      </c>
    </row>
    <row r="31" spans="1:19" x14ac:dyDescent="0.25">
      <c r="A31" s="67" t="s">
        <v>186</v>
      </c>
      <c r="B31" s="68">
        <f>VLOOKUP($A31,'Return Data'!$A$7:$R$328,2,0)</f>
        <v>43901</v>
      </c>
      <c r="C31" s="69">
        <f>VLOOKUP($A31,'Return Data'!$A$7:$R$328,3,0)</f>
        <v>18.5839</v>
      </c>
      <c r="D31" s="69">
        <f>VLOOKUP($A31,'Return Data'!$A$7:$R$328,11,0)</f>
        <v>-17.264779834425202</v>
      </c>
      <c r="E31" s="70">
        <f t="shared" si="0"/>
        <v>16</v>
      </c>
      <c r="F31" s="69">
        <f>VLOOKUP($A31,'Return Data'!$A$7:$R$328,12,0)</f>
        <v>6.1828692216808898</v>
      </c>
      <c r="G31" s="70">
        <f t="shared" ref="G31:G72" si="8">RANK(F31,F$8:F$72,0)</f>
        <v>13</v>
      </c>
      <c r="H31" s="69">
        <f>VLOOKUP($A31,'Return Data'!$A$7:$R$328,13,0)</f>
        <v>-2.7078427664231701</v>
      </c>
      <c r="I31" s="70">
        <f t="shared" ref="I31:I38" si="9">RANK(H31,H$8:H$72,0)</f>
        <v>12</v>
      </c>
      <c r="J31" s="69">
        <f>VLOOKUP($A31,'Return Data'!$A$7:$R$328,14,0)</f>
        <v>5.5613075154206397</v>
      </c>
      <c r="K31" s="70">
        <f t="shared" ref="K31:K38" si="10">RANK(J31,J$8:J$72,0)</f>
        <v>8</v>
      </c>
      <c r="L31" s="69">
        <f>VLOOKUP($A31,'Return Data'!$A$7:$R$328,18,0)</f>
        <v>4.8445233989697698</v>
      </c>
      <c r="M31" s="70">
        <f t="shared" ref="M31:M38" si="11">RANK(L31,L$8:L$72,0)</f>
        <v>5</v>
      </c>
      <c r="N31" s="69">
        <f>VLOOKUP($A31,'Return Data'!$A$7:$R$328,15,0)</f>
        <v>10.574691074159899</v>
      </c>
      <c r="O31" s="70">
        <f t="shared" ref="O31:O38" si="12">RANK(N31,N$8:N$72,0)</f>
        <v>7</v>
      </c>
      <c r="P31" s="69">
        <f>VLOOKUP($A31,'Return Data'!$A$7:$R$328,16,0)</f>
        <v>10.6217510263837</v>
      </c>
      <c r="Q31" s="70">
        <f>RANK(P31,P$8:P$72,0)</f>
        <v>4</v>
      </c>
      <c r="R31" s="69">
        <f>VLOOKUP($A31,'Return Data'!$A$7:$R$328,17,0)</f>
        <v>22.245993348951401</v>
      </c>
      <c r="S31" s="71">
        <f t="shared" si="5"/>
        <v>7</v>
      </c>
    </row>
    <row r="32" spans="1:19" x14ac:dyDescent="0.25">
      <c r="A32" s="67" t="s">
        <v>187</v>
      </c>
      <c r="B32" s="68">
        <f>VLOOKUP($A32,'Return Data'!$A$7:$R$328,2,0)</f>
        <v>43901</v>
      </c>
      <c r="C32" s="69">
        <f>VLOOKUP($A32,'Return Data'!$A$7:$R$328,3,0)</f>
        <v>46.570999999999998</v>
      </c>
      <c r="D32" s="69">
        <f>VLOOKUP($A32,'Return Data'!$A$7:$R$328,11,0)</f>
        <v>-26.983601217528701</v>
      </c>
      <c r="E32" s="70">
        <f t="shared" si="0"/>
        <v>31</v>
      </c>
      <c r="F32" s="69">
        <f>VLOOKUP($A32,'Return Data'!$A$7:$R$328,12,0)</f>
        <v>3.3582531781378799</v>
      </c>
      <c r="G32" s="70">
        <f t="shared" si="8"/>
        <v>20</v>
      </c>
      <c r="H32" s="69">
        <f>VLOOKUP($A32,'Return Data'!$A$7:$R$328,13,0)</f>
        <v>-8.5347139636405096</v>
      </c>
      <c r="I32" s="70">
        <f t="shared" si="9"/>
        <v>24</v>
      </c>
      <c r="J32" s="69">
        <f>VLOOKUP($A32,'Return Data'!$A$7:$R$328,14,0)</f>
        <v>1.22913403111062</v>
      </c>
      <c r="K32" s="70">
        <f t="shared" si="10"/>
        <v>17</v>
      </c>
      <c r="L32" s="69">
        <f>VLOOKUP($A32,'Return Data'!$A$7:$R$328,18,0)</f>
        <v>4.6238383058658297</v>
      </c>
      <c r="M32" s="70">
        <f t="shared" si="11"/>
        <v>6</v>
      </c>
      <c r="N32" s="69">
        <f>VLOOKUP($A32,'Return Data'!$A$7:$R$328,15,0)</f>
        <v>7.5605907580291003</v>
      </c>
      <c r="O32" s="70">
        <f t="shared" si="12"/>
        <v>16</v>
      </c>
      <c r="P32" s="69">
        <f>VLOOKUP($A32,'Return Data'!$A$7:$R$328,16,0)</f>
        <v>8.3670188193161295</v>
      </c>
      <c r="Q32" s="70">
        <f>RANK(P32,P$8:P$72,0)</f>
        <v>12</v>
      </c>
      <c r="R32" s="69">
        <f>VLOOKUP($A32,'Return Data'!$A$7:$R$328,17,0)</f>
        <v>17.953307049721101</v>
      </c>
      <c r="S32" s="71">
        <f t="shared" si="5"/>
        <v>16</v>
      </c>
    </row>
    <row r="33" spans="1:19" x14ac:dyDescent="0.25">
      <c r="A33" s="67" t="s">
        <v>188</v>
      </c>
      <c r="B33" s="68">
        <f>VLOOKUP($A33,'Return Data'!$A$7:$R$328,2,0)</f>
        <v>43901</v>
      </c>
      <c r="C33" s="69">
        <f>VLOOKUP($A33,'Return Data'!$A$7:$R$328,3,0)</f>
        <v>51.648000000000003</v>
      </c>
      <c r="D33" s="69">
        <f>VLOOKUP($A33,'Return Data'!$A$7:$R$328,11,0)</f>
        <v>-35.924897609397497</v>
      </c>
      <c r="E33" s="70">
        <f t="shared" si="0"/>
        <v>47</v>
      </c>
      <c r="F33" s="69">
        <f>VLOOKUP($A33,'Return Data'!$A$7:$R$328,12,0)</f>
        <v>-3.8428774066960698</v>
      </c>
      <c r="G33" s="70">
        <f t="shared" si="8"/>
        <v>41</v>
      </c>
      <c r="H33" s="69">
        <f>VLOOKUP($A33,'Return Data'!$A$7:$R$328,13,0)</f>
        <v>-12.7741059524969</v>
      </c>
      <c r="I33" s="70">
        <f t="shared" si="9"/>
        <v>38</v>
      </c>
      <c r="J33" s="69">
        <f>VLOOKUP($A33,'Return Data'!$A$7:$R$328,14,0)</f>
        <v>-5.15278813743498</v>
      </c>
      <c r="K33" s="70">
        <f t="shared" si="10"/>
        <v>37</v>
      </c>
      <c r="L33" s="69">
        <f>VLOOKUP($A33,'Return Data'!$A$7:$R$328,18,0)</f>
        <v>-4.1275081257999702</v>
      </c>
      <c r="M33" s="70">
        <f t="shared" si="11"/>
        <v>41</v>
      </c>
      <c r="N33" s="69">
        <f>VLOOKUP($A33,'Return Data'!$A$7:$R$328,15,0)</f>
        <v>4.3807888481886001</v>
      </c>
      <c r="O33" s="70">
        <f t="shared" si="12"/>
        <v>26</v>
      </c>
      <c r="P33" s="69">
        <f>VLOOKUP($A33,'Return Data'!$A$7:$R$328,16,0)</f>
        <v>6.7865033876010497</v>
      </c>
      <c r="Q33" s="70">
        <f>RANK(P33,P$8:P$72,0)</f>
        <v>18</v>
      </c>
      <c r="R33" s="69">
        <f>VLOOKUP($A33,'Return Data'!$A$7:$R$328,17,0)</f>
        <v>16.449719943864501</v>
      </c>
      <c r="S33" s="71">
        <f t="shared" si="5"/>
        <v>24</v>
      </c>
    </row>
    <row r="34" spans="1:19" x14ac:dyDescent="0.25">
      <c r="A34" s="67" t="s">
        <v>189</v>
      </c>
      <c r="B34" s="68">
        <f>VLOOKUP($A34,'Return Data'!$A$7:$R$328,2,0)</f>
        <v>43901</v>
      </c>
      <c r="C34" s="69">
        <f>VLOOKUP($A34,'Return Data'!$A$7:$R$328,3,0)</f>
        <v>71.726500000000001</v>
      </c>
      <c r="D34" s="69">
        <f>VLOOKUP($A34,'Return Data'!$A$7:$R$328,11,0)</f>
        <v>-25.079166139074399</v>
      </c>
      <c r="E34" s="70">
        <f t="shared" si="0"/>
        <v>29</v>
      </c>
      <c r="F34" s="69">
        <f>VLOOKUP($A34,'Return Data'!$A$7:$R$328,12,0)</f>
        <v>5.10094052777555</v>
      </c>
      <c r="G34" s="70">
        <f t="shared" si="8"/>
        <v>17</v>
      </c>
      <c r="H34" s="69">
        <f>VLOOKUP($A34,'Return Data'!$A$7:$R$328,13,0)</f>
        <v>-1.31425745102666</v>
      </c>
      <c r="I34" s="70">
        <f t="shared" si="9"/>
        <v>9</v>
      </c>
      <c r="J34" s="69">
        <f>VLOOKUP($A34,'Return Data'!$A$7:$R$328,14,0)</f>
        <v>5.3159515165766802</v>
      </c>
      <c r="K34" s="70">
        <f t="shared" si="10"/>
        <v>10</v>
      </c>
      <c r="L34" s="69">
        <f>VLOOKUP($A34,'Return Data'!$A$7:$R$328,18,0)</f>
        <v>4.4240941082671803</v>
      </c>
      <c r="M34" s="70">
        <f t="shared" si="11"/>
        <v>7</v>
      </c>
      <c r="N34" s="69">
        <f>VLOOKUP($A34,'Return Data'!$A$7:$R$328,15,0)</f>
        <v>10.7770523288651</v>
      </c>
      <c r="O34" s="70">
        <f t="shared" si="12"/>
        <v>6</v>
      </c>
      <c r="P34" s="69">
        <f>VLOOKUP($A34,'Return Data'!$A$7:$R$328,16,0)</f>
        <v>7.1624630685556303</v>
      </c>
      <c r="Q34" s="70">
        <f>RANK(P34,P$8:P$72,0)</f>
        <v>16</v>
      </c>
      <c r="R34" s="69">
        <f>VLOOKUP($A34,'Return Data'!$A$7:$R$328,17,0)</f>
        <v>19.333644581755198</v>
      </c>
      <c r="S34" s="71">
        <f t="shared" si="5"/>
        <v>11</v>
      </c>
    </row>
    <row r="35" spans="1:19" x14ac:dyDescent="0.25">
      <c r="A35" s="67" t="s">
        <v>190</v>
      </c>
      <c r="B35" s="68">
        <f>VLOOKUP($A35,'Return Data'!$A$7:$R$328,2,0)</f>
        <v>43901</v>
      </c>
      <c r="C35" s="69">
        <f>VLOOKUP($A35,'Return Data'!$A$7:$R$328,3,0)</f>
        <v>11.44</v>
      </c>
      <c r="D35" s="69">
        <f>VLOOKUP($A35,'Return Data'!$A$7:$R$328,11,0)</f>
        <v>-31.815210285465199</v>
      </c>
      <c r="E35" s="70">
        <f t="shared" si="0"/>
        <v>40</v>
      </c>
      <c r="F35" s="69">
        <f>VLOOKUP($A35,'Return Data'!$A$7:$R$328,12,0)</f>
        <v>-1.8205237351519701</v>
      </c>
      <c r="G35" s="70">
        <f t="shared" si="8"/>
        <v>32</v>
      </c>
      <c r="H35" s="69">
        <f>VLOOKUP($A35,'Return Data'!$A$7:$R$328,13,0)</f>
        <v>-10.419120327003</v>
      </c>
      <c r="I35" s="70">
        <f t="shared" si="9"/>
        <v>32</v>
      </c>
      <c r="J35" s="69">
        <f>VLOOKUP($A35,'Return Data'!$A$7:$R$328,14,0)</f>
        <v>-3.9732683614734801</v>
      </c>
      <c r="K35" s="70">
        <f t="shared" si="10"/>
        <v>35</v>
      </c>
      <c r="L35" s="69">
        <f>VLOOKUP($A35,'Return Data'!$A$7:$R$328,18,0)</f>
        <v>-1.71435680308391</v>
      </c>
      <c r="M35" s="70">
        <f t="shared" si="11"/>
        <v>29</v>
      </c>
      <c r="N35" s="69">
        <f>VLOOKUP($A35,'Return Data'!$A$7:$R$328,15,0)</f>
        <v>2.0282540267856599</v>
      </c>
      <c r="O35" s="70">
        <f t="shared" si="12"/>
        <v>40</v>
      </c>
      <c r="P35" s="69"/>
      <c r="Q35" s="70"/>
      <c r="R35" s="69">
        <f>VLOOKUP($A35,'Return Data'!$A$7:$R$328,17,0)</f>
        <v>4.23870967741935</v>
      </c>
      <c r="S35" s="71">
        <f t="shared" si="5"/>
        <v>47</v>
      </c>
    </row>
    <row r="36" spans="1:19" x14ac:dyDescent="0.25">
      <c r="A36" s="67" t="s">
        <v>191</v>
      </c>
      <c r="B36" s="68">
        <f>VLOOKUP($A36,'Return Data'!$A$7:$R$328,2,0)</f>
        <v>43901</v>
      </c>
      <c r="C36" s="69">
        <f>VLOOKUP($A36,'Return Data'!$A$7:$R$328,3,0)</f>
        <v>17.741</v>
      </c>
      <c r="D36" s="69">
        <f>VLOOKUP($A36,'Return Data'!$A$7:$R$328,11,0)</f>
        <v>-38.505494505494497</v>
      </c>
      <c r="E36" s="70">
        <f t="shared" si="0"/>
        <v>54</v>
      </c>
      <c r="F36" s="69">
        <f>VLOOKUP($A36,'Return Data'!$A$7:$R$328,12,0)</f>
        <v>-3.55328188781486</v>
      </c>
      <c r="G36" s="70">
        <f t="shared" si="8"/>
        <v>39</v>
      </c>
      <c r="H36" s="69">
        <f>VLOOKUP($A36,'Return Data'!$A$7:$R$328,13,0)</f>
        <v>-8.9120736061880201</v>
      </c>
      <c r="I36" s="70">
        <f t="shared" si="9"/>
        <v>28</v>
      </c>
      <c r="J36" s="69">
        <f>VLOOKUP($A36,'Return Data'!$A$7:$R$328,14,0)</f>
        <v>-0.58120396186345602</v>
      </c>
      <c r="K36" s="70">
        <f t="shared" si="10"/>
        <v>22</v>
      </c>
      <c r="L36" s="69">
        <f>VLOOKUP($A36,'Return Data'!$A$7:$R$328,18,0)</f>
        <v>4.29927498343236</v>
      </c>
      <c r="M36" s="70">
        <f t="shared" si="11"/>
        <v>10</v>
      </c>
      <c r="N36" s="69">
        <f>VLOOKUP($A36,'Return Data'!$A$7:$R$328,15,0)</f>
        <v>11.684674883588199</v>
      </c>
      <c r="O36" s="70">
        <f t="shared" si="12"/>
        <v>5</v>
      </c>
      <c r="P36" s="69"/>
      <c r="Q36" s="70"/>
      <c r="R36" s="69">
        <f>VLOOKUP($A36,'Return Data'!$A$7:$R$328,17,0)</f>
        <v>18.406938110749199</v>
      </c>
      <c r="S36" s="71">
        <f t="shared" si="5"/>
        <v>14</v>
      </c>
    </row>
    <row r="37" spans="1:19" x14ac:dyDescent="0.25">
      <c r="A37" s="67" t="s">
        <v>192</v>
      </c>
      <c r="B37" s="68">
        <f>VLOOKUP($A37,'Return Data'!$A$7:$R$328,2,0)</f>
        <v>43901</v>
      </c>
      <c r="C37" s="69">
        <f>VLOOKUP($A37,'Return Data'!$A$7:$R$328,3,0)</f>
        <v>18.715399999999999</v>
      </c>
      <c r="D37" s="69">
        <f>VLOOKUP($A37,'Return Data'!$A$7:$R$328,11,0)</f>
        <v>-17.779965585516202</v>
      </c>
      <c r="E37" s="70">
        <f t="shared" si="0"/>
        <v>19</v>
      </c>
      <c r="F37" s="69">
        <f>VLOOKUP($A37,'Return Data'!$A$7:$R$328,12,0)</f>
        <v>12.319159150542401</v>
      </c>
      <c r="G37" s="70">
        <f t="shared" si="8"/>
        <v>8</v>
      </c>
      <c r="H37" s="69">
        <f>VLOOKUP($A37,'Return Data'!$A$7:$R$328,13,0)</f>
        <v>2.0665356617435102</v>
      </c>
      <c r="I37" s="70">
        <f t="shared" si="9"/>
        <v>7</v>
      </c>
      <c r="J37" s="69">
        <f>VLOOKUP($A37,'Return Data'!$A$7:$R$328,14,0)</f>
        <v>5.4281598852555204</v>
      </c>
      <c r="K37" s="70">
        <f t="shared" si="10"/>
        <v>9</v>
      </c>
      <c r="L37" s="69">
        <f>VLOOKUP($A37,'Return Data'!$A$7:$R$328,18,0)</f>
        <v>0.86815074135588499</v>
      </c>
      <c r="M37" s="70">
        <f t="shared" si="11"/>
        <v>18</v>
      </c>
      <c r="N37" s="69">
        <f>VLOOKUP($A37,'Return Data'!$A$7:$R$328,15,0)</f>
        <v>10.0108161540462</v>
      </c>
      <c r="O37" s="70">
        <f t="shared" si="12"/>
        <v>9</v>
      </c>
      <c r="P37" s="69">
        <f>VLOOKUP($A37,'Return Data'!$A$7:$R$328,16,0)</f>
        <v>14.6286438283995</v>
      </c>
      <c r="Q37" s="70">
        <f>RANK(P37,P$8:P$72,0)</f>
        <v>1</v>
      </c>
      <c r="R37" s="69">
        <f>VLOOKUP($A37,'Return Data'!$A$7:$R$328,17,0)</f>
        <v>16.956934968017102</v>
      </c>
      <c r="S37" s="71">
        <f t="shared" si="5"/>
        <v>20</v>
      </c>
    </row>
    <row r="38" spans="1:19" x14ac:dyDescent="0.25">
      <c r="A38" s="67" t="s">
        <v>193</v>
      </c>
      <c r="B38" s="68">
        <f>VLOOKUP($A38,'Return Data'!$A$7:$R$328,2,0)</f>
        <v>43901</v>
      </c>
      <c r="C38" s="69">
        <f>VLOOKUP($A38,'Return Data'!$A$7:$R$328,3,0)</f>
        <v>47.947800000000001</v>
      </c>
      <c r="D38" s="69">
        <f>VLOOKUP($A38,'Return Data'!$A$7:$R$328,11,0)</f>
        <v>-51.425179976816104</v>
      </c>
      <c r="E38" s="70">
        <f t="shared" si="0"/>
        <v>63</v>
      </c>
      <c r="F38" s="69">
        <f>VLOOKUP($A38,'Return Data'!$A$7:$R$328,12,0)</f>
        <v>-14.033851921662199</v>
      </c>
      <c r="G38" s="70">
        <f t="shared" si="8"/>
        <v>61</v>
      </c>
      <c r="H38" s="69">
        <f>VLOOKUP($A38,'Return Data'!$A$7:$R$328,13,0)</f>
        <v>-25.5303033081153</v>
      </c>
      <c r="I38" s="70">
        <f t="shared" si="9"/>
        <v>61</v>
      </c>
      <c r="J38" s="69">
        <f>VLOOKUP($A38,'Return Data'!$A$7:$R$328,14,0)</f>
        <v>-15.8725274912298</v>
      </c>
      <c r="K38" s="70">
        <f t="shared" si="10"/>
        <v>58</v>
      </c>
      <c r="L38" s="69">
        <f>VLOOKUP($A38,'Return Data'!$A$7:$R$328,18,0)</f>
        <v>-11.3614803645305</v>
      </c>
      <c r="M38" s="70">
        <f t="shared" si="11"/>
        <v>51</v>
      </c>
      <c r="N38" s="69">
        <f>VLOOKUP($A38,'Return Data'!$A$7:$R$328,15,0)</f>
        <v>-3.6957038626452001</v>
      </c>
      <c r="O38" s="70">
        <f t="shared" si="12"/>
        <v>46</v>
      </c>
      <c r="P38" s="69">
        <f>VLOOKUP($A38,'Return Data'!$A$7:$R$328,16,0)</f>
        <v>-0.91540925110832905</v>
      </c>
      <c r="Q38" s="70">
        <f>RANK(P38,P$8:P$72,0)</f>
        <v>36</v>
      </c>
      <c r="R38" s="69">
        <f>VLOOKUP($A38,'Return Data'!$A$7:$R$328,17,0)</f>
        <v>12.977589194393699</v>
      </c>
      <c r="S38" s="71">
        <f t="shared" si="5"/>
        <v>32</v>
      </c>
    </row>
    <row r="39" spans="1:19" x14ac:dyDescent="0.25">
      <c r="A39" s="67" t="s">
        <v>194</v>
      </c>
      <c r="B39" s="68">
        <f>VLOOKUP($A39,'Return Data'!$A$7:$R$328,2,0)</f>
        <v>43901</v>
      </c>
      <c r="C39" s="69">
        <f>VLOOKUP($A39,'Return Data'!$A$7:$R$328,3,0)</f>
        <v>10.1503</v>
      </c>
      <c r="D39" s="69">
        <f>VLOOKUP($A39,'Return Data'!$A$7:$R$328,11,0)</f>
        <v>-17.631426687657299</v>
      </c>
      <c r="E39" s="70">
        <f t="shared" si="0"/>
        <v>17</v>
      </c>
      <c r="F39" s="69">
        <f>VLOOKUP($A39,'Return Data'!$A$7:$R$328,12,0)</f>
        <v>-2.6631011232786199</v>
      </c>
      <c r="G39" s="70">
        <f t="shared" si="8"/>
        <v>34</v>
      </c>
      <c r="H39" s="69"/>
      <c r="I39" s="70"/>
      <c r="J39" s="69"/>
      <c r="K39" s="70"/>
      <c r="L39" s="69"/>
      <c r="M39" s="70"/>
      <c r="N39" s="69"/>
      <c r="O39" s="70"/>
      <c r="P39" s="69"/>
      <c r="Q39" s="70"/>
      <c r="R39" s="69">
        <f>VLOOKUP($A39,'Return Data'!$A$7:$R$328,17,0)</f>
        <v>2.3748701298701098</v>
      </c>
      <c r="S39" s="71">
        <f t="shared" si="5"/>
        <v>50</v>
      </c>
    </row>
    <row r="40" spans="1:19" x14ac:dyDescent="0.25">
      <c r="A40" s="67" t="s">
        <v>195</v>
      </c>
      <c r="B40" s="68">
        <f>VLOOKUP($A40,'Return Data'!$A$7:$R$328,2,0)</f>
        <v>43901</v>
      </c>
      <c r="C40" s="69">
        <f>VLOOKUP($A40,'Return Data'!$A$7:$R$328,3,0)</f>
        <v>13.65</v>
      </c>
      <c r="D40" s="69">
        <f>VLOOKUP($A40,'Return Data'!$A$7:$R$328,11,0)</f>
        <v>-40.4269643400078</v>
      </c>
      <c r="E40" s="70">
        <f t="shared" ref="E40:E71" si="13">RANK(D40,D$8:D$72,0)</f>
        <v>56</v>
      </c>
      <c r="F40" s="69">
        <f>VLOOKUP($A40,'Return Data'!$A$7:$R$328,12,0)</f>
        <v>-10.840510840510801</v>
      </c>
      <c r="G40" s="70">
        <f t="shared" si="8"/>
        <v>53</v>
      </c>
      <c r="H40" s="69">
        <f>VLOOKUP($A40,'Return Data'!$A$7:$R$328,13,0)</f>
        <v>-15.823724277023601</v>
      </c>
      <c r="I40" s="70">
        <f t="shared" ref="I40:I72" si="14">RANK(H40,H$8:H$72,0)</f>
        <v>41</v>
      </c>
      <c r="J40" s="69">
        <f>VLOOKUP($A40,'Return Data'!$A$7:$R$328,14,0)</f>
        <v>-5.7812623742773503</v>
      </c>
      <c r="K40" s="70">
        <f t="shared" ref="K40:K72" si="15">RANK(J40,J$8:J$72,0)</f>
        <v>39</v>
      </c>
      <c r="L40" s="69">
        <f>VLOOKUP($A40,'Return Data'!$A$7:$R$328,18,0)</f>
        <v>-0.93075442108350004</v>
      </c>
      <c r="M40" s="70">
        <f t="shared" ref="M40:M50" si="16">RANK(L40,L$8:L$72,0)</f>
        <v>26</v>
      </c>
      <c r="N40" s="69">
        <f>VLOOKUP($A40,'Return Data'!$A$7:$R$328,15,0)</f>
        <v>5.4131680174674903</v>
      </c>
      <c r="O40" s="70">
        <f t="shared" ref="O40:O49" si="17">RANK(N40,N$8:N$72,0)</f>
        <v>21</v>
      </c>
      <c r="P40" s="69"/>
      <c r="Q40" s="70"/>
      <c r="R40" s="69">
        <f>VLOOKUP($A40,'Return Data'!$A$7:$R$328,17,0)</f>
        <v>8.5840850515463902</v>
      </c>
      <c r="S40" s="71">
        <f t="shared" ref="S40:S71" si="18">RANK(R40,R$8:R$72,0)</f>
        <v>40</v>
      </c>
    </row>
    <row r="41" spans="1:19" x14ac:dyDescent="0.25">
      <c r="A41" s="67" t="s">
        <v>196</v>
      </c>
      <c r="B41" s="68">
        <f>VLOOKUP($A41,'Return Data'!$A$7:$R$328,2,0)</f>
        <v>43901</v>
      </c>
      <c r="C41" s="69">
        <f>VLOOKUP($A41,'Return Data'!$A$7:$R$328,3,0)</f>
        <v>178.9</v>
      </c>
      <c r="D41" s="69">
        <f>VLOOKUP($A41,'Return Data'!$A$7:$R$328,11,0)</f>
        <v>-37.498225109068798</v>
      </c>
      <c r="E41" s="70">
        <f t="shared" si="13"/>
        <v>52</v>
      </c>
      <c r="F41" s="69">
        <f>VLOOKUP($A41,'Return Data'!$A$7:$R$328,12,0)</f>
        <v>-8.7074191982757991</v>
      </c>
      <c r="G41" s="70">
        <f t="shared" si="8"/>
        <v>49</v>
      </c>
      <c r="H41" s="69">
        <f>VLOOKUP($A41,'Return Data'!$A$7:$R$328,13,0)</f>
        <v>-17.513216150955099</v>
      </c>
      <c r="I41" s="70">
        <f t="shared" si="14"/>
        <v>48</v>
      </c>
      <c r="J41" s="69">
        <f>VLOOKUP($A41,'Return Data'!$A$7:$R$328,14,0)</f>
        <v>-9.5882410268685305</v>
      </c>
      <c r="K41" s="70">
        <f t="shared" si="15"/>
        <v>48</v>
      </c>
      <c r="L41" s="69">
        <f>VLOOKUP($A41,'Return Data'!$A$7:$R$328,18,0)</f>
        <v>-4.9303827943182696</v>
      </c>
      <c r="M41" s="70">
        <f t="shared" si="16"/>
        <v>43</v>
      </c>
      <c r="N41" s="69">
        <f>VLOOKUP($A41,'Return Data'!$A$7:$R$328,15,0)</f>
        <v>0.96453301575120898</v>
      </c>
      <c r="O41" s="70">
        <f t="shared" si="17"/>
        <v>41</v>
      </c>
      <c r="P41" s="69">
        <f>VLOOKUP($A41,'Return Data'!$A$7:$R$328,16,0)</f>
        <v>2.47357543128591</v>
      </c>
      <c r="Q41" s="70">
        <f t="shared" ref="Q41:Q47" si="19">RANK(P41,P$8:P$72,0)</f>
        <v>33</v>
      </c>
      <c r="R41" s="69">
        <f>VLOOKUP($A41,'Return Data'!$A$7:$R$328,17,0)</f>
        <v>10.5150115102141</v>
      </c>
      <c r="S41" s="71">
        <f t="shared" si="18"/>
        <v>38</v>
      </c>
    </row>
    <row r="42" spans="1:19" x14ac:dyDescent="0.25">
      <c r="A42" s="67" t="s">
        <v>197</v>
      </c>
      <c r="B42" s="68">
        <f>VLOOKUP($A42,'Return Data'!$A$7:$R$328,2,0)</f>
        <v>43901</v>
      </c>
      <c r="C42" s="69">
        <f>VLOOKUP($A42,'Return Data'!$A$7:$R$328,3,0)</f>
        <v>191.49</v>
      </c>
      <c r="D42" s="69">
        <f>VLOOKUP($A42,'Return Data'!$A$7:$R$328,11,0)</f>
        <v>-36.482577474744602</v>
      </c>
      <c r="E42" s="70">
        <f t="shared" si="13"/>
        <v>49</v>
      </c>
      <c r="F42" s="69">
        <f>VLOOKUP($A42,'Return Data'!$A$7:$R$328,12,0)</f>
        <v>-7.9169551355546597</v>
      </c>
      <c r="G42" s="70">
        <f t="shared" si="8"/>
        <v>47</v>
      </c>
      <c r="H42" s="69">
        <f>VLOOKUP($A42,'Return Data'!$A$7:$R$328,13,0)</f>
        <v>-16.792052253859101</v>
      </c>
      <c r="I42" s="70">
        <f t="shared" si="14"/>
        <v>46</v>
      </c>
      <c r="J42" s="69">
        <f>VLOOKUP($A42,'Return Data'!$A$7:$R$328,14,0)</f>
        <v>-8.9803383594924107</v>
      </c>
      <c r="K42" s="70">
        <f t="shared" si="15"/>
        <v>45</v>
      </c>
      <c r="L42" s="69">
        <f>VLOOKUP($A42,'Return Data'!$A$7:$R$328,18,0)</f>
        <v>-4.7388299445884803</v>
      </c>
      <c r="M42" s="70">
        <f t="shared" si="16"/>
        <v>42</v>
      </c>
      <c r="N42" s="69">
        <f>VLOOKUP($A42,'Return Data'!$A$7:$R$328,15,0)</f>
        <v>4.1378242806417598</v>
      </c>
      <c r="O42" s="70">
        <f t="shared" si="17"/>
        <v>28</v>
      </c>
      <c r="P42" s="69">
        <f>VLOOKUP($A42,'Return Data'!$A$7:$R$328,16,0)</f>
        <v>6.4765480807200602</v>
      </c>
      <c r="Q42" s="70">
        <f t="shared" si="19"/>
        <v>20</v>
      </c>
      <c r="R42" s="69">
        <f>VLOOKUP($A42,'Return Data'!$A$7:$R$328,17,0)</f>
        <v>17.1614376802546</v>
      </c>
      <c r="S42" s="71">
        <f t="shared" si="18"/>
        <v>19</v>
      </c>
    </row>
    <row r="43" spans="1:19" x14ac:dyDescent="0.25">
      <c r="A43" s="67" t="s">
        <v>198</v>
      </c>
      <c r="B43" s="68">
        <f>VLOOKUP($A43,'Return Data'!$A$7:$R$328,2,0)</f>
        <v>43901</v>
      </c>
      <c r="C43" s="69">
        <f>VLOOKUP($A43,'Return Data'!$A$7:$R$328,3,0)</f>
        <v>86.009500000000003</v>
      </c>
      <c r="D43" s="69">
        <f>VLOOKUP($A43,'Return Data'!$A$7:$R$328,11,0)</f>
        <v>-37.075881754449497</v>
      </c>
      <c r="E43" s="70">
        <f t="shared" si="13"/>
        <v>51</v>
      </c>
      <c r="F43" s="69">
        <f>VLOOKUP($A43,'Return Data'!$A$7:$R$328,12,0)</f>
        <v>-7.4111986083671102</v>
      </c>
      <c r="G43" s="70">
        <f t="shared" si="8"/>
        <v>46</v>
      </c>
      <c r="H43" s="69">
        <f>VLOOKUP($A43,'Return Data'!$A$7:$R$328,13,0)</f>
        <v>-14.6889891331342</v>
      </c>
      <c r="I43" s="70">
        <f t="shared" si="14"/>
        <v>40</v>
      </c>
      <c r="J43" s="69">
        <f>VLOOKUP($A43,'Return Data'!$A$7:$R$328,14,0)</f>
        <v>-7.1019259320733497</v>
      </c>
      <c r="K43" s="70">
        <f t="shared" si="15"/>
        <v>41</v>
      </c>
      <c r="L43" s="69">
        <f>VLOOKUP($A43,'Return Data'!$A$7:$R$328,18,0)</f>
        <v>-1.9986275219888601</v>
      </c>
      <c r="M43" s="70">
        <f t="shared" si="16"/>
        <v>32</v>
      </c>
      <c r="N43" s="69">
        <f>VLOOKUP($A43,'Return Data'!$A$7:$R$328,15,0)</f>
        <v>3.7054782206034602</v>
      </c>
      <c r="O43" s="70">
        <f t="shared" si="17"/>
        <v>30</v>
      </c>
      <c r="P43" s="69">
        <f>VLOOKUP($A43,'Return Data'!$A$7:$R$328,16,0)</f>
        <v>8.9537111750110192</v>
      </c>
      <c r="Q43" s="70">
        <f t="shared" si="19"/>
        <v>9</v>
      </c>
      <c r="R43" s="69">
        <f>VLOOKUP($A43,'Return Data'!$A$7:$R$328,17,0)</f>
        <v>16.673192758780999</v>
      </c>
      <c r="S43" s="71">
        <f t="shared" si="18"/>
        <v>22</v>
      </c>
    </row>
    <row r="44" spans="1:19" x14ac:dyDescent="0.25">
      <c r="A44" s="67" t="s">
        <v>199</v>
      </c>
      <c r="B44" s="68">
        <f>VLOOKUP($A44,'Return Data'!$A$7:$R$328,2,0)</f>
        <v>43901</v>
      </c>
      <c r="C44" s="69">
        <f>VLOOKUP($A44,'Return Data'!$A$7:$R$328,3,0)</f>
        <v>44.55</v>
      </c>
      <c r="D44" s="69">
        <f>VLOOKUP($A44,'Return Data'!$A$7:$R$328,11,0)</f>
        <v>-54.801303347815001</v>
      </c>
      <c r="E44" s="70">
        <f t="shared" si="13"/>
        <v>64</v>
      </c>
      <c r="F44" s="69">
        <f>VLOOKUP($A44,'Return Data'!$A$7:$R$328,12,0)</f>
        <v>-27.333513713893701</v>
      </c>
      <c r="G44" s="70">
        <f t="shared" si="8"/>
        <v>64</v>
      </c>
      <c r="H44" s="69">
        <f>VLOOKUP($A44,'Return Data'!$A$7:$R$328,13,0)</f>
        <v>-26.608835434042401</v>
      </c>
      <c r="I44" s="70">
        <f t="shared" si="14"/>
        <v>63</v>
      </c>
      <c r="J44" s="69">
        <f>VLOOKUP($A44,'Return Data'!$A$7:$R$328,14,0)</f>
        <v>-18.117153089780501</v>
      </c>
      <c r="K44" s="70">
        <f t="shared" si="15"/>
        <v>59</v>
      </c>
      <c r="L44" s="69">
        <f>VLOOKUP($A44,'Return Data'!$A$7:$R$328,18,0)</f>
        <v>-6.3827713895926799</v>
      </c>
      <c r="M44" s="70">
        <f t="shared" si="16"/>
        <v>45</v>
      </c>
      <c r="N44" s="69">
        <f>VLOOKUP($A44,'Return Data'!$A$7:$R$328,15,0)</f>
        <v>-1.77463088491156</v>
      </c>
      <c r="O44" s="70">
        <f t="shared" si="17"/>
        <v>44</v>
      </c>
      <c r="P44" s="69">
        <f>VLOOKUP($A44,'Return Data'!$A$7:$R$328,16,0)</f>
        <v>3.44975984663379</v>
      </c>
      <c r="Q44" s="70">
        <f t="shared" si="19"/>
        <v>30</v>
      </c>
      <c r="R44" s="69">
        <f>VLOOKUP($A44,'Return Data'!$A$7:$R$328,17,0)</f>
        <v>30.7879638671875</v>
      </c>
      <c r="S44" s="71">
        <f t="shared" si="18"/>
        <v>3</v>
      </c>
    </row>
    <row r="45" spans="1:19" x14ac:dyDescent="0.25">
      <c r="A45" s="67" t="s">
        <v>200</v>
      </c>
      <c r="B45" s="68">
        <f>VLOOKUP($A45,'Return Data'!$A$7:$R$328,2,0)</f>
        <v>43901</v>
      </c>
      <c r="C45" s="69">
        <f>VLOOKUP($A45,'Return Data'!$A$7:$R$328,3,0)</f>
        <v>75.8506</v>
      </c>
      <c r="D45" s="69">
        <f>VLOOKUP($A45,'Return Data'!$A$7:$R$328,11,0)</f>
        <v>-30.0609308138953</v>
      </c>
      <c r="E45" s="70">
        <f t="shared" si="13"/>
        <v>38</v>
      </c>
      <c r="F45" s="69">
        <f>VLOOKUP($A45,'Return Data'!$A$7:$R$328,12,0)</f>
        <v>4.77784859972492</v>
      </c>
      <c r="G45" s="70">
        <f t="shared" si="8"/>
        <v>18</v>
      </c>
      <c r="H45" s="69">
        <f>VLOOKUP($A45,'Return Data'!$A$7:$R$328,13,0)</f>
        <v>-8.0912753630940806</v>
      </c>
      <c r="I45" s="70">
        <f t="shared" si="14"/>
        <v>22</v>
      </c>
      <c r="J45" s="69">
        <f>VLOOKUP($A45,'Return Data'!$A$7:$R$328,14,0)</f>
        <v>-2.4364085824836499</v>
      </c>
      <c r="K45" s="70">
        <f t="shared" si="15"/>
        <v>30</v>
      </c>
      <c r="L45" s="69">
        <f>VLOOKUP($A45,'Return Data'!$A$7:$R$328,18,0)</f>
        <v>-0.41399293202898302</v>
      </c>
      <c r="M45" s="70">
        <f t="shared" si="16"/>
        <v>22</v>
      </c>
      <c r="N45" s="69">
        <f>VLOOKUP($A45,'Return Data'!$A$7:$R$328,15,0)</f>
        <v>3.3207769883615299</v>
      </c>
      <c r="O45" s="70">
        <f t="shared" si="17"/>
        <v>33</v>
      </c>
      <c r="P45" s="69">
        <f>VLOOKUP($A45,'Return Data'!$A$7:$R$328,16,0)</f>
        <v>4.3926052586338598</v>
      </c>
      <c r="Q45" s="70">
        <f t="shared" si="19"/>
        <v>28</v>
      </c>
      <c r="R45" s="69">
        <f>VLOOKUP($A45,'Return Data'!$A$7:$R$328,17,0)</f>
        <v>11.5586170843976</v>
      </c>
      <c r="S45" s="71">
        <f t="shared" si="18"/>
        <v>35</v>
      </c>
    </row>
    <row r="46" spans="1:19" x14ac:dyDescent="0.25">
      <c r="A46" s="67" t="s">
        <v>372</v>
      </c>
      <c r="B46" s="68">
        <f>VLOOKUP($A46,'Return Data'!$A$7:$R$328,2,0)</f>
        <v>43901</v>
      </c>
      <c r="C46" s="69">
        <f>VLOOKUP($A46,'Return Data'!$A$7:$R$328,3,0)</f>
        <v>132.5513</v>
      </c>
      <c r="D46" s="69">
        <f>VLOOKUP($A46,'Return Data'!$A$7:$R$328,11,0)</f>
        <v>-35.715184423707299</v>
      </c>
      <c r="E46" s="70">
        <f t="shared" si="13"/>
        <v>45</v>
      </c>
      <c r="F46" s="69">
        <f>VLOOKUP($A46,'Return Data'!$A$7:$R$328,12,0)</f>
        <v>-8.4810655020540207</v>
      </c>
      <c r="G46" s="70">
        <f t="shared" si="8"/>
        <v>48</v>
      </c>
      <c r="H46" s="69">
        <f>VLOOKUP($A46,'Return Data'!$A$7:$R$328,13,0)</f>
        <v>-16.1534373369728</v>
      </c>
      <c r="I46" s="70">
        <f t="shared" si="14"/>
        <v>44</v>
      </c>
      <c r="J46" s="69">
        <f>VLOOKUP($A46,'Return Data'!$A$7:$R$328,14,0)</f>
        <v>-9.3630985919607195</v>
      </c>
      <c r="K46" s="70">
        <f t="shared" si="15"/>
        <v>47</v>
      </c>
      <c r="L46" s="69">
        <f>VLOOKUP($A46,'Return Data'!$A$7:$R$328,18,0)</f>
        <v>-3.4897430348617999</v>
      </c>
      <c r="M46" s="70">
        <f t="shared" si="16"/>
        <v>37</v>
      </c>
      <c r="N46" s="69">
        <f>VLOOKUP($A46,'Return Data'!$A$7:$R$328,15,0)</f>
        <v>2.1352959139241801</v>
      </c>
      <c r="O46" s="70">
        <f t="shared" si="17"/>
        <v>38</v>
      </c>
      <c r="P46" s="69">
        <f>VLOOKUP($A46,'Return Data'!$A$7:$R$328,16,0)</f>
        <v>2.6898600026185799</v>
      </c>
      <c r="Q46" s="70">
        <f t="shared" si="19"/>
        <v>31</v>
      </c>
      <c r="R46" s="69">
        <f>VLOOKUP($A46,'Return Data'!$A$7:$R$328,17,0)</f>
        <v>13.370994984797001</v>
      </c>
      <c r="S46" s="71">
        <f t="shared" si="18"/>
        <v>30</v>
      </c>
    </row>
    <row r="47" spans="1:19" x14ac:dyDescent="0.25">
      <c r="A47" s="67" t="s">
        <v>201</v>
      </c>
      <c r="B47" s="68">
        <f>VLOOKUP($A47,'Return Data'!$A$7:$R$328,2,0)</f>
        <v>43901</v>
      </c>
      <c r="C47" s="69">
        <f>VLOOKUP($A47,'Return Data'!$A$7:$R$328,3,0)</f>
        <v>12.696999999999999</v>
      </c>
      <c r="D47" s="69">
        <f>VLOOKUP($A47,'Return Data'!$A$7:$R$328,11,0)</f>
        <v>-36.440038215804798</v>
      </c>
      <c r="E47" s="70">
        <f t="shared" si="13"/>
        <v>48</v>
      </c>
      <c r="F47" s="69">
        <f>VLOOKUP($A47,'Return Data'!$A$7:$R$328,12,0)</f>
        <v>-3.3164716852413099</v>
      </c>
      <c r="G47" s="70">
        <f t="shared" si="8"/>
        <v>37</v>
      </c>
      <c r="H47" s="69">
        <f>VLOOKUP($A47,'Return Data'!$A$7:$R$328,13,0)</f>
        <v>-11.675058359491301</v>
      </c>
      <c r="I47" s="70">
        <f t="shared" si="14"/>
        <v>36</v>
      </c>
      <c r="J47" s="69">
        <f>VLOOKUP($A47,'Return Data'!$A$7:$R$328,14,0)</f>
        <v>-3.41421468292807</v>
      </c>
      <c r="K47" s="70">
        <f t="shared" si="15"/>
        <v>33</v>
      </c>
      <c r="L47" s="69">
        <f>VLOOKUP($A47,'Return Data'!$A$7:$R$328,18,0)</f>
        <v>-3.9424743579947301</v>
      </c>
      <c r="M47" s="70">
        <f t="shared" si="16"/>
        <v>40</v>
      </c>
      <c r="N47" s="69">
        <f>VLOOKUP($A47,'Return Data'!$A$7:$R$328,15,0)</f>
        <v>2.1551856269301699</v>
      </c>
      <c r="O47" s="70">
        <f t="shared" si="17"/>
        <v>37</v>
      </c>
      <c r="P47" s="69">
        <f>VLOOKUP($A47,'Return Data'!$A$7:$R$328,16,0)</f>
        <v>4.2341396038008599</v>
      </c>
      <c r="Q47" s="70">
        <f t="shared" si="19"/>
        <v>29</v>
      </c>
      <c r="R47" s="69">
        <f>VLOOKUP($A47,'Return Data'!$A$7:$R$328,17,0)</f>
        <v>5.4005538666093704</v>
      </c>
      <c r="S47" s="71">
        <f t="shared" si="18"/>
        <v>44</v>
      </c>
    </row>
    <row r="48" spans="1:19" x14ac:dyDescent="0.25">
      <c r="A48" s="67" t="s">
        <v>202</v>
      </c>
      <c r="B48" s="68">
        <f>VLOOKUP($A48,'Return Data'!$A$7:$R$328,2,0)</f>
        <v>43901</v>
      </c>
      <c r="C48" s="69">
        <f>VLOOKUP($A48,'Return Data'!$A$7:$R$328,3,0)</f>
        <v>13.395799999999999</v>
      </c>
      <c r="D48" s="69">
        <f>VLOOKUP($A48,'Return Data'!$A$7:$R$328,11,0)</f>
        <v>-29.550159684588401</v>
      </c>
      <c r="E48" s="70">
        <f t="shared" si="13"/>
        <v>37</v>
      </c>
      <c r="F48" s="69">
        <f>VLOOKUP($A48,'Return Data'!$A$7:$R$328,12,0)</f>
        <v>0.16331754521803199</v>
      </c>
      <c r="G48" s="70">
        <f t="shared" si="8"/>
        <v>29</v>
      </c>
      <c r="H48" s="69">
        <f>VLOOKUP($A48,'Return Data'!$A$7:$R$328,13,0)</f>
        <v>-9.3206371967430002</v>
      </c>
      <c r="I48" s="70">
        <f t="shared" si="14"/>
        <v>29</v>
      </c>
      <c r="J48" s="69">
        <f>VLOOKUP($A48,'Return Data'!$A$7:$R$328,14,0)</f>
        <v>-0.83713442642366998</v>
      </c>
      <c r="K48" s="70">
        <f t="shared" si="15"/>
        <v>24</v>
      </c>
      <c r="L48" s="69">
        <f>VLOOKUP($A48,'Return Data'!$A$7:$R$328,18,0)</f>
        <v>-2.34897814676349</v>
      </c>
      <c r="M48" s="70">
        <f t="shared" si="16"/>
        <v>34</v>
      </c>
      <c r="N48" s="69">
        <f>VLOOKUP($A48,'Return Data'!$A$7:$R$328,15,0)</f>
        <v>3.41764095150993</v>
      </c>
      <c r="O48" s="70">
        <f t="shared" si="17"/>
        <v>32</v>
      </c>
      <c r="P48" s="69"/>
      <c r="Q48" s="70"/>
      <c r="R48" s="69">
        <f>VLOOKUP($A48,'Return Data'!$A$7:$R$328,17,0)</f>
        <v>6.7974219103834601</v>
      </c>
      <c r="S48" s="71">
        <f t="shared" si="18"/>
        <v>42</v>
      </c>
    </row>
    <row r="49" spans="1:19" x14ac:dyDescent="0.25">
      <c r="A49" s="67" t="s">
        <v>203</v>
      </c>
      <c r="B49" s="68">
        <f>VLOOKUP($A49,'Return Data'!$A$7:$R$328,2,0)</f>
        <v>43901</v>
      </c>
      <c r="C49" s="69">
        <f>VLOOKUP($A49,'Return Data'!$A$7:$R$328,3,0)</f>
        <v>13.276199999999999</v>
      </c>
      <c r="D49" s="69">
        <f>VLOOKUP($A49,'Return Data'!$A$7:$R$328,11,0)</f>
        <v>-27.844640744701099</v>
      </c>
      <c r="E49" s="70">
        <f t="shared" si="13"/>
        <v>34</v>
      </c>
      <c r="F49" s="69">
        <f>VLOOKUP($A49,'Return Data'!$A$7:$R$328,12,0)</f>
        <v>0.30408973650197901</v>
      </c>
      <c r="G49" s="70">
        <f t="shared" si="8"/>
        <v>27</v>
      </c>
      <c r="H49" s="69">
        <f>VLOOKUP($A49,'Return Data'!$A$7:$R$328,13,0)</f>
        <v>-10.023073714472501</v>
      </c>
      <c r="I49" s="70">
        <f t="shared" si="14"/>
        <v>31</v>
      </c>
      <c r="J49" s="69">
        <f>VLOOKUP($A49,'Return Data'!$A$7:$R$328,14,0)</f>
        <v>-0.76257048102014602</v>
      </c>
      <c r="K49" s="70">
        <f t="shared" si="15"/>
        <v>23</v>
      </c>
      <c r="L49" s="69">
        <f>VLOOKUP($A49,'Return Data'!$A$7:$R$328,18,0)</f>
        <v>-1.7940561115112299</v>
      </c>
      <c r="M49" s="70">
        <f t="shared" si="16"/>
        <v>30</v>
      </c>
      <c r="N49" s="69">
        <f>VLOOKUP($A49,'Return Data'!$A$7:$R$328,15,0)</f>
        <v>4.3470449617527098</v>
      </c>
      <c r="O49" s="70">
        <f t="shared" si="17"/>
        <v>27</v>
      </c>
      <c r="P49" s="69"/>
      <c r="Q49" s="70"/>
      <c r="R49" s="69">
        <f>VLOOKUP($A49,'Return Data'!$A$7:$R$328,17,0)</f>
        <v>8.2984941013185303</v>
      </c>
      <c r="S49" s="71">
        <f t="shared" si="18"/>
        <v>41</v>
      </c>
    </row>
    <row r="50" spans="1:19" x14ac:dyDescent="0.25">
      <c r="A50" s="67" t="s">
        <v>204</v>
      </c>
      <c r="B50" s="68">
        <f>VLOOKUP($A50,'Return Data'!$A$7:$R$328,2,0)</f>
        <v>43901</v>
      </c>
      <c r="C50" s="69">
        <f>VLOOKUP($A50,'Return Data'!$A$7:$R$328,3,0)</f>
        <v>14.213200000000001</v>
      </c>
      <c r="D50" s="69">
        <f>VLOOKUP($A50,'Return Data'!$A$7:$R$328,11,0)</f>
        <v>3.7916111203943399</v>
      </c>
      <c r="E50" s="70">
        <f t="shared" si="13"/>
        <v>4</v>
      </c>
      <c r="F50" s="69">
        <f>VLOOKUP($A50,'Return Data'!$A$7:$R$328,12,0)</f>
        <v>21.206380363063101</v>
      </c>
      <c r="G50" s="70">
        <f t="shared" si="8"/>
        <v>5</v>
      </c>
      <c r="H50" s="69">
        <f>VLOOKUP($A50,'Return Data'!$A$7:$R$328,13,0)</f>
        <v>10.4328548170758</v>
      </c>
      <c r="I50" s="70">
        <f t="shared" si="14"/>
        <v>2</v>
      </c>
      <c r="J50" s="69">
        <f>VLOOKUP($A50,'Return Data'!$A$7:$R$328,14,0)</f>
        <v>12.493876102323201</v>
      </c>
      <c r="K50" s="70">
        <f t="shared" si="15"/>
        <v>2</v>
      </c>
      <c r="L50" s="69">
        <f>VLOOKUP($A50,'Return Data'!$A$7:$R$328,18,0)</f>
        <v>5.3005789715971297</v>
      </c>
      <c r="M50" s="70">
        <f t="shared" si="16"/>
        <v>4</v>
      </c>
      <c r="N50" s="86"/>
      <c r="O50" s="70"/>
      <c r="P50" s="69"/>
      <c r="Q50" s="70"/>
      <c r="R50" s="69">
        <f>VLOOKUP($A50,'Return Data'!$A$7:$R$328,17,0)</f>
        <v>14.2919888475836</v>
      </c>
      <c r="S50" s="71">
        <f t="shared" si="18"/>
        <v>28</v>
      </c>
    </row>
    <row r="51" spans="1:19" x14ac:dyDescent="0.25">
      <c r="A51" s="67" t="s">
        <v>205</v>
      </c>
      <c r="B51" s="68">
        <f>VLOOKUP($A51,'Return Data'!$A$7:$R$328,2,0)</f>
        <v>43901</v>
      </c>
      <c r="C51" s="69">
        <f>VLOOKUP($A51,'Return Data'!$A$7:$R$328,3,0)</f>
        <v>10.085699999999999</v>
      </c>
      <c r="D51" s="69">
        <f>VLOOKUP($A51,'Return Data'!$A$7:$R$328,11,0)</f>
        <v>-22.5074542688461</v>
      </c>
      <c r="E51" s="70">
        <f t="shared" si="13"/>
        <v>27</v>
      </c>
      <c r="F51" s="69">
        <f>VLOOKUP($A51,'Return Data'!$A$7:$R$328,12,0)</f>
        <v>3.3067485824462302</v>
      </c>
      <c r="G51" s="70">
        <f t="shared" si="8"/>
        <v>21</v>
      </c>
      <c r="H51" s="69">
        <f>VLOOKUP($A51,'Return Data'!$A$7:$R$328,13,0)</f>
        <v>-5.66793632487063</v>
      </c>
      <c r="I51" s="70">
        <f t="shared" si="14"/>
        <v>19</v>
      </c>
      <c r="J51" s="69">
        <f>VLOOKUP($A51,'Return Data'!$A$7:$R$328,14,0)</f>
        <v>2.9261954325724902</v>
      </c>
      <c r="K51" s="70">
        <f t="shared" si="15"/>
        <v>15</v>
      </c>
      <c r="L51" s="69"/>
      <c r="M51" s="70"/>
      <c r="N51" s="69"/>
      <c r="O51" s="70"/>
      <c r="P51" s="69"/>
      <c r="Q51" s="70"/>
      <c r="R51" s="69">
        <f>VLOOKUP($A51,'Return Data'!$A$7:$R$328,17,0)</f>
        <v>0.43748951048950901</v>
      </c>
      <c r="S51" s="71">
        <f t="shared" si="18"/>
        <v>52</v>
      </c>
    </row>
    <row r="52" spans="1:19" x14ac:dyDescent="0.25">
      <c r="A52" s="67" t="s">
        <v>206</v>
      </c>
      <c r="B52" s="68">
        <f>VLOOKUP($A52,'Return Data'!$A$7:$R$328,2,0)</f>
        <v>43901</v>
      </c>
      <c r="C52" s="69">
        <f>VLOOKUP($A52,'Return Data'!$A$7:$R$328,3,0)</f>
        <v>10.578799999999999</v>
      </c>
      <c r="D52" s="69">
        <f>VLOOKUP($A52,'Return Data'!$A$7:$R$328,11,0)</f>
        <v>-15.2707533430426</v>
      </c>
      <c r="E52" s="70">
        <f t="shared" si="13"/>
        <v>14</v>
      </c>
      <c r="F52" s="69">
        <f>VLOOKUP($A52,'Return Data'!$A$7:$R$328,12,0)</f>
        <v>6.4675695877943697</v>
      </c>
      <c r="G52" s="70">
        <f t="shared" si="8"/>
        <v>11</v>
      </c>
      <c r="H52" s="69">
        <f>VLOOKUP($A52,'Return Data'!$A$7:$R$328,13,0)</f>
        <v>-4.4511408423322401</v>
      </c>
      <c r="I52" s="70">
        <f t="shared" si="14"/>
        <v>15</v>
      </c>
      <c r="J52" s="69">
        <f>VLOOKUP($A52,'Return Data'!$A$7:$R$328,14,0)</f>
        <v>3.88947844979133</v>
      </c>
      <c r="K52" s="70">
        <f t="shared" si="15"/>
        <v>12</v>
      </c>
      <c r="L52" s="69"/>
      <c r="M52" s="70"/>
      <c r="N52" s="69"/>
      <c r="O52" s="70"/>
      <c r="P52" s="69"/>
      <c r="Q52" s="70"/>
      <c r="R52" s="69">
        <f>VLOOKUP($A52,'Return Data'!$A$7:$R$328,17,0)</f>
        <v>3.5035157545605302</v>
      </c>
      <c r="S52" s="71">
        <f t="shared" si="18"/>
        <v>48</v>
      </c>
    </row>
    <row r="53" spans="1:19" x14ac:dyDescent="0.25">
      <c r="A53" s="67" t="s">
        <v>207</v>
      </c>
      <c r="B53" s="68">
        <f>VLOOKUP($A53,'Return Data'!$A$7:$R$328,2,0)</f>
        <v>43901</v>
      </c>
      <c r="C53" s="69">
        <f>VLOOKUP($A53,'Return Data'!$A$7:$R$328,3,0)</f>
        <v>28.426600000000001</v>
      </c>
      <c r="D53" s="69">
        <f>VLOOKUP($A53,'Return Data'!$A$7:$R$328,11,0)</f>
        <v>6.5856896023447096</v>
      </c>
      <c r="E53" s="70">
        <f t="shared" si="13"/>
        <v>2</v>
      </c>
      <c r="F53" s="69">
        <f>VLOOKUP($A53,'Return Data'!$A$7:$R$328,12,0)</f>
        <v>26.884953849643502</v>
      </c>
      <c r="G53" s="70">
        <f t="shared" si="8"/>
        <v>1</v>
      </c>
      <c r="H53" s="69">
        <f>VLOOKUP($A53,'Return Data'!$A$7:$R$328,13,0)</f>
        <v>10.861793478992899</v>
      </c>
      <c r="I53" s="70">
        <f t="shared" si="14"/>
        <v>1</v>
      </c>
      <c r="J53" s="69">
        <f>VLOOKUP($A53,'Return Data'!$A$7:$R$328,14,0)</f>
        <v>21.262220219675299</v>
      </c>
      <c r="K53" s="70">
        <f t="shared" si="15"/>
        <v>1</v>
      </c>
      <c r="L53" s="69">
        <f>VLOOKUP($A53,'Return Data'!$A$7:$R$328,18,0)</f>
        <v>11.533224310084901</v>
      </c>
      <c r="M53" s="70">
        <f>RANK(L53,L$8:L$72,0)</f>
        <v>1</v>
      </c>
      <c r="N53" s="69">
        <f>VLOOKUP($A53,'Return Data'!$A$7:$R$328,15,0)</f>
        <v>16.701062626736199</v>
      </c>
      <c r="O53" s="70">
        <f>RANK(N53,N$8:N$72,0)</f>
        <v>1</v>
      </c>
      <c r="P53" s="69">
        <f>VLOOKUP($A53,'Return Data'!$A$7:$R$328,16,0)</f>
        <v>14.564384389029</v>
      </c>
      <c r="Q53" s="70">
        <f>RANK(P53,P$8:P$72,0)</f>
        <v>2</v>
      </c>
      <c r="R53" s="69">
        <f>VLOOKUP($A53,'Return Data'!$A$7:$R$328,17,0)</f>
        <v>30.922799999999999</v>
      </c>
      <c r="S53" s="71">
        <f t="shared" si="18"/>
        <v>2</v>
      </c>
    </row>
    <row r="54" spans="1:19" x14ac:dyDescent="0.25">
      <c r="A54" s="67" t="s">
        <v>208</v>
      </c>
      <c r="B54" s="68">
        <f>VLOOKUP($A54,'Return Data'!$A$7:$R$328,2,0)</f>
        <v>43901</v>
      </c>
      <c r="C54" s="69">
        <f>VLOOKUP($A54,'Return Data'!$A$7:$R$328,3,0)</f>
        <v>10.573499999999999</v>
      </c>
      <c r="D54" s="69">
        <f>VLOOKUP($A54,'Return Data'!$A$7:$R$328,11,0)</f>
        <v>-17.719534357273702</v>
      </c>
      <c r="E54" s="70">
        <f t="shared" si="13"/>
        <v>18</v>
      </c>
      <c r="F54" s="69">
        <f>VLOOKUP($A54,'Return Data'!$A$7:$R$328,12,0)</f>
        <v>4.1131896768417899</v>
      </c>
      <c r="G54" s="70">
        <f t="shared" si="8"/>
        <v>19</v>
      </c>
      <c r="H54" s="69">
        <f>VLOOKUP($A54,'Return Data'!$A$7:$R$328,13,0)</f>
        <v>-1.73339693539538</v>
      </c>
      <c r="I54" s="70">
        <f t="shared" si="14"/>
        <v>10</v>
      </c>
      <c r="J54" s="69">
        <f>VLOOKUP($A54,'Return Data'!$A$7:$R$328,14,0)</f>
        <v>3.1655432386740099</v>
      </c>
      <c r="K54" s="70">
        <f t="shared" si="15"/>
        <v>14</v>
      </c>
      <c r="L54" s="69"/>
      <c r="M54" s="70"/>
      <c r="N54" s="69"/>
      <c r="O54" s="70"/>
      <c r="P54" s="69"/>
      <c r="Q54" s="70"/>
      <c r="R54" s="69">
        <f>VLOOKUP($A54,'Return Data'!$A$7:$R$328,17,0)</f>
        <v>5.0931265206812704</v>
      </c>
      <c r="S54" s="71">
        <f t="shared" si="18"/>
        <v>46</v>
      </c>
    </row>
    <row r="55" spans="1:19" x14ac:dyDescent="0.25">
      <c r="A55" s="67" t="s">
        <v>209</v>
      </c>
      <c r="B55" s="68">
        <f>VLOOKUP($A55,'Return Data'!$A$7:$R$328,2,0)</f>
        <v>43901</v>
      </c>
      <c r="C55" s="69">
        <f>VLOOKUP($A55,'Return Data'!$A$7:$R$328,3,0)</f>
        <v>94.251999999999995</v>
      </c>
      <c r="D55" s="69">
        <f>VLOOKUP($A55,'Return Data'!$A$7:$R$328,11,0)</f>
        <v>-34.661341655418298</v>
      </c>
      <c r="E55" s="70">
        <f t="shared" si="13"/>
        <v>41</v>
      </c>
      <c r="F55" s="69">
        <f>VLOOKUP($A55,'Return Data'!$A$7:$R$328,12,0)</f>
        <v>-4.1414636627200396</v>
      </c>
      <c r="G55" s="70">
        <f t="shared" si="8"/>
        <v>43</v>
      </c>
      <c r="H55" s="69">
        <f>VLOOKUP($A55,'Return Data'!$A$7:$R$328,13,0)</f>
        <v>-16.075906653093</v>
      </c>
      <c r="I55" s="70">
        <f t="shared" si="14"/>
        <v>43</v>
      </c>
      <c r="J55" s="69">
        <f>VLOOKUP($A55,'Return Data'!$A$7:$R$328,14,0)</f>
        <v>-7.0172491238645502</v>
      </c>
      <c r="K55" s="70">
        <f t="shared" si="15"/>
        <v>40</v>
      </c>
      <c r="L55" s="69">
        <f>VLOOKUP($A55,'Return Data'!$A$7:$R$328,18,0)</f>
        <v>-3.7324577586377399</v>
      </c>
      <c r="M55" s="70">
        <f t="shared" ref="M55:M61" si="20">RANK(L55,L$8:L$72,0)</f>
        <v>39</v>
      </c>
      <c r="N55" s="69">
        <f>VLOOKUP($A55,'Return Data'!$A$7:$R$328,15,0)</f>
        <v>2.3774760904399699</v>
      </c>
      <c r="O55" s="70">
        <f>RANK(N55,N$8:N$72,0)</f>
        <v>36</v>
      </c>
      <c r="P55" s="69">
        <f>VLOOKUP($A55,'Return Data'!$A$7:$R$328,16,0)</f>
        <v>5.0249673080735704</v>
      </c>
      <c r="Q55" s="70">
        <f>RANK(P55,P$8:P$72,0)</f>
        <v>26</v>
      </c>
      <c r="R55" s="69">
        <f>VLOOKUP($A55,'Return Data'!$A$7:$R$328,17,0)</f>
        <v>13.0081041984295</v>
      </c>
      <c r="S55" s="71">
        <f t="shared" si="18"/>
        <v>31</v>
      </c>
    </row>
    <row r="56" spans="1:19" x14ac:dyDescent="0.25">
      <c r="A56" s="67" t="s">
        <v>210</v>
      </c>
      <c r="B56" s="68">
        <f>VLOOKUP($A56,'Return Data'!$A$7:$R$328,2,0)</f>
        <v>43901</v>
      </c>
      <c r="C56" s="69">
        <f>VLOOKUP($A56,'Return Data'!$A$7:$R$328,3,0)</f>
        <v>8.6069999999999993</v>
      </c>
      <c r="D56" s="69">
        <f>VLOOKUP($A56,'Return Data'!$A$7:$R$328,11,0)</f>
        <v>-10.6911928470955</v>
      </c>
      <c r="E56" s="70">
        <f t="shared" si="13"/>
        <v>10</v>
      </c>
      <c r="F56" s="69">
        <f>VLOOKUP($A56,'Return Data'!$A$7:$R$328,12,0)</f>
        <v>-12.376518729332901</v>
      </c>
      <c r="G56" s="70">
        <f t="shared" si="8"/>
        <v>59</v>
      </c>
      <c r="H56" s="69">
        <f>VLOOKUP($A56,'Return Data'!$A$7:$R$328,13,0)</f>
        <v>-25.5328952496236</v>
      </c>
      <c r="I56" s="70">
        <f t="shared" si="14"/>
        <v>62</v>
      </c>
      <c r="J56" s="69">
        <f>VLOOKUP($A56,'Return Data'!$A$7:$R$328,14,0)</f>
        <v>-20.9025651957521</v>
      </c>
      <c r="K56" s="70">
        <f t="shared" si="15"/>
        <v>62</v>
      </c>
      <c r="L56" s="69">
        <f>VLOOKUP($A56,'Return Data'!$A$7:$R$328,18,0)</f>
        <v>-17.053925124027302</v>
      </c>
      <c r="M56" s="70">
        <f t="shared" si="20"/>
        <v>55</v>
      </c>
      <c r="N56" s="69">
        <f>VLOOKUP($A56,'Return Data'!$A$7:$R$328,15,0)</f>
        <v>-7.1017303669012204</v>
      </c>
      <c r="O56" s="70">
        <f>RANK(N56,N$8:N$72,0)</f>
        <v>47</v>
      </c>
      <c r="P56" s="69"/>
      <c r="Q56" s="70"/>
      <c r="R56" s="69">
        <f>VLOOKUP($A56,'Return Data'!$A$7:$R$328,17,0)</f>
        <v>-4.2055004135649297</v>
      </c>
      <c r="S56" s="71">
        <f t="shared" si="18"/>
        <v>56</v>
      </c>
    </row>
    <row r="57" spans="1:19" x14ac:dyDescent="0.25">
      <c r="A57" s="67" t="s">
        <v>211</v>
      </c>
      <c r="B57" s="68">
        <f>VLOOKUP($A57,'Return Data'!$A$7:$R$328,2,0)</f>
        <v>43901</v>
      </c>
      <c r="C57" s="69">
        <f>VLOOKUP($A57,'Return Data'!$A$7:$R$328,3,0)</f>
        <v>7.3478000000000003</v>
      </c>
      <c r="D57" s="69">
        <f>VLOOKUP($A57,'Return Data'!$A$7:$R$328,11,0)</f>
        <v>-11.8556096552821</v>
      </c>
      <c r="E57" s="70">
        <f t="shared" si="13"/>
        <v>12</v>
      </c>
      <c r="F57" s="69">
        <f>VLOOKUP($A57,'Return Data'!$A$7:$R$328,12,0)</f>
        <v>-11.4133415101174</v>
      </c>
      <c r="G57" s="70">
        <f t="shared" si="8"/>
        <v>56</v>
      </c>
      <c r="H57" s="69">
        <f>VLOOKUP($A57,'Return Data'!$A$7:$R$328,13,0)</f>
        <v>-24.1432530247972</v>
      </c>
      <c r="I57" s="70">
        <f t="shared" si="14"/>
        <v>58</v>
      </c>
      <c r="J57" s="69">
        <f>VLOOKUP($A57,'Return Data'!$A$7:$R$328,14,0)</f>
        <v>-19.915376222958301</v>
      </c>
      <c r="K57" s="70">
        <f t="shared" si="15"/>
        <v>60</v>
      </c>
      <c r="L57" s="69">
        <f>VLOOKUP($A57,'Return Data'!$A$7:$R$328,18,0)</f>
        <v>-16.593634008689001</v>
      </c>
      <c r="M57" s="70">
        <f t="shared" si="20"/>
        <v>54</v>
      </c>
      <c r="N57" s="69"/>
      <c r="O57" s="70"/>
      <c r="P57" s="69"/>
      <c r="Q57" s="70"/>
      <c r="R57" s="69">
        <f>VLOOKUP($A57,'Return Data'!$A$7:$R$328,17,0)</f>
        <v>-8.9386241920590894</v>
      </c>
      <c r="S57" s="71">
        <f t="shared" si="18"/>
        <v>59</v>
      </c>
    </row>
    <row r="58" spans="1:19" x14ac:dyDescent="0.25">
      <c r="A58" s="67" t="s">
        <v>212</v>
      </c>
      <c r="B58" s="68">
        <f>VLOOKUP($A58,'Return Data'!$A$7:$R$328,2,0)</f>
        <v>43901</v>
      </c>
      <c r="C58" s="69">
        <f>VLOOKUP($A58,'Return Data'!$A$7:$R$328,3,0)</f>
        <v>7.1767000000000003</v>
      </c>
      <c r="D58" s="69">
        <f>VLOOKUP($A58,'Return Data'!$A$7:$R$328,11,0)</f>
        <v>-10.8165534232566</v>
      </c>
      <c r="E58" s="70">
        <f t="shared" si="13"/>
        <v>11</v>
      </c>
      <c r="F58" s="69">
        <f>VLOOKUP($A58,'Return Data'!$A$7:$R$328,12,0)</f>
        <v>-10.2788088913889</v>
      </c>
      <c r="G58" s="70">
        <f t="shared" si="8"/>
        <v>52</v>
      </c>
      <c r="H58" s="69">
        <f>VLOOKUP($A58,'Return Data'!$A$7:$R$328,13,0)</f>
        <v>-23.515945461172599</v>
      </c>
      <c r="I58" s="70">
        <f t="shared" si="14"/>
        <v>56</v>
      </c>
      <c r="J58" s="69">
        <f>VLOOKUP($A58,'Return Data'!$A$7:$R$328,14,0)</f>
        <v>-19.919778520349201</v>
      </c>
      <c r="K58" s="70">
        <f t="shared" si="15"/>
        <v>61</v>
      </c>
      <c r="L58" s="69">
        <f>VLOOKUP($A58,'Return Data'!$A$7:$R$328,18,0)</f>
        <v>-15.611034701386</v>
      </c>
      <c r="M58" s="70">
        <f t="shared" si="20"/>
        <v>52</v>
      </c>
      <c r="N58" s="69"/>
      <c r="O58" s="70"/>
      <c r="P58" s="69"/>
      <c r="Q58" s="70"/>
      <c r="R58" s="69">
        <f>VLOOKUP($A58,'Return Data'!$A$7:$R$328,17,0)</f>
        <v>-10.5153520408163</v>
      </c>
      <c r="S58" s="71">
        <f t="shared" si="18"/>
        <v>61</v>
      </c>
    </row>
    <row r="59" spans="1:19" x14ac:dyDescent="0.25">
      <c r="A59" s="67" t="s">
        <v>213</v>
      </c>
      <c r="B59" s="68">
        <f>VLOOKUP($A59,'Return Data'!$A$7:$R$328,2,0)</f>
        <v>43901</v>
      </c>
      <c r="C59" s="69">
        <f>VLOOKUP($A59,'Return Data'!$A$7:$R$328,3,0)</f>
        <v>6.7567000000000004</v>
      </c>
      <c r="D59" s="69">
        <f>VLOOKUP($A59,'Return Data'!$A$7:$R$328,11,0)</f>
        <v>-16.8067731026808</v>
      </c>
      <c r="E59" s="70">
        <f t="shared" si="13"/>
        <v>15</v>
      </c>
      <c r="F59" s="69">
        <f>VLOOKUP($A59,'Return Data'!$A$7:$R$328,12,0)</f>
        <v>-14.141891014492201</v>
      </c>
      <c r="G59" s="70">
        <f t="shared" si="8"/>
        <v>62</v>
      </c>
      <c r="H59" s="69">
        <f>VLOOKUP($A59,'Return Data'!$A$7:$R$328,13,0)</f>
        <v>-25.162490293430601</v>
      </c>
      <c r="I59" s="70">
        <f t="shared" si="14"/>
        <v>60</v>
      </c>
      <c r="J59" s="69">
        <f>VLOOKUP($A59,'Return Data'!$A$7:$R$328,14,0)</f>
        <v>-21.029255797466899</v>
      </c>
      <c r="K59" s="70">
        <f t="shared" si="15"/>
        <v>63</v>
      </c>
      <c r="L59" s="69">
        <f>VLOOKUP($A59,'Return Data'!$A$7:$R$328,18,0)</f>
        <v>-16.349134654264201</v>
      </c>
      <c r="M59" s="70">
        <f t="shared" si="20"/>
        <v>53</v>
      </c>
      <c r="N59" s="69"/>
      <c r="O59" s="70"/>
      <c r="P59" s="69"/>
      <c r="Q59" s="70"/>
      <c r="R59" s="69">
        <f>VLOOKUP($A59,'Return Data'!$A$7:$R$328,17,0)</f>
        <v>-13.2268659217877</v>
      </c>
      <c r="S59" s="71">
        <f t="shared" si="18"/>
        <v>64</v>
      </c>
    </row>
    <row r="60" spans="1:19" x14ac:dyDescent="0.25">
      <c r="A60" s="67" t="s">
        <v>214</v>
      </c>
      <c r="B60" s="68">
        <f>VLOOKUP($A60,'Return Data'!$A$7:$R$328,2,0)</f>
        <v>43901</v>
      </c>
      <c r="C60" s="69">
        <f>VLOOKUP($A60,'Return Data'!$A$7:$R$328,3,0)</f>
        <v>12.5966</v>
      </c>
      <c r="D60" s="69">
        <f>VLOOKUP($A60,'Return Data'!$A$7:$R$328,11,0)</f>
        <v>-36.945526040707101</v>
      </c>
      <c r="E60" s="70">
        <f t="shared" si="13"/>
        <v>50</v>
      </c>
      <c r="F60" s="69">
        <f>VLOOKUP($A60,'Return Data'!$A$7:$R$328,12,0)</f>
        <v>-4.6636513953227601</v>
      </c>
      <c r="G60" s="70">
        <f t="shared" si="8"/>
        <v>45</v>
      </c>
      <c r="H60" s="69">
        <f>VLOOKUP($A60,'Return Data'!$A$7:$R$328,13,0)</f>
        <v>-14.0455341170236</v>
      </c>
      <c r="I60" s="70">
        <f t="shared" si="14"/>
        <v>39</v>
      </c>
      <c r="J60" s="69">
        <f>VLOOKUP($A60,'Return Data'!$A$7:$R$328,14,0)</f>
        <v>-7.58880527901694</v>
      </c>
      <c r="K60" s="70">
        <f t="shared" si="15"/>
        <v>43</v>
      </c>
      <c r="L60" s="69">
        <f>VLOOKUP($A60,'Return Data'!$A$7:$R$328,18,0)</f>
        <v>-1.8611852115919501</v>
      </c>
      <c r="M60" s="70">
        <f t="shared" si="20"/>
        <v>31</v>
      </c>
      <c r="N60" s="69">
        <f>VLOOKUP($A60,'Return Data'!$A$7:$R$328,15,0)</f>
        <v>2.9538223733914002</v>
      </c>
      <c r="O60" s="70">
        <f>RANK(N60,N$8:N$72,0)</f>
        <v>34</v>
      </c>
      <c r="P60" s="69"/>
      <c r="Q60" s="70"/>
      <c r="R60" s="69">
        <f>VLOOKUP($A60,'Return Data'!$A$7:$R$328,17,0)</f>
        <v>5.2304580573951398</v>
      </c>
      <c r="S60" s="71">
        <f t="shared" si="18"/>
        <v>45</v>
      </c>
    </row>
    <row r="61" spans="1:19" x14ac:dyDescent="0.25">
      <c r="A61" s="67" t="s">
        <v>215</v>
      </c>
      <c r="B61" s="68">
        <f>VLOOKUP($A61,'Return Data'!$A$7:$R$328,2,0)</f>
        <v>43901</v>
      </c>
      <c r="C61" s="69">
        <f>VLOOKUP($A61,'Return Data'!$A$7:$R$328,3,0)</f>
        <v>13.8134</v>
      </c>
      <c r="D61" s="69">
        <f>VLOOKUP($A61,'Return Data'!$A$7:$R$328,11,0)</f>
        <v>-34.7677037992026</v>
      </c>
      <c r="E61" s="70">
        <f t="shared" si="13"/>
        <v>43</v>
      </c>
      <c r="F61" s="69">
        <f>VLOOKUP($A61,'Return Data'!$A$7:$R$328,12,0)</f>
        <v>-2.0790441030301898</v>
      </c>
      <c r="G61" s="70">
        <f t="shared" si="8"/>
        <v>33</v>
      </c>
      <c r="H61" s="69">
        <f>VLOOKUP($A61,'Return Data'!$A$7:$R$328,13,0)</f>
        <v>-12.551350551390399</v>
      </c>
      <c r="I61" s="70">
        <f t="shared" si="14"/>
        <v>37</v>
      </c>
      <c r="J61" s="69">
        <f>VLOOKUP($A61,'Return Data'!$A$7:$R$328,14,0)</f>
        <v>-5.7469390746599602</v>
      </c>
      <c r="K61" s="70">
        <f t="shared" si="15"/>
        <v>38</v>
      </c>
      <c r="L61" s="69">
        <f>VLOOKUP($A61,'Return Data'!$A$7:$R$328,18,0)</f>
        <v>-0.80263042043483601</v>
      </c>
      <c r="M61" s="70">
        <f t="shared" si="20"/>
        <v>25</v>
      </c>
      <c r="N61" s="69">
        <f>VLOOKUP($A61,'Return Data'!$A$7:$R$328,15,0)</f>
        <v>3.7790891967962499</v>
      </c>
      <c r="O61" s="70">
        <f>RANK(N61,N$8:N$72,0)</f>
        <v>29</v>
      </c>
      <c r="P61" s="69"/>
      <c r="Q61" s="70"/>
      <c r="R61" s="69">
        <f>VLOOKUP($A61,'Return Data'!$A$7:$R$328,17,0)</f>
        <v>9.5926326671261197</v>
      </c>
      <c r="S61" s="71">
        <f t="shared" si="18"/>
        <v>39</v>
      </c>
    </row>
    <row r="62" spans="1:19" x14ac:dyDescent="0.25">
      <c r="A62" s="67" t="s">
        <v>216</v>
      </c>
      <c r="B62" s="68">
        <f>VLOOKUP($A62,'Return Data'!$A$7:$R$328,2,0)</f>
        <v>43901</v>
      </c>
      <c r="C62" s="69">
        <f>VLOOKUP($A62,'Return Data'!$A$7:$R$328,3,0)</f>
        <v>7.4443000000000001</v>
      </c>
      <c r="D62" s="69">
        <f>VLOOKUP($A62,'Return Data'!$A$7:$R$328,11,0)</f>
        <v>-10.136054353251501</v>
      </c>
      <c r="E62" s="70">
        <f t="shared" si="13"/>
        <v>9</v>
      </c>
      <c r="F62" s="69">
        <f>VLOOKUP($A62,'Return Data'!$A$7:$R$328,12,0)</f>
        <v>-4.0336386310508097</v>
      </c>
      <c r="G62" s="70">
        <f t="shared" si="8"/>
        <v>42</v>
      </c>
      <c r="H62" s="69">
        <f>VLOOKUP($A62,'Return Data'!$A$7:$R$328,13,0)</f>
        <v>-20.4029490688525</v>
      </c>
      <c r="I62" s="70">
        <f t="shared" si="14"/>
        <v>53</v>
      </c>
      <c r="J62" s="69">
        <f>VLOOKUP($A62,'Return Data'!$A$7:$R$328,14,0)</f>
        <v>-15.2051116708209</v>
      </c>
      <c r="K62" s="70">
        <f t="shared" si="15"/>
        <v>56</v>
      </c>
      <c r="L62" s="69"/>
      <c r="M62" s="70"/>
      <c r="N62" s="69"/>
      <c r="O62" s="70"/>
      <c r="P62" s="69"/>
      <c r="Q62" s="70"/>
      <c r="R62" s="69">
        <f>VLOOKUP($A62,'Return Data'!$A$7:$R$328,17,0)</f>
        <v>-13.0648529411765</v>
      </c>
      <c r="S62" s="71">
        <f t="shared" si="18"/>
        <v>63</v>
      </c>
    </row>
    <row r="63" spans="1:19" x14ac:dyDescent="0.25">
      <c r="A63" s="67" t="s">
        <v>217</v>
      </c>
      <c r="B63" s="68">
        <f>VLOOKUP($A63,'Return Data'!$A$7:$R$328,2,0)</f>
        <v>43901</v>
      </c>
      <c r="C63" s="69">
        <f>VLOOKUP($A63,'Return Data'!$A$7:$R$328,3,0)</f>
        <v>8.5861999999999998</v>
      </c>
      <c r="D63" s="69">
        <f>VLOOKUP($A63,'Return Data'!$A$7:$R$328,11,0)</f>
        <v>-8.2897005816001297</v>
      </c>
      <c r="E63" s="70">
        <f t="shared" si="13"/>
        <v>8</v>
      </c>
      <c r="F63" s="69">
        <f>VLOOKUP($A63,'Return Data'!$A$7:$R$328,12,0)</f>
        <v>-3.6867899449356001</v>
      </c>
      <c r="G63" s="70">
        <f t="shared" si="8"/>
        <v>40</v>
      </c>
      <c r="H63" s="69">
        <f>VLOOKUP($A63,'Return Data'!$A$7:$R$328,13,0)</f>
        <v>-19.547279580584298</v>
      </c>
      <c r="I63" s="70">
        <f t="shared" si="14"/>
        <v>52</v>
      </c>
      <c r="J63" s="69">
        <f>VLOOKUP($A63,'Return Data'!$A$7:$R$328,14,0)</f>
        <v>-14.621915428341</v>
      </c>
      <c r="K63" s="70">
        <f t="shared" si="15"/>
        <v>54</v>
      </c>
      <c r="L63" s="69"/>
      <c r="M63" s="70"/>
      <c r="N63" s="69"/>
      <c r="O63" s="70"/>
      <c r="P63" s="69"/>
      <c r="Q63" s="70"/>
      <c r="R63" s="69">
        <f>VLOOKUP($A63,'Return Data'!$A$7:$R$328,17,0)</f>
        <v>-8.3097745571658592</v>
      </c>
      <c r="S63" s="71">
        <f t="shared" si="18"/>
        <v>58</v>
      </c>
    </row>
    <row r="64" spans="1:19" x14ac:dyDescent="0.25">
      <c r="A64" s="67" t="s">
        <v>218</v>
      </c>
      <c r="B64" s="68">
        <f>VLOOKUP($A64,'Return Data'!$A$7:$R$328,2,0)</f>
        <v>43901</v>
      </c>
      <c r="C64" s="69">
        <f>VLOOKUP($A64,'Return Data'!$A$7:$R$328,3,0)</f>
        <v>18.270600000000002</v>
      </c>
      <c r="D64" s="69">
        <f>VLOOKUP($A64,'Return Data'!$A$7:$R$328,11,0)</f>
        <v>-38.062887266798803</v>
      </c>
      <c r="E64" s="70">
        <f t="shared" si="13"/>
        <v>53</v>
      </c>
      <c r="F64" s="69">
        <f>VLOOKUP($A64,'Return Data'!$A$7:$R$328,12,0)</f>
        <v>-3.3502260077793999</v>
      </c>
      <c r="G64" s="70">
        <f t="shared" si="8"/>
        <v>38</v>
      </c>
      <c r="H64" s="69">
        <f>VLOOKUP($A64,'Return Data'!$A$7:$R$328,13,0)</f>
        <v>-11.0343808822419</v>
      </c>
      <c r="I64" s="70">
        <f t="shared" si="14"/>
        <v>33</v>
      </c>
      <c r="J64" s="69">
        <f>VLOOKUP($A64,'Return Data'!$A$7:$R$328,14,0)</f>
        <v>-1.0963969425032001</v>
      </c>
      <c r="K64" s="70">
        <f t="shared" si="15"/>
        <v>25</v>
      </c>
      <c r="L64" s="69">
        <f>VLOOKUP($A64,'Return Data'!$A$7:$R$328,18,0)</f>
        <v>1.75584353613969</v>
      </c>
      <c r="M64" s="70">
        <f t="shared" ref="M64:M70" si="21">RANK(L64,L$8:L$72,0)</f>
        <v>14</v>
      </c>
      <c r="N64" s="69">
        <f>VLOOKUP($A64,'Return Data'!$A$7:$R$328,15,0)</f>
        <v>8.6583155415404498</v>
      </c>
      <c r="O64" s="70">
        <f>RANK(N64,N$8:N$72,0)</f>
        <v>13</v>
      </c>
      <c r="P64" s="69">
        <f>VLOOKUP($A64,'Return Data'!$A$7:$R$328,16,0)</f>
        <v>10.108853554503099</v>
      </c>
      <c r="Q64" s="70">
        <f>RANK(P64,P$8:P$72,0)</f>
        <v>5</v>
      </c>
      <c r="R64" s="69">
        <f>VLOOKUP($A64,'Return Data'!$A$7:$R$328,17,0)</f>
        <v>15.2771710526316</v>
      </c>
      <c r="S64" s="71">
        <f t="shared" si="18"/>
        <v>27</v>
      </c>
    </row>
    <row r="65" spans="1:19" x14ac:dyDescent="0.25">
      <c r="A65" s="67" t="s">
        <v>219</v>
      </c>
      <c r="B65" s="68">
        <f>VLOOKUP($A65,'Return Data'!$A$7:$R$328,2,0)</f>
        <v>43901</v>
      </c>
      <c r="C65" s="69">
        <f>VLOOKUP($A65,'Return Data'!$A$7:$R$328,3,0)</f>
        <v>77.569999999999993</v>
      </c>
      <c r="D65" s="69">
        <f>VLOOKUP($A65,'Return Data'!$A$7:$R$328,11,0)</f>
        <v>-29.153392931037899</v>
      </c>
      <c r="E65" s="70">
        <f t="shared" si="13"/>
        <v>36</v>
      </c>
      <c r="F65" s="69">
        <f>VLOOKUP($A65,'Return Data'!$A$7:$R$328,12,0)</f>
        <v>0.54440776390103196</v>
      </c>
      <c r="G65" s="70">
        <f t="shared" si="8"/>
        <v>26</v>
      </c>
      <c r="H65" s="69">
        <f>VLOOKUP($A65,'Return Data'!$A$7:$R$328,13,0)</f>
        <v>-9.9181586435080593</v>
      </c>
      <c r="I65" s="70">
        <f t="shared" si="14"/>
        <v>30</v>
      </c>
      <c r="J65" s="69">
        <f>VLOOKUP($A65,'Return Data'!$A$7:$R$328,14,0)</f>
        <v>-3.5700822219278998</v>
      </c>
      <c r="K65" s="70">
        <f t="shared" si="15"/>
        <v>34</v>
      </c>
      <c r="L65" s="69">
        <f>VLOOKUP($A65,'Return Data'!$A$7:$R$328,18,0)</f>
        <v>1.92656802403696E-2</v>
      </c>
      <c r="M65" s="70">
        <f t="shared" si="21"/>
        <v>20</v>
      </c>
      <c r="N65" s="69">
        <f>VLOOKUP($A65,'Return Data'!$A$7:$R$328,15,0)</f>
        <v>8.4296940509472709</v>
      </c>
      <c r="O65" s="70">
        <f>RANK(N65,N$8:N$72,0)</f>
        <v>15</v>
      </c>
      <c r="P65" s="69">
        <f>VLOOKUP($A65,'Return Data'!$A$7:$R$328,16,0)</f>
        <v>7.5476788375667496</v>
      </c>
      <c r="Q65" s="70">
        <f>RANK(P65,P$8:P$72,0)</f>
        <v>14</v>
      </c>
      <c r="R65" s="69">
        <f>VLOOKUP($A65,'Return Data'!$A$7:$R$328,17,0)</f>
        <v>13.9677247840894</v>
      </c>
      <c r="S65" s="71">
        <f t="shared" si="18"/>
        <v>29</v>
      </c>
    </row>
    <row r="66" spans="1:19" x14ac:dyDescent="0.25">
      <c r="A66" s="67" t="s">
        <v>220</v>
      </c>
      <c r="B66" s="68">
        <f>VLOOKUP($A66,'Return Data'!$A$7:$R$328,2,0)</f>
        <v>43901</v>
      </c>
      <c r="C66" s="69">
        <f>VLOOKUP($A66,'Return Data'!$A$7:$R$328,3,0)</f>
        <v>24.39</v>
      </c>
      <c r="D66" s="69">
        <f>VLOOKUP($A66,'Return Data'!$A$7:$R$328,11,0)</f>
        <v>-27.851964898893598</v>
      </c>
      <c r="E66" s="70">
        <f t="shared" si="13"/>
        <v>35</v>
      </c>
      <c r="F66" s="69">
        <f>VLOOKUP($A66,'Return Data'!$A$7:$R$328,12,0)</f>
        <v>0.164587156790688</v>
      </c>
      <c r="G66" s="70">
        <f t="shared" si="8"/>
        <v>28</v>
      </c>
      <c r="H66" s="69">
        <f>VLOOKUP($A66,'Return Data'!$A$7:$R$328,13,0)</f>
        <v>-7.4751135567557796</v>
      </c>
      <c r="I66" s="70">
        <f t="shared" si="14"/>
        <v>20</v>
      </c>
      <c r="J66" s="69">
        <f>VLOOKUP($A66,'Return Data'!$A$7:$R$328,14,0)</f>
        <v>0.24593532911538801</v>
      </c>
      <c r="K66" s="70">
        <f t="shared" si="15"/>
        <v>18</v>
      </c>
      <c r="L66" s="69">
        <f>VLOOKUP($A66,'Return Data'!$A$7:$R$328,18,0)</f>
        <v>1.1274421478030301</v>
      </c>
      <c r="M66" s="70">
        <f t="shared" si="21"/>
        <v>17</v>
      </c>
      <c r="N66" s="69">
        <f>VLOOKUP($A66,'Return Data'!$A$7:$R$328,15,0)</f>
        <v>5.1697774430674599</v>
      </c>
      <c r="O66" s="70">
        <f>RANK(N66,N$8:N$72,0)</f>
        <v>24</v>
      </c>
      <c r="P66" s="69">
        <f>VLOOKUP($A66,'Return Data'!$A$7:$R$328,16,0)</f>
        <v>2.4662056460528499</v>
      </c>
      <c r="Q66" s="70">
        <f>RANK(P66,P$8:P$72,0)</f>
        <v>34</v>
      </c>
      <c r="R66" s="69">
        <f>VLOOKUP($A66,'Return Data'!$A$7:$R$328,17,0)</f>
        <v>11.9198779096376</v>
      </c>
      <c r="S66" s="71">
        <f t="shared" si="18"/>
        <v>33</v>
      </c>
    </row>
    <row r="67" spans="1:19" x14ac:dyDescent="0.25">
      <c r="A67" s="67" t="s">
        <v>221</v>
      </c>
      <c r="B67" s="68">
        <f>VLOOKUP($A67,'Return Data'!$A$7:$R$328,2,0)</f>
        <v>43901</v>
      </c>
      <c r="C67" s="69">
        <f>VLOOKUP($A67,'Return Data'!$A$7:$R$328,3,0)</f>
        <v>12.285600000000001</v>
      </c>
      <c r="D67" s="69">
        <f>VLOOKUP($A67,'Return Data'!$A$7:$R$328,11,0)</f>
        <v>-43.508362410571301</v>
      </c>
      <c r="E67" s="70">
        <f t="shared" si="13"/>
        <v>59</v>
      </c>
      <c r="F67" s="69">
        <f>VLOOKUP($A67,'Return Data'!$A$7:$R$328,12,0)</f>
        <v>-8.7234787432540397</v>
      </c>
      <c r="G67" s="70">
        <f t="shared" si="8"/>
        <v>50</v>
      </c>
      <c r="H67" s="69">
        <f>VLOOKUP($A67,'Return Data'!$A$7:$R$328,13,0)</f>
        <v>-21.056869998640401</v>
      </c>
      <c r="I67" s="70">
        <f t="shared" si="14"/>
        <v>54</v>
      </c>
      <c r="J67" s="69">
        <f>VLOOKUP($A67,'Return Data'!$A$7:$R$328,14,0)</f>
        <v>-14.413936680694601</v>
      </c>
      <c r="K67" s="70">
        <f t="shared" si="15"/>
        <v>53</v>
      </c>
      <c r="L67" s="69">
        <f>VLOOKUP($A67,'Return Data'!$A$7:$R$328,18,0)</f>
        <v>-8.2320725873538496</v>
      </c>
      <c r="M67" s="70">
        <f t="shared" si="21"/>
        <v>48</v>
      </c>
      <c r="N67" s="69">
        <f>VLOOKUP($A67,'Return Data'!$A$7:$R$328,15,0)</f>
        <v>0.22192249460513899</v>
      </c>
      <c r="O67" s="70">
        <f>RANK(N67,N$8:N$72,0)</f>
        <v>42</v>
      </c>
      <c r="P67" s="69"/>
      <c r="Q67" s="70"/>
      <c r="R67" s="69">
        <f>VLOOKUP($A67,'Return Data'!$A$7:$R$328,17,0)</f>
        <v>5.7853259361997296</v>
      </c>
      <c r="S67" s="71">
        <f t="shared" si="18"/>
        <v>43</v>
      </c>
    </row>
    <row r="68" spans="1:19" x14ac:dyDescent="0.25">
      <c r="A68" s="67" t="s">
        <v>222</v>
      </c>
      <c r="B68" s="68">
        <f>VLOOKUP($A68,'Return Data'!$A$7:$R$328,2,0)</f>
        <v>43901</v>
      </c>
      <c r="C68" s="69">
        <f>VLOOKUP($A68,'Return Data'!$A$7:$R$328,3,0)</f>
        <v>9.3000000000000007</v>
      </c>
      <c r="D68" s="69">
        <f>VLOOKUP($A68,'Return Data'!$A$7:$R$328,11,0)</f>
        <v>-41.757066712031197</v>
      </c>
      <c r="E68" s="70">
        <f t="shared" si="13"/>
        <v>57</v>
      </c>
      <c r="F68" s="69">
        <f>VLOOKUP($A68,'Return Data'!$A$7:$R$328,12,0)</f>
        <v>-11.9773686836685</v>
      </c>
      <c r="G68" s="70">
        <f t="shared" si="8"/>
        <v>58</v>
      </c>
      <c r="H68" s="69">
        <f>VLOOKUP($A68,'Return Data'!$A$7:$R$328,13,0)</f>
        <v>-23.682939904296202</v>
      </c>
      <c r="I68" s="70">
        <f t="shared" si="14"/>
        <v>57</v>
      </c>
      <c r="J68" s="69">
        <f>VLOOKUP($A68,'Return Data'!$A$7:$R$328,14,0)</f>
        <v>-14.4063141113082</v>
      </c>
      <c r="K68" s="70">
        <f t="shared" si="15"/>
        <v>52</v>
      </c>
      <c r="L68" s="69">
        <f>VLOOKUP($A68,'Return Data'!$A$7:$R$328,18,0)</f>
        <v>-9.1232383066627296</v>
      </c>
      <c r="M68" s="70">
        <f t="shared" si="21"/>
        <v>49</v>
      </c>
      <c r="N68" s="69">
        <f>VLOOKUP($A68,'Return Data'!$A$7:$R$328,15,0)</f>
        <v>-2.0010410574289801</v>
      </c>
      <c r="O68" s="70">
        <f>RANK(N68,N$8:N$72,0)</f>
        <v>45</v>
      </c>
      <c r="P68" s="69"/>
      <c r="Q68" s="70"/>
      <c r="R68" s="69">
        <f>VLOOKUP($A68,'Return Data'!$A$7:$R$328,17,0)</f>
        <v>-2.2392638036809802</v>
      </c>
      <c r="S68" s="71">
        <f t="shared" si="18"/>
        <v>53</v>
      </c>
    </row>
    <row r="69" spans="1:19" x14ac:dyDescent="0.25">
      <c r="A69" s="67" t="s">
        <v>223</v>
      </c>
      <c r="B69" s="68">
        <f>VLOOKUP($A69,'Return Data'!$A$7:$R$328,2,0)</f>
        <v>43901</v>
      </c>
      <c r="C69" s="69">
        <f>VLOOKUP($A69,'Return Data'!$A$7:$R$328,3,0)</f>
        <v>8.5884</v>
      </c>
      <c r="D69" s="69">
        <f>VLOOKUP($A69,'Return Data'!$A$7:$R$328,11,0)</f>
        <v>-41.974007727432401</v>
      </c>
      <c r="E69" s="70">
        <f t="shared" si="13"/>
        <v>58</v>
      </c>
      <c r="F69" s="69">
        <f>VLOOKUP($A69,'Return Data'!$A$7:$R$328,12,0)</f>
        <v>-11.5738842917812</v>
      </c>
      <c r="G69" s="70">
        <f t="shared" si="8"/>
        <v>57</v>
      </c>
      <c r="H69" s="69">
        <f>VLOOKUP($A69,'Return Data'!$A$7:$R$328,13,0)</f>
        <v>-23.063587284103299</v>
      </c>
      <c r="I69" s="70">
        <f t="shared" si="14"/>
        <v>55</v>
      </c>
      <c r="J69" s="69">
        <f>VLOOKUP($A69,'Return Data'!$A$7:$R$328,14,0)</f>
        <v>-13.940173129466199</v>
      </c>
      <c r="K69" s="70">
        <f t="shared" si="15"/>
        <v>51</v>
      </c>
      <c r="L69" s="69">
        <f>VLOOKUP($A69,'Return Data'!$A$7:$R$328,18,0)</f>
        <v>-8.1676316455713796</v>
      </c>
      <c r="M69" s="70">
        <f t="shared" si="21"/>
        <v>47</v>
      </c>
      <c r="N69" s="69"/>
      <c r="O69" s="70"/>
      <c r="P69" s="69"/>
      <c r="Q69" s="70"/>
      <c r="R69" s="69">
        <f>VLOOKUP($A69,'Return Data'!$A$7:$R$328,17,0)</f>
        <v>-4.7795361781076098</v>
      </c>
      <c r="S69" s="71">
        <f t="shared" si="18"/>
        <v>57</v>
      </c>
    </row>
    <row r="70" spans="1:19" x14ac:dyDescent="0.25">
      <c r="A70" s="67" t="s">
        <v>224</v>
      </c>
      <c r="B70" s="68">
        <f>VLOOKUP($A70,'Return Data'!$A$7:$R$328,2,0)</f>
        <v>43901</v>
      </c>
      <c r="C70" s="69">
        <f>VLOOKUP($A70,'Return Data'!$A$7:$R$328,3,0)</f>
        <v>7.7359</v>
      </c>
      <c r="D70" s="69">
        <f>VLOOKUP($A70,'Return Data'!$A$7:$R$328,11,0)</f>
        <v>-20.575859106922799</v>
      </c>
      <c r="E70" s="70">
        <f t="shared" si="13"/>
        <v>24</v>
      </c>
      <c r="F70" s="69">
        <f>VLOOKUP($A70,'Return Data'!$A$7:$R$328,12,0)</f>
        <v>-2.9200277951902098</v>
      </c>
      <c r="G70" s="70">
        <f t="shared" si="8"/>
        <v>35</v>
      </c>
      <c r="H70" s="69">
        <f>VLOOKUP($A70,'Return Data'!$A$7:$R$328,13,0)</f>
        <v>-17.966347719336301</v>
      </c>
      <c r="I70" s="70">
        <f t="shared" si="14"/>
        <v>50</v>
      </c>
      <c r="J70" s="69">
        <f>VLOOKUP($A70,'Return Data'!$A$7:$R$328,14,0)</f>
        <v>-15.2813671119335</v>
      </c>
      <c r="K70" s="70">
        <f t="shared" si="15"/>
        <v>57</v>
      </c>
      <c r="L70" s="69">
        <f>VLOOKUP($A70,'Return Data'!$A$7:$R$328,18,0)</f>
        <v>-9.8381039667986592</v>
      </c>
      <c r="M70" s="70">
        <f t="shared" si="21"/>
        <v>50</v>
      </c>
      <c r="N70" s="69"/>
      <c r="O70" s="70"/>
      <c r="P70" s="69"/>
      <c r="Q70" s="70"/>
      <c r="R70" s="69">
        <f>VLOOKUP($A70,'Return Data'!$A$7:$R$328,17,0)</f>
        <v>-10.5542337164751</v>
      </c>
      <c r="S70" s="71">
        <f t="shared" si="18"/>
        <v>62</v>
      </c>
    </row>
    <row r="71" spans="1:19" x14ac:dyDescent="0.25">
      <c r="A71" s="67" t="s">
        <v>225</v>
      </c>
      <c r="B71" s="68">
        <f>VLOOKUP($A71,'Return Data'!$A$7:$R$328,2,0)</f>
        <v>43901</v>
      </c>
      <c r="C71" s="69">
        <f>VLOOKUP($A71,'Return Data'!$A$7:$R$328,3,0)</f>
        <v>8.0846999999999998</v>
      </c>
      <c r="D71" s="69">
        <f>VLOOKUP($A71,'Return Data'!$A$7:$R$328,11,0)</f>
        <v>-19.942503281125902</v>
      </c>
      <c r="E71" s="70">
        <f t="shared" si="13"/>
        <v>23</v>
      </c>
      <c r="F71" s="69">
        <f>VLOOKUP($A71,'Return Data'!$A$7:$R$328,12,0)</f>
        <v>-0.48008530751836298</v>
      </c>
      <c r="G71" s="70">
        <f t="shared" si="8"/>
        <v>30</v>
      </c>
      <c r="H71" s="69">
        <f>VLOOKUP($A71,'Return Data'!$A$7:$R$328,13,0)</f>
        <v>-15.947631897815</v>
      </c>
      <c r="I71" s="70">
        <f t="shared" si="14"/>
        <v>42</v>
      </c>
      <c r="J71" s="69">
        <f>VLOOKUP($A71,'Return Data'!$A$7:$R$328,14,0)</f>
        <v>-13.6447933407335</v>
      </c>
      <c r="K71" s="70">
        <f t="shared" si="15"/>
        <v>50</v>
      </c>
      <c r="L71" s="69"/>
      <c r="M71" s="70"/>
      <c r="N71" s="69"/>
      <c r="O71" s="70"/>
      <c r="P71" s="69"/>
      <c r="Q71" s="70"/>
      <c r="R71" s="69">
        <f>VLOOKUP($A71,'Return Data'!$A$7:$R$328,17,0)</f>
        <v>-9.7774055944055895</v>
      </c>
      <c r="S71" s="71">
        <f t="shared" si="18"/>
        <v>60</v>
      </c>
    </row>
    <row r="72" spans="1:19" x14ac:dyDescent="0.25">
      <c r="A72" s="67" t="s">
        <v>226</v>
      </c>
      <c r="B72" s="68">
        <f>VLOOKUP($A72,'Return Data'!$A$7:$R$328,2,0)</f>
        <v>43901</v>
      </c>
      <c r="C72" s="69">
        <f>VLOOKUP($A72,'Return Data'!$A$7:$R$328,3,0)</f>
        <v>89.727099999999993</v>
      </c>
      <c r="D72" s="69">
        <f>VLOOKUP($A72,'Return Data'!$A$7:$R$328,11,0)</f>
        <v>-20.928078170080401</v>
      </c>
      <c r="E72" s="70">
        <f t="shared" ref="E72" si="22">RANK(D72,D$8:D$72,0)</f>
        <v>26</v>
      </c>
      <c r="F72" s="69">
        <f>VLOOKUP($A72,'Return Data'!$A$7:$R$328,12,0)</f>
        <v>5.6750930666071699</v>
      </c>
      <c r="G72" s="70">
        <f t="shared" si="8"/>
        <v>15</v>
      </c>
      <c r="H72" s="69">
        <f>VLOOKUP($A72,'Return Data'!$A$7:$R$328,13,0)</f>
        <v>-4.7623556692021598</v>
      </c>
      <c r="I72" s="70">
        <f t="shared" si="14"/>
        <v>17</v>
      </c>
      <c r="J72" s="69">
        <f>VLOOKUP($A72,'Return Data'!$A$7:$R$328,14,0)</f>
        <v>-8.3621665228434297E-2</v>
      </c>
      <c r="K72" s="70">
        <f t="shared" si="15"/>
        <v>20</v>
      </c>
      <c r="L72" s="69">
        <f>VLOOKUP($A72,'Return Data'!$A$7:$R$328,18,0)</f>
        <v>1.6558620336426899</v>
      </c>
      <c r="M72" s="70">
        <f>RANK(L72,L$8:L$72,0)</f>
        <v>15</v>
      </c>
      <c r="N72" s="69">
        <f>VLOOKUP($A72,'Return Data'!$A$7:$R$328,15,0)</f>
        <v>5.98617772055779</v>
      </c>
      <c r="O72" s="70">
        <f>RANK(N72,N$8:N$72,0)</f>
        <v>19</v>
      </c>
      <c r="P72" s="69">
        <f>VLOOKUP($A72,'Return Data'!$A$7:$R$328,16,0)</f>
        <v>6.2852268280420498</v>
      </c>
      <c r="Q72" s="70">
        <f>RANK(P72,P$8:P$72,0)</f>
        <v>21</v>
      </c>
      <c r="R72" s="69">
        <f>VLOOKUP($A72,'Return Data'!$A$7:$R$328,17,0)</f>
        <v>15.465152452694801</v>
      </c>
      <c r="S72" s="71">
        <f t="shared" ref="S72" si="23">RANK(R72,R$8:R$72,0)</f>
        <v>26</v>
      </c>
    </row>
    <row r="73" spans="1:19" x14ac:dyDescent="0.25">
      <c r="A73" s="73"/>
      <c r="B73" s="74"/>
      <c r="C73" s="74"/>
      <c r="D73" s="75"/>
      <c r="E73" s="74"/>
      <c r="F73" s="75"/>
      <c r="G73" s="74"/>
      <c r="H73" s="75"/>
      <c r="I73" s="74"/>
      <c r="J73" s="75"/>
      <c r="K73" s="74"/>
      <c r="L73" s="75"/>
      <c r="M73" s="74"/>
      <c r="N73" s="75"/>
      <c r="O73" s="74"/>
      <c r="P73" s="75"/>
      <c r="Q73" s="74"/>
      <c r="R73" s="75"/>
      <c r="S73" s="76"/>
    </row>
    <row r="74" spans="1:19" x14ac:dyDescent="0.25">
      <c r="A74" s="77" t="s">
        <v>27</v>
      </c>
      <c r="B74" s="78"/>
      <c r="C74" s="78"/>
      <c r="D74" s="79">
        <f>AVERAGE(D8:D72)</f>
        <v>-26.01201460910578</v>
      </c>
      <c r="E74" s="78"/>
      <c r="F74" s="79">
        <f>AVERAGE(F8:F72)</f>
        <v>-0.59391004546386206</v>
      </c>
      <c r="G74" s="78"/>
      <c r="H74" s="79">
        <f>AVERAGE(H8:H72)</f>
        <v>-10.618822934103418</v>
      </c>
      <c r="I74" s="78"/>
      <c r="J74" s="79">
        <f>AVERAGE(J8:J72)</f>
        <v>-3.9245149052141191</v>
      </c>
      <c r="K74" s="78"/>
      <c r="L74" s="79">
        <f>AVERAGE(L8:L72)</f>
        <v>-1.9471013661741854</v>
      </c>
      <c r="M74" s="78"/>
      <c r="N74" s="79">
        <f>AVERAGE(N8:N72)</f>
        <v>5.4470904506130688</v>
      </c>
      <c r="O74" s="78"/>
      <c r="P74" s="79">
        <f>AVERAGE(P8:P72)</f>
        <v>6.7818500401575923</v>
      </c>
      <c r="Q74" s="78"/>
      <c r="R74" s="79">
        <f>AVERAGE(R8:R72)</f>
        <v>10.001947966994482</v>
      </c>
      <c r="S74" s="80"/>
    </row>
    <row r="75" spans="1:19" x14ac:dyDescent="0.25">
      <c r="A75" s="77" t="s">
        <v>28</v>
      </c>
      <c r="B75" s="78"/>
      <c r="C75" s="78"/>
      <c r="D75" s="79">
        <f>MIN(D8:D72)</f>
        <v>-59.086729537063199</v>
      </c>
      <c r="E75" s="78"/>
      <c r="F75" s="79">
        <f>MIN(F8:F72)</f>
        <v>-27.333513713893701</v>
      </c>
      <c r="G75" s="78"/>
      <c r="H75" s="79">
        <f>MIN(H8:H72)</f>
        <v>-26.608835434042401</v>
      </c>
      <c r="I75" s="78"/>
      <c r="J75" s="79">
        <f>MIN(J8:J72)</f>
        <v>-21.029255797466899</v>
      </c>
      <c r="K75" s="78"/>
      <c r="L75" s="79">
        <f>MIN(L8:L72)</f>
        <v>-17.053925124027302</v>
      </c>
      <c r="M75" s="78"/>
      <c r="N75" s="79">
        <f>MIN(N8:N72)</f>
        <v>-7.1017303669012204</v>
      </c>
      <c r="O75" s="78"/>
      <c r="P75" s="79">
        <f>MIN(P8:P72)</f>
        <v>-0.91540925110832905</v>
      </c>
      <c r="Q75" s="78"/>
      <c r="R75" s="79">
        <f>MIN(R8:R72)</f>
        <v>-17.124793103448301</v>
      </c>
      <c r="S75" s="80"/>
    </row>
    <row r="76" spans="1:19" ht="15.75" thickBot="1" x14ac:dyDescent="0.3">
      <c r="A76" s="81" t="s">
        <v>29</v>
      </c>
      <c r="B76" s="82"/>
      <c r="C76" s="82"/>
      <c r="D76" s="83">
        <f>MAX(D8:D72)</f>
        <v>12.4786324786325</v>
      </c>
      <c r="E76" s="82"/>
      <c r="F76" s="83">
        <f>MAX(F8:F72)</f>
        <v>26.884953849643502</v>
      </c>
      <c r="G76" s="82"/>
      <c r="H76" s="83">
        <f>MAX(H8:H72)</f>
        <v>10.861793478992899</v>
      </c>
      <c r="I76" s="82"/>
      <c r="J76" s="83">
        <f>MAX(J8:J72)</f>
        <v>21.262220219675299</v>
      </c>
      <c r="K76" s="82"/>
      <c r="L76" s="83">
        <f>MAX(L8:L72)</f>
        <v>11.533224310084901</v>
      </c>
      <c r="M76" s="82"/>
      <c r="N76" s="83">
        <f>MAX(N8:N72)</f>
        <v>16.701062626736199</v>
      </c>
      <c r="O76" s="82"/>
      <c r="P76" s="83">
        <f>MAX(P8:P72)</f>
        <v>14.6286438283995</v>
      </c>
      <c r="Q76" s="82"/>
      <c r="R76" s="83">
        <f>MAX(R8:R72)</f>
        <v>33.949780291218801</v>
      </c>
      <c r="S76" s="84"/>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3" t="s">
        <v>349</v>
      </c>
    </row>
    <row r="3" spans="1:20" ht="15.75" thickBot="1" x14ac:dyDescent="0.3">
      <c r="A3" s="114"/>
    </row>
    <row r="4" spans="1:20" ht="15.75" thickBot="1" x14ac:dyDescent="0.3"/>
    <row r="5" spans="1:20" x14ac:dyDescent="0.25">
      <c r="A5" s="32" t="s">
        <v>346</v>
      </c>
      <c r="B5" s="111" t="s">
        <v>8</v>
      </c>
      <c r="C5" s="111" t="s">
        <v>9</v>
      </c>
      <c r="D5" s="117" t="s">
        <v>1</v>
      </c>
      <c r="E5" s="117"/>
      <c r="F5" s="117" t="s">
        <v>2</v>
      </c>
      <c r="G5" s="117"/>
      <c r="H5" s="117" t="s">
        <v>3</v>
      </c>
      <c r="I5" s="117"/>
      <c r="J5" s="117" t="s">
        <v>4</v>
      </c>
      <c r="K5" s="117"/>
      <c r="L5" s="117" t="s">
        <v>385</v>
      </c>
      <c r="M5" s="117"/>
      <c r="N5" s="117" t="s">
        <v>5</v>
      </c>
      <c r="O5" s="117"/>
      <c r="P5" s="117" t="s">
        <v>6</v>
      </c>
      <c r="Q5" s="117"/>
      <c r="R5" s="115" t="s">
        <v>46</v>
      </c>
      <c r="S5" s="116"/>
      <c r="T5" s="13"/>
    </row>
    <row r="6" spans="1:20" x14ac:dyDescent="0.25">
      <c r="A6" s="18" t="s">
        <v>7</v>
      </c>
      <c r="B6" s="112"/>
      <c r="C6" s="11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Data'!$A$7:$R$328,2,0)</f>
        <v>43901</v>
      </c>
      <c r="C8" s="69">
        <f>VLOOKUP($A8,'Return Data'!$A$7:$R$328,3,0)</f>
        <v>37.24</v>
      </c>
      <c r="D8" s="69">
        <f>VLOOKUP($A8,'Return Data'!$A$7:$R$328,11,0)</f>
        <v>-19.178086040781</v>
      </c>
      <c r="E8" s="70">
        <f t="shared" ref="E8:E39" si="0">RANK(D8,D$8:D$74,0)</f>
        <v>21</v>
      </c>
      <c r="F8" s="69">
        <f>VLOOKUP($A8,'Return Data'!$A$7:$R$328,12,0)</f>
        <v>4.85378208150488</v>
      </c>
      <c r="G8" s="70">
        <f t="shared" ref="G8:G29" si="1">RANK(F8,F$8:F$74,0)</f>
        <v>16</v>
      </c>
      <c r="H8" s="69">
        <f>VLOOKUP($A8,'Return Data'!$A$7:$R$328,13,0)</f>
        <v>-6.3369238523718003</v>
      </c>
      <c r="I8" s="70">
        <f t="shared" ref="I8:I29" si="2">RANK(H8,H$8:H$74,0)</f>
        <v>20</v>
      </c>
      <c r="J8" s="69">
        <f>VLOOKUP($A8,'Return Data'!$A$7:$R$328,14,0)</f>
        <v>-2.8864855622288199</v>
      </c>
      <c r="K8" s="70">
        <f t="shared" ref="K8:K29" si="3">RANK(J8,J$8:J$74,0)</f>
        <v>31</v>
      </c>
      <c r="L8" s="69">
        <f>VLOOKUP($A8,'Return Data'!$A$7:$R$328,18,0)</f>
        <v>-0.99590723055934105</v>
      </c>
      <c r="M8" s="70">
        <f t="shared" ref="M8:M13" si="4">RANK(L8,L$8:L$74,0)</f>
        <v>23</v>
      </c>
      <c r="N8" s="69">
        <f>VLOOKUP($A8,'Return Data'!$A$7:$R$328,15,0)</f>
        <v>7.28620087218974</v>
      </c>
      <c r="O8" s="70">
        <f>RANK(N8,N$8:N$74,0)</f>
        <v>15</v>
      </c>
      <c r="P8" s="69">
        <f>VLOOKUP($A8,'Return Data'!$A$7:$R$328,16,0)</f>
        <v>6.7071403834872898</v>
      </c>
      <c r="Q8" s="70">
        <f>RANK(P8,P$8:P$74,0)</f>
        <v>13</v>
      </c>
      <c r="R8" s="69">
        <f>VLOOKUP($A8,'Return Data'!$A$7:$R$328,17,0)</f>
        <v>20.257946210269001</v>
      </c>
      <c r="S8" s="71">
        <f t="shared" ref="S8:S39" si="5">RANK(R8,R$8:R$74,0)</f>
        <v>29</v>
      </c>
    </row>
    <row r="9" spans="1:20" x14ac:dyDescent="0.25">
      <c r="A9" s="67" t="s">
        <v>267</v>
      </c>
      <c r="B9" s="68">
        <f>VLOOKUP($A9,'Return Data'!$A$7:$R$328,2,0)</f>
        <v>43901</v>
      </c>
      <c r="C9" s="69">
        <f>VLOOKUP($A9,'Return Data'!$A$7:$R$328,3,0)</f>
        <v>30.15</v>
      </c>
      <c r="D9" s="69">
        <f>VLOOKUP($A9,'Return Data'!$A$7:$R$328,11,0)</f>
        <v>-19.1301118338389</v>
      </c>
      <c r="E9" s="70">
        <f t="shared" si="0"/>
        <v>20</v>
      </c>
      <c r="F9" s="69">
        <f>VLOOKUP($A9,'Return Data'!$A$7:$R$328,12,0)</f>
        <v>4.9064085761333303</v>
      </c>
      <c r="G9" s="70">
        <f t="shared" si="1"/>
        <v>15</v>
      </c>
      <c r="H9" s="69">
        <f>VLOOKUP($A9,'Return Data'!$A$7:$R$328,13,0)</f>
        <v>-5.5875251369048096</v>
      </c>
      <c r="I9" s="70">
        <f t="shared" si="2"/>
        <v>17</v>
      </c>
      <c r="J9" s="69">
        <f>VLOOKUP($A9,'Return Data'!$A$7:$R$328,14,0)</f>
        <v>-2.2312410962981901</v>
      </c>
      <c r="K9" s="70">
        <f t="shared" si="3"/>
        <v>27</v>
      </c>
      <c r="L9" s="69">
        <f>VLOOKUP($A9,'Return Data'!$A$7:$R$328,18,0)</f>
        <v>-0.39325063398197802</v>
      </c>
      <c r="M9" s="70">
        <f t="shared" si="4"/>
        <v>20</v>
      </c>
      <c r="N9" s="69">
        <f>VLOOKUP($A9,'Return Data'!$A$7:$R$328,15,0)</f>
        <v>7.9252918637538601</v>
      </c>
      <c r="O9" s="70">
        <f>RANK(N9,N$8:N$74,0)</f>
        <v>12</v>
      </c>
      <c r="P9" s="69">
        <f>VLOOKUP($A9,'Return Data'!$A$7:$R$328,16,0)</f>
        <v>7.4383663447119899</v>
      </c>
      <c r="Q9" s="70">
        <f>RANK(P9,P$8:P$74,0)</f>
        <v>10</v>
      </c>
      <c r="R9" s="69">
        <f>VLOOKUP($A9,'Return Data'!$A$7:$R$328,17,0)</f>
        <v>17.081229313809501</v>
      </c>
      <c r="S9" s="71">
        <f t="shared" si="5"/>
        <v>32</v>
      </c>
    </row>
    <row r="10" spans="1:20" x14ac:dyDescent="0.25">
      <c r="A10" s="67" t="s">
        <v>268</v>
      </c>
      <c r="B10" s="68">
        <f>VLOOKUP($A10,'Return Data'!$A$7:$R$328,2,0)</f>
        <v>43901</v>
      </c>
      <c r="C10" s="69">
        <f>VLOOKUP($A10,'Return Data'!$A$7:$R$328,3,0)</f>
        <v>47.441000000000003</v>
      </c>
      <c r="D10" s="69">
        <f>VLOOKUP($A10,'Return Data'!$A$7:$R$328,11,0)</f>
        <v>-3.1889162588517399</v>
      </c>
      <c r="E10" s="70">
        <f t="shared" si="0"/>
        <v>7</v>
      </c>
      <c r="F10" s="69">
        <f>VLOOKUP($A10,'Return Data'!$A$7:$R$328,12,0)</f>
        <v>14.2777370299499</v>
      </c>
      <c r="G10" s="70">
        <f t="shared" si="1"/>
        <v>7</v>
      </c>
      <c r="H10" s="69">
        <f>VLOOKUP($A10,'Return Data'!$A$7:$R$328,13,0)</f>
        <v>3.72349603894674</v>
      </c>
      <c r="I10" s="70">
        <f t="shared" si="2"/>
        <v>7</v>
      </c>
      <c r="J10" s="69">
        <f>VLOOKUP($A10,'Return Data'!$A$7:$R$328,14,0)</f>
        <v>10.6678418655234</v>
      </c>
      <c r="K10" s="70">
        <f t="shared" si="3"/>
        <v>5</v>
      </c>
      <c r="L10" s="69">
        <f>VLOOKUP($A10,'Return Data'!$A$7:$R$328,18,0)</f>
        <v>8.8094344950320398</v>
      </c>
      <c r="M10" s="70">
        <f t="shared" si="4"/>
        <v>2</v>
      </c>
      <c r="N10" s="69">
        <f>VLOOKUP($A10,'Return Data'!$A$7:$R$328,15,0)</f>
        <v>14.556941006661299</v>
      </c>
      <c r="O10" s="70">
        <f>RANK(N10,N$8:N$74,0)</f>
        <v>2</v>
      </c>
      <c r="P10" s="69">
        <f>VLOOKUP($A10,'Return Data'!$A$7:$R$328,16,0)</f>
        <v>10.0718407247415</v>
      </c>
      <c r="Q10" s="70">
        <f>RANK(P10,P$8:P$74,0)</f>
        <v>4</v>
      </c>
      <c r="R10" s="69">
        <f>VLOOKUP($A10,'Return Data'!$A$7:$R$328,17,0)</f>
        <v>36.687154362416102</v>
      </c>
      <c r="S10" s="71">
        <f t="shared" si="5"/>
        <v>16</v>
      </c>
    </row>
    <row r="11" spans="1:20" x14ac:dyDescent="0.25">
      <c r="A11" s="67" t="s">
        <v>269</v>
      </c>
      <c r="B11" s="68">
        <f>VLOOKUP($A11,'Return Data'!$A$7:$R$328,2,0)</f>
        <v>43901</v>
      </c>
      <c r="C11" s="69">
        <f>VLOOKUP($A11,'Return Data'!$A$7:$R$328,3,0)</f>
        <v>41.03</v>
      </c>
      <c r="D11" s="69">
        <f>VLOOKUP($A11,'Return Data'!$A$7:$R$328,11,0)</f>
        <v>-27.0741758241758</v>
      </c>
      <c r="E11" s="70">
        <f t="shared" si="0"/>
        <v>31</v>
      </c>
      <c r="F11" s="69">
        <f>VLOOKUP($A11,'Return Data'!$A$7:$R$328,12,0)</f>
        <v>-1.7443296012998799</v>
      </c>
      <c r="G11" s="70">
        <f t="shared" si="1"/>
        <v>32</v>
      </c>
      <c r="H11" s="69">
        <f>VLOOKUP($A11,'Return Data'!$A$7:$R$328,13,0)</f>
        <v>-11.8870354917893</v>
      </c>
      <c r="I11" s="70">
        <f t="shared" si="2"/>
        <v>33</v>
      </c>
      <c r="J11" s="69">
        <f>VLOOKUP($A11,'Return Data'!$A$7:$R$328,14,0)</f>
        <v>-5.0094236996559403</v>
      </c>
      <c r="K11" s="70">
        <f t="shared" si="3"/>
        <v>36</v>
      </c>
      <c r="L11" s="69">
        <f>VLOOKUP($A11,'Return Data'!$A$7:$R$328,18,0)</f>
        <v>-4.4132272877962997</v>
      </c>
      <c r="M11" s="70">
        <f t="shared" si="4"/>
        <v>41</v>
      </c>
      <c r="N11" s="69">
        <f>VLOOKUP($A11,'Return Data'!$A$7:$R$328,15,0)</f>
        <v>1.1754122166043199</v>
      </c>
      <c r="O11" s="70">
        <f>RANK(N11,N$8:N$74,0)</f>
        <v>41</v>
      </c>
      <c r="P11" s="69">
        <f>VLOOKUP($A11,'Return Data'!$A$7:$R$328,16,0)</f>
        <v>1.62141151646399</v>
      </c>
      <c r="Q11" s="70">
        <f>RANK(P11,P$8:P$74,0)</f>
        <v>36</v>
      </c>
      <c r="R11" s="69">
        <f>VLOOKUP($A11,'Return Data'!$A$7:$R$328,17,0)</f>
        <v>1.0993409137774901</v>
      </c>
      <c r="S11" s="71">
        <f t="shared" si="5"/>
        <v>53</v>
      </c>
    </row>
    <row r="12" spans="1:20" x14ac:dyDescent="0.25">
      <c r="A12" s="67" t="s">
        <v>270</v>
      </c>
      <c r="B12" s="68">
        <f>VLOOKUP($A12,'Return Data'!$A$7:$R$328,2,0)</f>
        <v>43901</v>
      </c>
      <c r="C12" s="69">
        <f>VLOOKUP($A12,'Return Data'!$A$7:$R$328,3,0)</f>
        <v>38.295000000000002</v>
      </c>
      <c r="D12" s="69">
        <f>VLOOKUP($A12,'Return Data'!$A$7:$R$328,11,0)</f>
        <v>-20.832953593580399</v>
      </c>
      <c r="E12" s="70">
        <f t="shared" si="0"/>
        <v>24</v>
      </c>
      <c r="F12" s="69">
        <f>VLOOKUP($A12,'Return Data'!$A$7:$R$328,12,0)</f>
        <v>5.0356127262731096</v>
      </c>
      <c r="G12" s="70">
        <f t="shared" si="1"/>
        <v>14</v>
      </c>
      <c r="H12" s="69">
        <f>VLOOKUP($A12,'Return Data'!$A$7:$R$328,13,0)</f>
        <v>-3.5682001954064999</v>
      </c>
      <c r="I12" s="70">
        <f t="shared" si="2"/>
        <v>12</v>
      </c>
      <c r="J12" s="69">
        <f>VLOOKUP($A12,'Return Data'!$A$7:$R$328,14,0)</f>
        <v>4.7640961673280398</v>
      </c>
      <c r="K12" s="70">
        <f t="shared" si="3"/>
        <v>9</v>
      </c>
      <c r="L12" s="69">
        <f>VLOOKUP($A12,'Return Data'!$A$7:$R$328,18,0)</f>
        <v>3.1803404865206399</v>
      </c>
      <c r="M12" s="70">
        <f t="shared" si="4"/>
        <v>9</v>
      </c>
      <c r="N12" s="69">
        <f>VLOOKUP($A12,'Return Data'!$A$7:$R$328,15,0)</f>
        <v>8.2666163992689601</v>
      </c>
      <c r="O12" s="70">
        <f>RANK(N12,N$8:N$74,0)</f>
        <v>11</v>
      </c>
      <c r="P12" s="69">
        <f>VLOOKUP($A12,'Return Data'!$A$7:$R$328,16,0)</f>
        <v>5.5171476258037098</v>
      </c>
      <c r="Q12" s="70">
        <f>RANK(P12,P$8:P$74,0)</f>
        <v>20</v>
      </c>
      <c r="R12" s="69">
        <f>VLOOKUP($A12,'Return Data'!$A$7:$R$328,17,0)</f>
        <v>19.941446225140002</v>
      </c>
      <c r="S12" s="71">
        <f t="shared" si="5"/>
        <v>30</v>
      </c>
    </row>
    <row r="13" spans="1:20" x14ac:dyDescent="0.25">
      <c r="A13" s="67" t="s">
        <v>271</v>
      </c>
      <c r="B13" s="68">
        <f>VLOOKUP($A13,'Return Data'!$A$7:$R$328,2,0)</f>
        <v>43901</v>
      </c>
      <c r="C13" s="69">
        <f>VLOOKUP($A13,'Return Data'!$A$7:$R$328,3,0)</f>
        <v>9.1199999999999992</v>
      </c>
      <c r="D13" s="69">
        <f>VLOOKUP($A13,'Return Data'!$A$7:$R$328,11,0)</f>
        <v>11.3049295687401</v>
      </c>
      <c r="E13" s="70">
        <f t="shared" si="0"/>
        <v>1</v>
      </c>
      <c r="F13" s="69">
        <f>VLOOKUP($A13,'Return Data'!$A$7:$R$328,12,0)</f>
        <v>25.813295615275798</v>
      </c>
      <c r="G13" s="70">
        <f t="shared" si="1"/>
        <v>2</v>
      </c>
      <c r="H13" s="69">
        <f>VLOOKUP($A13,'Return Data'!$A$7:$R$328,13,0)</f>
        <v>7.7268955239046901</v>
      </c>
      <c r="I13" s="70">
        <f t="shared" si="2"/>
        <v>3</v>
      </c>
      <c r="J13" s="69">
        <f>VLOOKUP($A13,'Return Data'!$A$7:$R$328,14,0)</f>
        <v>7.2741883638701204</v>
      </c>
      <c r="K13" s="70">
        <f t="shared" si="3"/>
        <v>6</v>
      </c>
      <c r="L13" s="69">
        <f>VLOOKUP($A13,'Return Data'!$A$7:$R$328,18,0)</f>
        <v>-3.2175464371917402</v>
      </c>
      <c r="M13" s="70">
        <f t="shared" si="4"/>
        <v>36</v>
      </c>
      <c r="N13" s="69"/>
      <c r="O13" s="70"/>
      <c r="P13" s="69"/>
      <c r="Q13" s="70"/>
      <c r="R13" s="69">
        <f>VLOOKUP($A13,'Return Data'!$A$7:$R$328,17,0)</f>
        <v>-4.2769640479360902</v>
      </c>
      <c r="S13" s="71">
        <f t="shared" si="5"/>
        <v>56</v>
      </c>
    </row>
    <row r="14" spans="1:20" x14ac:dyDescent="0.25">
      <c r="A14" s="67" t="s">
        <v>272</v>
      </c>
      <c r="B14" s="68">
        <f>VLOOKUP($A14,'Return Data'!$A$7:$R$328,2,0)</f>
        <v>43901</v>
      </c>
      <c r="C14" s="69">
        <f>VLOOKUP($A14,'Return Data'!$A$7:$R$328,3,0)</f>
        <v>11.39</v>
      </c>
      <c r="D14" s="69">
        <f>VLOOKUP($A14,'Return Data'!$A$7:$R$328,11,0)</f>
        <v>3.5526917723552298</v>
      </c>
      <c r="E14" s="70">
        <f t="shared" si="0"/>
        <v>4</v>
      </c>
      <c r="F14" s="69">
        <f>VLOOKUP($A14,'Return Data'!$A$7:$R$328,12,0)</f>
        <v>20.793402334100001</v>
      </c>
      <c r="G14" s="70">
        <f t="shared" si="1"/>
        <v>4</v>
      </c>
      <c r="H14" s="69">
        <f>VLOOKUP($A14,'Return Data'!$A$7:$R$328,13,0)</f>
        <v>7.4075076273651801</v>
      </c>
      <c r="I14" s="70">
        <f t="shared" si="2"/>
        <v>5</v>
      </c>
      <c r="J14" s="69">
        <f>VLOOKUP($A14,'Return Data'!$A$7:$R$328,14,0)</f>
        <v>7.1300423073166499</v>
      </c>
      <c r="K14" s="70">
        <f t="shared" si="3"/>
        <v>7</v>
      </c>
      <c r="L14" s="69"/>
      <c r="M14" s="70"/>
      <c r="N14" s="69"/>
      <c r="O14" s="70"/>
      <c r="P14" s="69"/>
      <c r="Q14" s="70"/>
      <c r="R14" s="69">
        <f>VLOOKUP($A14,'Return Data'!$A$7:$R$328,17,0)</f>
        <v>9.9675834970530506</v>
      </c>
      <c r="S14" s="71">
        <f t="shared" si="5"/>
        <v>38</v>
      </c>
    </row>
    <row r="15" spans="1:20" x14ac:dyDescent="0.25">
      <c r="A15" s="67" t="s">
        <v>273</v>
      </c>
      <c r="B15" s="68">
        <f>VLOOKUP($A15,'Return Data'!$A$7:$R$328,2,0)</f>
        <v>43901</v>
      </c>
      <c r="C15" s="69">
        <f>VLOOKUP($A15,'Return Data'!$A$7:$R$328,3,0)</f>
        <v>54.51</v>
      </c>
      <c r="D15" s="69">
        <f>VLOOKUP($A15,'Return Data'!$A$7:$R$328,11,0)</f>
        <v>1.77379281856893</v>
      </c>
      <c r="E15" s="70">
        <f t="shared" si="0"/>
        <v>6</v>
      </c>
      <c r="F15" s="69">
        <f>VLOOKUP($A15,'Return Data'!$A$7:$R$328,12,0)</f>
        <v>21.915965597284298</v>
      </c>
      <c r="G15" s="70">
        <f t="shared" si="1"/>
        <v>3</v>
      </c>
      <c r="H15" s="69">
        <f>VLOOKUP($A15,'Return Data'!$A$7:$R$328,13,0)</f>
        <v>7.2131638122205901</v>
      </c>
      <c r="I15" s="70">
        <f t="shared" si="2"/>
        <v>6</v>
      </c>
      <c r="J15" s="69">
        <f>VLOOKUP($A15,'Return Data'!$A$7:$R$328,14,0)</f>
        <v>10.9656809237209</v>
      </c>
      <c r="K15" s="70">
        <f t="shared" si="3"/>
        <v>4</v>
      </c>
      <c r="L15" s="69">
        <f>VLOOKUP($A15,'Return Data'!$A$7:$R$328,18,0)</f>
        <v>0.31254242051889303</v>
      </c>
      <c r="M15" s="70">
        <f t="shared" ref="M15:M24" si="6">RANK(L15,L$8:L$74,0)</f>
        <v>18</v>
      </c>
      <c r="N15" s="69">
        <f>VLOOKUP($A15,'Return Data'!$A$7:$R$328,15,0)</f>
        <v>11.2460277930304</v>
      </c>
      <c r="O15" s="70">
        <f t="shared" ref="O15:O24" si="7">RANK(N15,N$8:N$74,0)</f>
        <v>4</v>
      </c>
      <c r="P15" s="69">
        <f>VLOOKUP($A15,'Return Data'!$A$7:$R$328,16,0)</f>
        <v>7.7178899529550202</v>
      </c>
      <c r="Q15" s="70">
        <f>RANK(P15,P$8:P$74,0)</f>
        <v>9</v>
      </c>
      <c r="R15" s="69">
        <f>VLOOKUP($A15,'Return Data'!$A$7:$R$328,17,0)</f>
        <v>40.293030753968303</v>
      </c>
      <c r="S15" s="71">
        <f t="shared" si="5"/>
        <v>12</v>
      </c>
    </row>
    <row r="16" spans="1:20" x14ac:dyDescent="0.25">
      <c r="A16" s="67" t="s">
        <v>274</v>
      </c>
      <c r="B16" s="68">
        <f>VLOOKUP($A16,'Return Data'!$A$7:$R$328,2,0)</f>
        <v>43901</v>
      </c>
      <c r="C16" s="69">
        <f>VLOOKUP($A16,'Return Data'!$A$7:$R$328,3,0)</f>
        <v>65.55</v>
      </c>
      <c r="D16" s="69">
        <f>VLOOKUP($A16,'Return Data'!$A$7:$R$328,11,0)</f>
        <v>-7.7999786301955201</v>
      </c>
      <c r="E16" s="70">
        <f t="shared" si="0"/>
        <v>8</v>
      </c>
      <c r="F16" s="69">
        <f>VLOOKUP($A16,'Return Data'!$A$7:$R$328,12,0)</f>
        <v>13.0679768720067</v>
      </c>
      <c r="G16" s="70">
        <f t="shared" si="1"/>
        <v>8</v>
      </c>
      <c r="H16" s="69">
        <f>VLOOKUP($A16,'Return Data'!$A$7:$R$328,13,0)</f>
        <v>-4.0588087323496698</v>
      </c>
      <c r="I16" s="70">
        <f t="shared" si="2"/>
        <v>14</v>
      </c>
      <c r="J16" s="69">
        <f>VLOOKUP($A16,'Return Data'!$A$7:$R$328,14,0)</f>
        <v>3.9707202990208299</v>
      </c>
      <c r="K16" s="70">
        <f t="shared" si="3"/>
        <v>12</v>
      </c>
      <c r="L16" s="69">
        <f>VLOOKUP($A16,'Return Data'!$A$7:$R$328,18,0)</f>
        <v>6.9417486433912297</v>
      </c>
      <c r="M16" s="70">
        <f t="shared" si="6"/>
        <v>4</v>
      </c>
      <c r="N16" s="69">
        <f>VLOOKUP($A16,'Return Data'!$A$7:$R$328,15,0)</f>
        <v>11.1382796085732</v>
      </c>
      <c r="O16" s="70">
        <f t="shared" si="7"/>
        <v>5</v>
      </c>
      <c r="P16" s="69">
        <f>VLOOKUP($A16,'Return Data'!$A$7:$R$328,16,0)</f>
        <v>7.33864100788273</v>
      </c>
      <c r="Q16" s="70">
        <f>RANK(P16,P$8:P$74,0)</f>
        <v>12</v>
      </c>
      <c r="R16" s="69">
        <f>VLOOKUP($A16,'Return Data'!$A$7:$R$328,17,0)</f>
        <v>47.623606315276298</v>
      </c>
      <c r="S16" s="71">
        <f t="shared" si="5"/>
        <v>10</v>
      </c>
    </row>
    <row r="17" spans="1:19" x14ac:dyDescent="0.25">
      <c r="A17" s="67" t="s">
        <v>275</v>
      </c>
      <c r="B17" s="68">
        <f>VLOOKUP($A17,'Return Data'!$A$7:$R$328,2,0)</f>
        <v>43901</v>
      </c>
      <c r="C17" s="69">
        <f>VLOOKUP($A17,'Return Data'!$A$7:$R$328,3,0)</f>
        <v>45.936999999999998</v>
      </c>
      <c r="D17" s="69">
        <f>VLOOKUP($A17,'Return Data'!$A$7:$R$328,11,0)</f>
        <v>-35.561460719179998</v>
      </c>
      <c r="E17" s="70">
        <f t="shared" si="0"/>
        <v>44</v>
      </c>
      <c r="F17" s="69">
        <f>VLOOKUP($A17,'Return Data'!$A$7:$R$328,12,0)</f>
        <v>-4.1472054711016799</v>
      </c>
      <c r="G17" s="70">
        <f t="shared" si="1"/>
        <v>39</v>
      </c>
      <c r="H17" s="69">
        <f>VLOOKUP($A17,'Return Data'!$A$7:$R$328,13,0)</f>
        <v>-9.0643722140536802</v>
      </c>
      <c r="I17" s="70">
        <f t="shared" si="2"/>
        <v>23</v>
      </c>
      <c r="J17" s="69">
        <f>VLOOKUP($A17,'Return Data'!$A$7:$R$328,14,0)</f>
        <v>-1.0504112661574001</v>
      </c>
      <c r="K17" s="70">
        <f t="shared" si="3"/>
        <v>21</v>
      </c>
      <c r="L17" s="69">
        <f>VLOOKUP($A17,'Return Data'!$A$7:$R$328,18,0)</f>
        <v>1.32768340566031</v>
      </c>
      <c r="M17" s="70">
        <f t="shared" si="6"/>
        <v>13</v>
      </c>
      <c r="N17" s="69">
        <f>VLOOKUP($A17,'Return Data'!$A$7:$R$328,15,0)</f>
        <v>5.6835149071944402</v>
      </c>
      <c r="O17" s="70">
        <f t="shared" si="7"/>
        <v>18</v>
      </c>
      <c r="P17" s="69">
        <f>VLOOKUP($A17,'Return Data'!$A$7:$R$328,16,0)</f>
        <v>8.2929265246414801</v>
      </c>
      <c r="Q17" s="70">
        <f>RANK(P17,P$8:P$74,0)</f>
        <v>7</v>
      </c>
      <c r="R17" s="69">
        <f>VLOOKUP($A17,'Return Data'!$A$7:$R$328,17,0)</f>
        <v>27.3214017912935</v>
      </c>
      <c r="S17" s="71">
        <f t="shared" si="5"/>
        <v>23</v>
      </c>
    </row>
    <row r="18" spans="1:19" x14ac:dyDescent="0.25">
      <c r="A18" s="67" t="s">
        <v>276</v>
      </c>
      <c r="B18" s="68">
        <f>VLOOKUP($A18,'Return Data'!$A$7:$R$328,2,0)</f>
        <v>43901</v>
      </c>
      <c r="C18" s="69">
        <f>VLOOKUP($A18,'Return Data'!$A$7:$R$328,3,0)</f>
        <v>44.23</v>
      </c>
      <c r="D18" s="69">
        <f>VLOOKUP($A18,'Return Data'!$A$7:$R$328,11,0)</f>
        <v>-25.397833847643302</v>
      </c>
      <c r="E18" s="70">
        <f t="shared" si="0"/>
        <v>29</v>
      </c>
      <c r="F18" s="69">
        <f>VLOOKUP($A18,'Return Data'!$A$7:$R$328,12,0)</f>
        <v>-9.0643819457392194E-2</v>
      </c>
      <c r="G18" s="70">
        <f t="shared" si="1"/>
        <v>27</v>
      </c>
      <c r="H18" s="69">
        <f>VLOOKUP($A18,'Return Data'!$A$7:$R$328,13,0)</f>
        <v>-9.3010047049974194</v>
      </c>
      <c r="I18" s="70">
        <f t="shared" si="2"/>
        <v>25</v>
      </c>
      <c r="J18" s="69">
        <f>VLOOKUP($A18,'Return Data'!$A$7:$R$328,14,0)</f>
        <v>-1.8369557044766101</v>
      </c>
      <c r="K18" s="70">
        <f t="shared" si="3"/>
        <v>25</v>
      </c>
      <c r="L18" s="69">
        <f>VLOOKUP($A18,'Return Data'!$A$7:$R$328,18,0)</f>
        <v>-2.2365439857087499</v>
      </c>
      <c r="M18" s="70">
        <f t="shared" si="6"/>
        <v>29</v>
      </c>
      <c r="N18" s="69">
        <f>VLOOKUP($A18,'Return Data'!$A$7:$R$328,15,0)</f>
        <v>4.1263049624770796</v>
      </c>
      <c r="O18" s="70">
        <f t="shared" si="7"/>
        <v>23</v>
      </c>
      <c r="P18" s="69">
        <f>VLOOKUP($A18,'Return Data'!$A$7:$R$328,16,0)</f>
        <v>4.2309797482211202</v>
      </c>
      <c r="Q18" s="70">
        <f>RANK(P18,P$8:P$74,0)</f>
        <v>27</v>
      </c>
      <c r="R18" s="69">
        <f>VLOOKUP($A18,'Return Data'!$A$7:$R$328,17,0)</f>
        <v>30.555025678650001</v>
      </c>
      <c r="S18" s="71">
        <f t="shared" si="5"/>
        <v>18</v>
      </c>
    </row>
    <row r="19" spans="1:19" x14ac:dyDescent="0.25">
      <c r="A19" s="67" t="s">
        <v>277</v>
      </c>
      <c r="B19" s="68">
        <f>VLOOKUP($A19,'Return Data'!$A$7:$R$328,2,0)</f>
        <v>43901</v>
      </c>
      <c r="C19" s="69">
        <f>VLOOKUP($A19,'Return Data'!$A$7:$R$328,3,0)</f>
        <v>13.582700000000001</v>
      </c>
      <c r="D19" s="69">
        <f>VLOOKUP($A19,'Return Data'!$A$7:$R$328,11,0)</f>
        <v>-28.774057330548398</v>
      </c>
      <c r="E19" s="70">
        <f t="shared" si="0"/>
        <v>35</v>
      </c>
      <c r="F19" s="69">
        <f>VLOOKUP($A19,'Return Data'!$A$7:$R$328,12,0)</f>
        <v>0.38314578434667101</v>
      </c>
      <c r="G19" s="70">
        <f t="shared" si="1"/>
        <v>25</v>
      </c>
      <c r="H19" s="69">
        <f>VLOOKUP($A19,'Return Data'!$A$7:$R$328,13,0)</f>
        <v>-10.2287345080777</v>
      </c>
      <c r="I19" s="70">
        <f t="shared" si="2"/>
        <v>29</v>
      </c>
      <c r="J19" s="69">
        <f>VLOOKUP($A19,'Return Data'!$A$7:$R$328,14,0)</f>
        <v>-4.1178288596191397</v>
      </c>
      <c r="K19" s="70">
        <f t="shared" si="3"/>
        <v>34</v>
      </c>
      <c r="L19" s="69">
        <f>VLOOKUP($A19,'Return Data'!$A$7:$R$328,18,0)</f>
        <v>1.37081520713131</v>
      </c>
      <c r="M19" s="70">
        <f t="shared" si="6"/>
        <v>12</v>
      </c>
      <c r="N19" s="69">
        <f>VLOOKUP($A19,'Return Data'!$A$7:$R$328,15,0)</f>
        <v>4.2193475711146897</v>
      </c>
      <c r="O19" s="70">
        <f t="shared" si="7"/>
        <v>22</v>
      </c>
      <c r="P19" s="69"/>
      <c r="Q19" s="70"/>
      <c r="R19" s="69">
        <f>VLOOKUP($A19,'Return Data'!$A$7:$R$328,17,0)</f>
        <v>8.5302380952381007</v>
      </c>
      <c r="S19" s="71">
        <f t="shared" si="5"/>
        <v>40</v>
      </c>
    </row>
    <row r="20" spans="1:19" x14ac:dyDescent="0.25">
      <c r="A20" s="67" t="s">
        <v>278</v>
      </c>
      <c r="B20" s="68">
        <f>VLOOKUP($A20,'Return Data'!$A$7:$R$328,2,0)</f>
        <v>43901</v>
      </c>
      <c r="C20" s="69">
        <f>VLOOKUP($A20,'Return Data'!$A$7:$R$328,3,0)</f>
        <v>498.5933</v>
      </c>
      <c r="D20" s="69">
        <f>VLOOKUP($A20,'Return Data'!$A$7:$R$328,11,0)</f>
        <v>-45.491284193995803</v>
      </c>
      <c r="E20" s="70">
        <f t="shared" si="0"/>
        <v>62</v>
      </c>
      <c r="F20" s="69">
        <f>VLOOKUP($A20,'Return Data'!$A$7:$R$328,12,0)</f>
        <v>-14.704119184790899</v>
      </c>
      <c r="G20" s="70">
        <f t="shared" si="1"/>
        <v>64</v>
      </c>
      <c r="H20" s="69">
        <f>VLOOKUP($A20,'Return Data'!$A$7:$R$328,13,0)</f>
        <v>-18.402326012004799</v>
      </c>
      <c r="I20" s="70">
        <f t="shared" si="2"/>
        <v>51</v>
      </c>
      <c r="J20" s="69">
        <f>VLOOKUP($A20,'Return Data'!$A$7:$R$328,14,0)</f>
        <v>-10.2003338640449</v>
      </c>
      <c r="K20" s="70">
        <f t="shared" si="3"/>
        <v>50</v>
      </c>
      <c r="L20" s="69">
        <f>VLOOKUP($A20,'Return Data'!$A$7:$R$328,18,0)</f>
        <v>-3.0698932709608999</v>
      </c>
      <c r="M20" s="70">
        <f t="shared" si="6"/>
        <v>35</v>
      </c>
      <c r="N20" s="69">
        <f>VLOOKUP($A20,'Return Data'!$A$7:$R$328,15,0)</f>
        <v>1.3404423387329401</v>
      </c>
      <c r="O20" s="70">
        <f t="shared" si="7"/>
        <v>40</v>
      </c>
      <c r="P20" s="69">
        <f>VLOOKUP($A20,'Return Data'!$A$7:$R$328,16,0)</f>
        <v>3.33213806605022</v>
      </c>
      <c r="Q20" s="70">
        <f>RANK(P20,P$8:P$74,0)</f>
        <v>30</v>
      </c>
      <c r="R20" s="69">
        <f>VLOOKUP($A20,'Return Data'!$A$7:$R$328,17,0)</f>
        <v>233.394260567988</v>
      </c>
      <c r="S20" s="71">
        <f t="shared" si="5"/>
        <v>3</v>
      </c>
    </row>
    <row r="21" spans="1:19" x14ac:dyDescent="0.25">
      <c r="A21" s="67" t="s">
        <v>279</v>
      </c>
      <c r="B21" s="68">
        <f>VLOOKUP($A21,'Return Data'!$A$7:$R$328,2,0)</f>
        <v>43901</v>
      </c>
      <c r="C21" s="69">
        <f>VLOOKUP($A21,'Return Data'!$A$7:$R$328,3,0)</f>
        <v>321.471</v>
      </c>
      <c r="D21" s="69">
        <f>VLOOKUP($A21,'Return Data'!$A$7:$R$328,11,0)</f>
        <v>-49.613640622723402</v>
      </c>
      <c r="E21" s="70">
        <f t="shared" si="0"/>
        <v>64</v>
      </c>
      <c r="F21" s="69">
        <f>VLOOKUP($A21,'Return Data'!$A$7:$R$328,12,0)</f>
        <v>-11.863903618419499</v>
      </c>
      <c r="G21" s="70">
        <f t="shared" si="1"/>
        <v>58</v>
      </c>
      <c r="H21" s="69">
        <f>VLOOKUP($A21,'Return Data'!$A$7:$R$328,13,0)</f>
        <v>-17.551371027638201</v>
      </c>
      <c r="I21" s="70">
        <f t="shared" si="2"/>
        <v>49</v>
      </c>
      <c r="J21" s="69">
        <f>VLOOKUP($A21,'Return Data'!$A$7:$R$328,14,0)</f>
        <v>-8.5140502851393798</v>
      </c>
      <c r="K21" s="70">
        <f t="shared" si="3"/>
        <v>46</v>
      </c>
      <c r="L21" s="69">
        <f>VLOOKUP($A21,'Return Data'!$A$7:$R$328,18,0)</f>
        <v>-1.8555786324996699</v>
      </c>
      <c r="M21" s="70">
        <f t="shared" si="6"/>
        <v>27</v>
      </c>
      <c r="N21" s="69">
        <f>VLOOKUP($A21,'Return Data'!$A$7:$R$328,15,0)</f>
        <v>4.5350932989792501</v>
      </c>
      <c r="O21" s="70">
        <f t="shared" si="7"/>
        <v>20</v>
      </c>
      <c r="P21" s="69">
        <f>VLOOKUP($A21,'Return Data'!$A$7:$R$328,16,0)</f>
        <v>6.4800842573238002</v>
      </c>
      <c r="Q21" s="70">
        <f>RANK(P21,P$8:P$74,0)</f>
        <v>15</v>
      </c>
      <c r="R21" s="69">
        <f>VLOOKUP($A21,'Return Data'!$A$7:$R$328,17,0)</f>
        <v>162.22447916666701</v>
      </c>
      <c r="S21" s="71">
        <f t="shared" si="5"/>
        <v>5</v>
      </c>
    </row>
    <row r="22" spans="1:19" x14ac:dyDescent="0.25">
      <c r="A22" s="67" t="s">
        <v>280</v>
      </c>
      <c r="B22" s="68">
        <f>VLOOKUP($A22,'Return Data'!$A$7:$R$328,2,0)</f>
        <v>43901</v>
      </c>
      <c r="C22" s="69">
        <f>VLOOKUP($A22,'Return Data'!$A$7:$R$328,3,0)</f>
        <v>429.01100000000002</v>
      </c>
      <c r="D22" s="69">
        <f>VLOOKUP($A22,'Return Data'!$A$7:$R$328,11,0)</f>
        <v>-59.587105956668402</v>
      </c>
      <c r="E22" s="70">
        <f t="shared" si="0"/>
        <v>67</v>
      </c>
      <c r="F22" s="69">
        <f>VLOOKUP($A22,'Return Data'!$A$7:$R$328,12,0)</f>
        <v>-22.435548614515099</v>
      </c>
      <c r="G22" s="70">
        <f t="shared" si="1"/>
        <v>65</v>
      </c>
      <c r="H22" s="69">
        <f>VLOOKUP($A22,'Return Data'!$A$7:$R$328,13,0)</f>
        <v>-25.515546807148901</v>
      </c>
      <c r="I22" s="70">
        <f t="shared" si="2"/>
        <v>62</v>
      </c>
      <c r="J22" s="69">
        <f>VLOOKUP($A22,'Return Data'!$A$7:$R$328,14,0)</f>
        <v>-15.390652937290699</v>
      </c>
      <c r="K22" s="70">
        <f t="shared" si="3"/>
        <v>57</v>
      </c>
      <c r="L22" s="69">
        <f>VLOOKUP($A22,'Return Data'!$A$7:$R$328,18,0)</f>
        <v>-7.7452546556017703</v>
      </c>
      <c r="M22" s="70">
        <f t="shared" si="6"/>
        <v>48</v>
      </c>
      <c r="N22" s="69">
        <f>VLOOKUP($A22,'Return Data'!$A$7:$R$328,15,0)</f>
        <v>-1.3717730901204199</v>
      </c>
      <c r="O22" s="70">
        <f t="shared" si="7"/>
        <v>45</v>
      </c>
      <c r="P22" s="69">
        <f>VLOOKUP($A22,'Return Data'!$A$7:$R$328,16,0)</f>
        <v>1.0662701133472501</v>
      </c>
      <c r="Q22" s="70">
        <f>RANK(P22,P$8:P$74,0)</f>
        <v>37</v>
      </c>
      <c r="R22" s="69">
        <f>VLOOKUP($A22,'Return Data'!$A$7:$R$328,17,0)</f>
        <v>580.02177621594501</v>
      </c>
      <c r="S22" s="71">
        <f t="shared" si="5"/>
        <v>1</v>
      </c>
    </row>
    <row r="23" spans="1:19" x14ac:dyDescent="0.25">
      <c r="A23" s="67" t="s">
        <v>281</v>
      </c>
      <c r="B23" s="68">
        <f>VLOOKUP($A23,'Return Data'!$A$7:$R$328,2,0)</f>
        <v>43901</v>
      </c>
      <c r="C23" s="69">
        <f>VLOOKUP($A23,'Return Data'!$A$7:$R$328,3,0)</f>
        <v>34.854700000000001</v>
      </c>
      <c r="D23" s="69">
        <f>VLOOKUP($A23,'Return Data'!$A$7:$R$328,11,0)</f>
        <v>-29.000542033130799</v>
      </c>
      <c r="E23" s="70">
        <f t="shared" si="0"/>
        <v>36</v>
      </c>
      <c r="F23" s="69">
        <f>VLOOKUP($A23,'Return Data'!$A$7:$R$328,12,0)</f>
        <v>0.87899959739538003</v>
      </c>
      <c r="G23" s="70">
        <f t="shared" si="1"/>
        <v>24</v>
      </c>
      <c r="H23" s="69">
        <f>VLOOKUP($A23,'Return Data'!$A$7:$R$328,13,0)</f>
        <v>-9.8420470717805895</v>
      </c>
      <c r="I23" s="70">
        <f t="shared" si="2"/>
        <v>28</v>
      </c>
      <c r="J23" s="69">
        <f>VLOOKUP($A23,'Return Data'!$A$7:$R$328,14,0)</f>
        <v>-2.82168479486899</v>
      </c>
      <c r="K23" s="70">
        <f t="shared" si="3"/>
        <v>30</v>
      </c>
      <c r="L23" s="69">
        <f>VLOOKUP($A23,'Return Data'!$A$7:$R$328,18,0)</f>
        <v>-2.2624523062548501</v>
      </c>
      <c r="M23" s="70">
        <f t="shared" si="6"/>
        <v>30</v>
      </c>
      <c r="N23" s="69">
        <f>VLOOKUP($A23,'Return Data'!$A$7:$R$328,15,0)</f>
        <v>3.4977164213905398</v>
      </c>
      <c r="O23" s="70">
        <f t="shared" si="7"/>
        <v>28</v>
      </c>
      <c r="P23" s="69">
        <f>VLOOKUP($A23,'Return Data'!$A$7:$R$328,16,0)</f>
        <v>5.1033300406810902</v>
      </c>
      <c r="Q23" s="70">
        <f>RANK(P23,P$8:P$74,0)</f>
        <v>22</v>
      </c>
      <c r="R23" s="69">
        <f>VLOOKUP($A23,'Return Data'!$A$7:$R$328,17,0)</f>
        <v>18.8449636476942</v>
      </c>
      <c r="S23" s="71">
        <f t="shared" si="5"/>
        <v>31</v>
      </c>
    </row>
    <row r="24" spans="1:19" x14ac:dyDescent="0.25">
      <c r="A24" s="67" t="s">
        <v>282</v>
      </c>
      <c r="B24" s="68">
        <f>VLOOKUP($A24,'Return Data'!$A$7:$R$328,2,0)</f>
        <v>43901</v>
      </c>
      <c r="C24" s="69">
        <f>VLOOKUP($A24,'Return Data'!$A$7:$R$328,3,0)</f>
        <v>336.43</v>
      </c>
      <c r="D24" s="69">
        <f>VLOOKUP($A24,'Return Data'!$A$7:$R$328,11,0)</f>
        <v>-46.0452166893255</v>
      </c>
      <c r="E24" s="70">
        <f t="shared" si="0"/>
        <v>63</v>
      </c>
      <c r="F24" s="69">
        <f>VLOOKUP($A24,'Return Data'!$A$7:$R$328,12,0)</f>
        <v>-11.8039568063346</v>
      </c>
      <c r="G24" s="70">
        <f t="shared" si="1"/>
        <v>56</v>
      </c>
      <c r="H24" s="69">
        <f>VLOOKUP($A24,'Return Data'!$A$7:$R$328,13,0)</f>
        <v>-17.284197237949702</v>
      </c>
      <c r="I24" s="70">
        <f t="shared" si="2"/>
        <v>48</v>
      </c>
      <c r="J24" s="69">
        <f>VLOOKUP($A24,'Return Data'!$A$7:$R$328,14,0)</f>
        <v>-8.1097277190086103</v>
      </c>
      <c r="K24" s="70">
        <f t="shared" si="3"/>
        <v>44</v>
      </c>
      <c r="L24" s="69">
        <f>VLOOKUP($A24,'Return Data'!$A$7:$R$328,18,0)</f>
        <v>-1.4457598688890101</v>
      </c>
      <c r="M24" s="70">
        <f t="shared" si="6"/>
        <v>26</v>
      </c>
      <c r="N24" s="69">
        <f>VLOOKUP($A24,'Return Data'!$A$7:$R$328,15,0)</f>
        <v>2.6144860321102299</v>
      </c>
      <c r="O24" s="70">
        <f t="shared" si="7"/>
        <v>34</v>
      </c>
      <c r="P24" s="69">
        <f>VLOOKUP($A24,'Return Data'!$A$7:$R$328,16,0)</f>
        <v>4.3883173352280904</v>
      </c>
      <c r="Q24" s="70">
        <f>RANK(P24,P$8:P$74,0)</f>
        <v>26</v>
      </c>
      <c r="R24" s="69">
        <f>VLOOKUP($A24,'Return Data'!$A$7:$R$328,17,0)</f>
        <v>158.65106524633799</v>
      </c>
      <c r="S24" s="71">
        <f t="shared" si="5"/>
        <v>6</v>
      </c>
    </row>
    <row r="25" spans="1:19" x14ac:dyDescent="0.25">
      <c r="A25" s="67" t="s">
        <v>283</v>
      </c>
      <c r="B25" s="68">
        <f>VLOOKUP($A25,'Return Data'!$A$7:$R$328,2,0)</f>
        <v>43901</v>
      </c>
      <c r="C25" s="69">
        <f>VLOOKUP($A25,'Return Data'!$A$7:$R$328,3,0)</f>
        <v>10.26</v>
      </c>
      <c r="D25" s="69">
        <f>VLOOKUP($A25,'Return Data'!$A$7:$R$328,11,0)</f>
        <v>-31.0202387540517</v>
      </c>
      <c r="E25" s="70">
        <f t="shared" si="0"/>
        <v>40</v>
      </c>
      <c r="F25" s="69">
        <f>VLOOKUP($A25,'Return Data'!$A$7:$R$328,12,0)</f>
        <v>1.77477389866771</v>
      </c>
      <c r="G25" s="70">
        <f t="shared" si="1"/>
        <v>23</v>
      </c>
      <c r="H25" s="69">
        <f>VLOOKUP($A25,'Return Data'!$A$7:$R$328,13,0)</f>
        <v>-9.2994553672465994</v>
      </c>
      <c r="I25" s="70">
        <f t="shared" si="2"/>
        <v>24</v>
      </c>
      <c r="J25" s="69">
        <f>VLOOKUP($A25,'Return Data'!$A$7:$R$328,14,0)</f>
        <v>-1.71942717166006</v>
      </c>
      <c r="K25" s="70">
        <f t="shared" si="3"/>
        <v>24</v>
      </c>
      <c r="L25" s="69"/>
      <c r="M25" s="70"/>
      <c r="N25" s="69"/>
      <c r="O25" s="70"/>
      <c r="P25" s="69"/>
      <c r="Q25" s="70"/>
      <c r="R25" s="69">
        <f>VLOOKUP($A25,'Return Data'!$A$7:$R$328,17,0)</f>
        <v>1.3198887343532699</v>
      </c>
      <c r="S25" s="71">
        <f t="shared" si="5"/>
        <v>51</v>
      </c>
    </row>
    <row r="26" spans="1:19" x14ac:dyDescent="0.25">
      <c r="A26" s="67" t="s">
        <v>284</v>
      </c>
      <c r="B26" s="68">
        <f>VLOOKUP($A26,'Return Data'!$A$7:$R$328,2,0)</f>
        <v>43901</v>
      </c>
      <c r="C26" s="69">
        <f>VLOOKUP($A26,'Return Data'!$A$7:$R$328,3,0)</f>
        <v>26.37</v>
      </c>
      <c r="D26" s="69">
        <f>VLOOKUP($A26,'Return Data'!$A$7:$R$328,11,0)</f>
        <v>-14.513447079236499</v>
      </c>
      <c r="E26" s="70">
        <f t="shared" si="0"/>
        <v>14</v>
      </c>
      <c r="F26" s="69">
        <f>VLOOKUP($A26,'Return Data'!$A$7:$R$328,12,0)</f>
        <v>7.8228509079573101</v>
      </c>
      <c r="G26" s="70">
        <f t="shared" si="1"/>
        <v>10</v>
      </c>
      <c r="H26" s="69">
        <f>VLOOKUP($A26,'Return Data'!$A$7:$R$328,13,0)</f>
        <v>0.50708671043821396</v>
      </c>
      <c r="I26" s="70">
        <f t="shared" si="2"/>
        <v>9</v>
      </c>
      <c r="J26" s="69">
        <f>VLOOKUP($A26,'Return Data'!$A$7:$R$328,14,0)</f>
        <v>2.32192726324294</v>
      </c>
      <c r="K26" s="70">
        <f t="shared" si="3"/>
        <v>14</v>
      </c>
      <c r="L26" s="69">
        <f>VLOOKUP($A26,'Return Data'!$A$7:$R$328,18,0)</f>
        <v>0.70862629866722804</v>
      </c>
      <c r="M26" s="70">
        <f>RANK(L26,L$8:L$74,0)</f>
        <v>15</v>
      </c>
      <c r="N26" s="69">
        <f>VLOOKUP($A26,'Return Data'!$A$7:$R$328,15,0)</f>
        <v>7.4797583749287098</v>
      </c>
      <c r="O26" s="70">
        <f>RANK(N26,N$8:N$74,0)</f>
        <v>14</v>
      </c>
      <c r="P26" s="69">
        <f>VLOOKUP($A26,'Return Data'!$A$7:$R$328,16,0)</f>
        <v>5.07290000132737</v>
      </c>
      <c r="Q26" s="70">
        <f>RANK(P26,P$8:P$74,0)</f>
        <v>24</v>
      </c>
      <c r="R26" s="69">
        <f>VLOOKUP($A26,'Return Data'!$A$7:$R$328,17,0)</f>
        <v>25.1687026116259</v>
      </c>
      <c r="S26" s="71">
        <f t="shared" si="5"/>
        <v>24</v>
      </c>
    </row>
    <row r="27" spans="1:19" x14ac:dyDescent="0.25">
      <c r="A27" s="67" t="s">
        <v>285</v>
      </c>
      <c r="B27" s="68">
        <f>VLOOKUP($A27,'Return Data'!$A$7:$R$328,2,0)</f>
        <v>43901</v>
      </c>
      <c r="C27" s="69">
        <f>VLOOKUP($A27,'Return Data'!$A$7:$R$328,3,0)</f>
        <v>48.8</v>
      </c>
      <c r="D27" s="69">
        <f>VLOOKUP($A27,'Return Data'!$A$7:$R$328,11,0)</f>
        <v>-35.919304576020998</v>
      </c>
      <c r="E27" s="70">
        <f t="shared" si="0"/>
        <v>45</v>
      </c>
      <c r="F27" s="69">
        <f>VLOOKUP($A27,'Return Data'!$A$7:$R$328,12,0)</f>
        <v>-10.4404142865681</v>
      </c>
      <c r="G27" s="70">
        <f t="shared" si="1"/>
        <v>53</v>
      </c>
      <c r="H27" s="69">
        <f>VLOOKUP($A27,'Return Data'!$A$7:$R$328,13,0)</f>
        <v>-19.8202619996155</v>
      </c>
      <c r="I27" s="70">
        <f t="shared" si="2"/>
        <v>54</v>
      </c>
      <c r="J27" s="69">
        <f>VLOOKUP($A27,'Return Data'!$A$7:$R$328,14,0)</f>
        <v>-11.016118525247601</v>
      </c>
      <c r="K27" s="70">
        <f t="shared" si="3"/>
        <v>51</v>
      </c>
      <c r="L27" s="69">
        <f>VLOOKUP($A27,'Return Data'!$A$7:$R$328,18,0)</f>
        <v>-6.6246669355584702</v>
      </c>
      <c r="M27" s="70">
        <f>RANK(L27,L$8:L$74,0)</f>
        <v>46</v>
      </c>
      <c r="N27" s="69">
        <f>VLOOKUP($A27,'Return Data'!$A$7:$R$328,15,0)</f>
        <v>3.8954004407091198</v>
      </c>
      <c r="O27" s="70">
        <f>RANK(N27,N$8:N$74,0)</f>
        <v>25</v>
      </c>
      <c r="P27" s="69">
        <f>VLOOKUP($A27,'Return Data'!$A$7:$R$328,16,0)</f>
        <v>4.2185477867071199</v>
      </c>
      <c r="Q27" s="70">
        <f>RANK(P27,P$8:P$74,0)</f>
        <v>28</v>
      </c>
      <c r="R27" s="69">
        <f>VLOOKUP($A27,'Return Data'!$A$7:$R$328,17,0)</f>
        <v>34.600537503053999</v>
      </c>
      <c r="S27" s="71">
        <f t="shared" si="5"/>
        <v>17</v>
      </c>
    </row>
    <row r="28" spans="1:19" x14ac:dyDescent="0.25">
      <c r="A28" s="67" t="s">
        <v>286</v>
      </c>
      <c r="B28" s="68">
        <f>VLOOKUP($A28,'Return Data'!$A$7:$R$328,2,0)</f>
        <v>43901</v>
      </c>
      <c r="C28" s="69">
        <f>VLOOKUP($A28,'Return Data'!$A$7:$R$328,3,0)</f>
        <v>8.98</v>
      </c>
      <c r="D28" s="69">
        <f>VLOOKUP($A28,'Return Data'!$A$7:$R$328,11,0)</f>
        <v>-36.905965621840203</v>
      </c>
      <c r="E28" s="70">
        <f t="shared" si="0"/>
        <v>49</v>
      </c>
      <c r="F28" s="69">
        <f>VLOOKUP($A28,'Return Data'!$A$7:$R$328,12,0)</f>
        <v>-5.2203761531310304</v>
      </c>
      <c r="G28" s="70">
        <f t="shared" si="1"/>
        <v>46</v>
      </c>
      <c r="H28" s="69">
        <f>VLOOKUP($A28,'Return Data'!$A$7:$R$328,13,0)</f>
        <v>-12.134667100091599</v>
      </c>
      <c r="I28" s="70">
        <f t="shared" si="2"/>
        <v>36</v>
      </c>
      <c r="J28" s="69">
        <f>VLOOKUP($A28,'Return Data'!$A$7:$R$328,14,0)</f>
        <v>-3.5348910918983698</v>
      </c>
      <c r="K28" s="70">
        <f t="shared" si="3"/>
        <v>32</v>
      </c>
      <c r="L28" s="69">
        <f>VLOOKUP($A28,'Return Data'!$A$7:$R$328,18,0)</f>
        <v>-4.2594810268322298</v>
      </c>
      <c r="M28" s="70">
        <f>RANK(L28,L$8:L$74,0)</f>
        <v>40</v>
      </c>
      <c r="N28" s="69"/>
      <c r="O28" s="70"/>
      <c r="P28" s="69"/>
      <c r="Q28" s="70"/>
      <c r="R28" s="69">
        <f>VLOOKUP($A28,'Return Data'!$A$7:$R$328,17,0)</f>
        <v>-4.6305970149253701</v>
      </c>
      <c r="S28" s="71">
        <f t="shared" si="5"/>
        <v>57</v>
      </c>
    </row>
    <row r="29" spans="1:19" x14ac:dyDescent="0.25">
      <c r="A29" s="67" t="s">
        <v>287</v>
      </c>
      <c r="B29" s="68">
        <f>VLOOKUP($A29,'Return Data'!$A$7:$R$328,2,0)</f>
        <v>43901</v>
      </c>
      <c r="C29" s="69">
        <f>VLOOKUP($A29,'Return Data'!$A$7:$R$328,3,0)</f>
        <v>49.84</v>
      </c>
      <c r="D29" s="69">
        <f>VLOOKUP($A29,'Return Data'!$A$7:$R$328,11,0)</f>
        <v>-21.839382397151301</v>
      </c>
      <c r="E29" s="70">
        <f t="shared" si="0"/>
        <v>27</v>
      </c>
      <c r="F29" s="69">
        <f>VLOOKUP($A29,'Return Data'!$A$7:$R$328,12,0)</f>
        <v>6.4800568114569801</v>
      </c>
      <c r="G29" s="70">
        <f t="shared" si="1"/>
        <v>11</v>
      </c>
      <c r="H29" s="69">
        <f>VLOOKUP($A29,'Return Data'!$A$7:$R$328,13,0)</f>
        <v>-5.1146293821322004</v>
      </c>
      <c r="I29" s="70">
        <f t="shared" si="2"/>
        <v>15</v>
      </c>
      <c r="J29" s="69">
        <f>VLOOKUP($A29,'Return Data'!$A$7:$R$328,14,0)</f>
        <v>0.78652057882611004</v>
      </c>
      <c r="K29" s="70">
        <f t="shared" si="3"/>
        <v>17</v>
      </c>
      <c r="L29" s="69">
        <f>VLOOKUP($A29,'Return Data'!$A$7:$R$328,18,0)</f>
        <v>2.8409230649041799</v>
      </c>
      <c r="M29" s="70">
        <f>RANK(L29,L$8:L$74,0)</f>
        <v>10</v>
      </c>
      <c r="N29" s="69">
        <f>VLOOKUP($A29,'Return Data'!$A$7:$R$328,15,0)</f>
        <v>8.3829136438190801</v>
      </c>
      <c r="O29" s="70">
        <f>RANK(N29,N$8:N$74,0)</f>
        <v>9</v>
      </c>
      <c r="P29" s="69">
        <f>VLOOKUP($A29,'Return Data'!$A$7:$R$328,16,0)</f>
        <v>7.4216960235976099</v>
      </c>
      <c r="Q29" s="70">
        <f>RANK(P29,P$8:P$74,0)</f>
        <v>11</v>
      </c>
      <c r="R29" s="69">
        <f>VLOOKUP($A29,'Return Data'!$A$7:$R$328,17,0)</f>
        <v>30.163036714374599</v>
      </c>
      <c r="S29" s="71">
        <f t="shared" si="5"/>
        <v>19</v>
      </c>
    </row>
    <row r="30" spans="1:19" x14ac:dyDescent="0.25">
      <c r="A30" s="67" t="s">
        <v>288</v>
      </c>
      <c r="B30" s="68">
        <f>VLOOKUP($A30,'Return Data'!$A$7:$R$328,2,0)</f>
        <v>43901</v>
      </c>
      <c r="C30" s="69">
        <f>VLOOKUP($A30,'Return Data'!$A$7:$R$328,3,0)</f>
        <v>9.2398000000000007</v>
      </c>
      <c r="D30" s="69">
        <f>VLOOKUP($A30,'Return Data'!$A$7:$R$328,11,0)</f>
        <v>-40.845228997726203</v>
      </c>
      <c r="E30" s="70">
        <f t="shared" si="0"/>
        <v>57</v>
      </c>
      <c r="F30" s="69"/>
      <c r="G30" s="70"/>
      <c r="H30" s="69"/>
      <c r="I30" s="70"/>
      <c r="J30" s="69"/>
      <c r="K30" s="70"/>
      <c r="L30" s="69"/>
      <c r="M30" s="70"/>
      <c r="N30" s="69"/>
      <c r="O30" s="70"/>
      <c r="P30" s="69"/>
      <c r="Q30" s="70"/>
      <c r="R30" s="69">
        <f>VLOOKUP($A30,'Return Data'!$A$7:$R$328,17,0)</f>
        <v>-19.1360689655172</v>
      </c>
      <c r="S30" s="71">
        <f t="shared" si="5"/>
        <v>67</v>
      </c>
    </row>
    <row r="31" spans="1:19" x14ac:dyDescent="0.25">
      <c r="A31" s="67" t="s">
        <v>289</v>
      </c>
      <c r="B31" s="68">
        <f>VLOOKUP($A31,'Return Data'!$A$7:$R$328,2,0)</f>
        <v>43901</v>
      </c>
      <c r="C31" s="69">
        <f>VLOOKUP($A31,'Return Data'!$A$7:$R$328,3,0)</f>
        <v>17.138400000000001</v>
      </c>
      <c r="D31" s="69">
        <f>VLOOKUP($A31,'Return Data'!$A$7:$R$328,11,0)</f>
        <v>-17.9732653649186</v>
      </c>
      <c r="E31" s="70">
        <f t="shared" si="0"/>
        <v>17</v>
      </c>
      <c r="F31" s="69">
        <f>VLOOKUP($A31,'Return Data'!$A$7:$R$328,12,0)</f>
        <v>5.4151884860546504</v>
      </c>
      <c r="G31" s="70">
        <f t="shared" ref="G31:G74" si="8">RANK(F31,F$8:F$74,0)</f>
        <v>13</v>
      </c>
      <c r="H31" s="69">
        <f>VLOOKUP($A31,'Return Data'!$A$7:$R$328,13,0)</f>
        <v>-3.43626492729814</v>
      </c>
      <c r="I31" s="70">
        <f t="shared" ref="I31:I38" si="9">RANK(H31,H$8:H$74,0)</f>
        <v>11</v>
      </c>
      <c r="J31" s="69">
        <f>VLOOKUP($A31,'Return Data'!$A$7:$R$328,14,0)</f>
        <v>4.7762461621486496</v>
      </c>
      <c r="K31" s="70">
        <f t="shared" ref="K31:K38" si="10">RANK(J31,J$8:J$74,0)</f>
        <v>8</v>
      </c>
      <c r="L31" s="69">
        <f>VLOOKUP($A31,'Return Data'!$A$7:$R$328,18,0)</f>
        <v>4.03006003788584</v>
      </c>
      <c r="M31" s="70">
        <f t="shared" ref="M31:M38" si="11">RANK(L31,L$8:L$74,0)</f>
        <v>6</v>
      </c>
      <c r="N31" s="69">
        <f>VLOOKUP($A31,'Return Data'!$A$7:$R$328,15,0)</f>
        <v>9.5667581754563003</v>
      </c>
      <c r="O31" s="70">
        <f t="shared" ref="O31:O38" si="12">RANK(N31,N$8:N$74,0)</f>
        <v>7</v>
      </c>
      <c r="P31" s="69">
        <f>VLOOKUP($A31,'Return Data'!$A$7:$R$328,16,0)</f>
        <v>8.6653798812075191</v>
      </c>
      <c r="Q31" s="70">
        <f>RANK(P31,P$8:P$74,0)</f>
        <v>5</v>
      </c>
      <c r="R31" s="69">
        <f>VLOOKUP($A31,'Return Data'!$A$7:$R$328,17,0)</f>
        <v>5.97184506073802</v>
      </c>
      <c r="S31" s="71">
        <f t="shared" si="5"/>
        <v>44</v>
      </c>
    </row>
    <row r="32" spans="1:19" x14ac:dyDescent="0.25">
      <c r="A32" s="67" t="s">
        <v>290</v>
      </c>
      <c r="B32" s="68">
        <f>VLOOKUP($A32,'Return Data'!$A$7:$R$328,2,0)</f>
        <v>43901</v>
      </c>
      <c r="C32" s="69">
        <f>VLOOKUP($A32,'Return Data'!$A$7:$R$328,3,0)</f>
        <v>42.563000000000002</v>
      </c>
      <c r="D32" s="69">
        <f>VLOOKUP($A32,'Return Data'!$A$7:$R$328,11,0)</f>
        <v>-28.120387433941598</v>
      </c>
      <c r="E32" s="70">
        <f t="shared" si="0"/>
        <v>32</v>
      </c>
      <c r="F32" s="69">
        <f>VLOOKUP($A32,'Return Data'!$A$7:$R$328,12,0)</f>
        <v>2.1574186914961202</v>
      </c>
      <c r="G32" s="70">
        <f t="shared" si="8"/>
        <v>21</v>
      </c>
      <c r="H32" s="69">
        <f>VLOOKUP($A32,'Return Data'!$A$7:$R$328,13,0)</f>
        <v>-9.64161767503834</v>
      </c>
      <c r="I32" s="70">
        <f t="shared" si="9"/>
        <v>26</v>
      </c>
      <c r="J32" s="69">
        <f>VLOOKUP($A32,'Return Data'!$A$7:$R$328,14,0)</f>
        <v>3.5157977797890601E-2</v>
      </c>
      <c r="K32" s="70">
        <f t="shared" si="10"/>
        <v>18</v>
      </c>
      <c r="L32" s="69">
        <f>VLOOKUP($A32,'Return Data'!$A$7:$R$328,18,0)</f>
        <v>3.39008320766311</v>
      </c>
      <c r="M32" s="70">
        <f t="shared" si="11"/>
        <v>7</v>
      </c>
      <c r="N32" s="69">
        <f>VLOOKUP($A32,'Return Data'!$A$7:$R$328,15,0)</f>
        <v>6.1128164606823399</v>
      </c>
      <c r="O32" s="70">
        <f t="shared" si="12"/>
        <v>17</v>
      </c>
      <c r="P32" s="69">
        <f>VLOOKUP($A32,'Return Data'!$A$7:$R$328,16,0)</f>
        <v>6.5507096373000602</v>
      </c>
      <c r="Q32" s="70">
        <f>RANK(P32,P$8:P$74,0)</f>
        <v>14</v>
      </c>
      <c r="R32" s="69">
        <f>VLOOKUP($A32,'Return Data'!$A$7:$R$328,17,0)</f>
        <v>22.760427039448501</v>
      </c>
      <c r="S32" s="71">
        <f t="shared" si="5"/>
        <v>27</v>
      </c>
    </row>
    <row r="33" spans="1:19" x14ac:dyDescent="0.25">
      <c r="A33" s="67" t="s">
        <v>291</v>
      </c>
      <c r="B33" s="68">
        <f>VLOOKUP($A33,'Return Data'!$A$7:$R$328,2,0)</f>
        <v>43901</v>
      </c>
      <c r="C33" s="69">
        <f>VLOOKUP($A33,'Return Data'!$A$7:$R$328,3,0)</f>
        <v>49.33</v>
      </c>
      <c r="D33" s="69">
        <f>VLOOKUP($A33,'Return Data'!$A$7:$R$328,11,0)</f>
        <v>-36.4366553662339</v>
      </c>
      <c r="E33" s="70">
        <f t="shared" si="0"/>
        <v>47</v>
      </c>
      <c r="F33" s="69">
        <f>VLOOKUP($A33,'Return Data'!$A$7:$R$328,12,0)</f>
        <v>-4.3627966615651896</v>
      </c>
      <c r="G33" s="70">
        <f t="shared" si="8"/>
        <v>41</v>
      </c>
      <c r="H33" s="69">
        <f>VLOOKUP($A33,'Return Data'!$A$7:$R$328,13,0)</f>
        <v>-13.250888806955301</v>
      </c>
      <c r="I33" s="70">
        <f t="shared" si="9"/>
        <v>39</v>
      </c>
      <c r="J33" s="69">
        <f>VLOOKUP($A33,'Return Data'!$A$7:$R$328,14,0)</f>
        <v>-5.6434724331053401</v>
      </c>
      <c r="K33" s="70">
        <f t="shared" si="10"/>
        <v>38</v>
      </c>
      <c r="L33" s="69">
        <f>VLOOKUP($A33,'Return Data'!$A$7:$R$328,18,0)</f>
        <v>-4.6707163634690501</v>
      </c>
      <c r="M33" s="70">
        <f t="shared" si="11"/>
        <v>43</v>
      </c>
      <c r="N33" s="69">
        <f>VLOOKUP($A33,'Return Data'!$A$7:$R$328,15,0)</f>
        <v>3.63045486683284</v>
      </c>
      <c r="O33" s="70">
        <f t="shared" si="12"/>
        <v>26</v>
      </c>
      <c r="P33" s="69">
        <f>VLOOKUP($A33,'Return Data'!$A$7:$R$328,16,0)</f>
        <v>5.9103034531759198</v>
      </c>
      <c r="Q33" s="70">
        <f>RANK(P33,P$8:P$74,0)</f>
        <v>17</v>
      </c>
      <c r="R33" s="69">
        <f>VLOOKUP($A33,'Return Data'!$A$7:$R$328,17,0)</f>
        <v>28.005169722980899</v>
      </c>
      <c r="S33" s="71">
        <f t="shared" si="5"/>
        <v>22</v>
      </c>
    </row>
    <row r="34" spans="1:19" x14ac:dyDescent="0.25">
      <c r="A34" s="67" t="s">
        <v>292</v>
      </c>
      <c r="B34" s="68">
        <f>VLOOKUP($A34,'Return Data'!$A$7:$R$328,2,0)</f>
        <v>43901</v>
      </c>
      <c r="C34" s="69">
        <f>VLOOKUP($A34,'Return Data'!$A$7:$R$328,3,0)</f>
        <v>66.931399999999996</v>
      </c>
      <c r="D34" s="69">
        <f>VLOOKUP($A34,'Return Data'!$A$7:$R$328,11,0)</f>
        <v>-26.276238299526799</v>
      </c>
      <c r="E34" s="70">
        <f t="shared" si="0"/>
        <v>30</v>
      </c>
      <c r="F34" s="69">
        <f>VLOOKUP($A34,'Return Data'!$A$7:$R$328,12,0)</f>
        <v>4.06187633961793</v>
      </c>
      <c r="G34" s="70">
        <f t="shared" si="8"/>
        <v>19</v>
      </c>
      <c r="H34" s="69">
        <f>VLOOKUP($A34,'Return Data'!$A$7:$R$328,13,0)</f>
        <v>-2.3366559249333698</v>
      </c>
      <c r="I34" s="70">
        <f t="shared" si="9"/>
        <v>10</v>
      </c>
      <c r="J34" s="69">
        <f>VLOOKUP($A34,'Return Data'!$A$7:$R$328,14,0)</f>
        <v>4.2135887110049204</v>
      </c>
      <c r="K34" s="70">
        <f t="shared" si="10"/>
        <v>10</v>
      </c>
      <c r="L34" s="69">
        <f>VLOOKUP($A34,'Return Data'!$A$7:$R$328,18,0)</f>
        <v>3.2339013097708298</v>
      </c>
      <c r="M34" s="70">
        <f t="shared" si="11"/>
        <v>8</v>
      </c>
      <c r="N34" s="69">
        <f>VLOOKUP($A34,'Return Data'!$A$7:$R$328,15,0)</f>
        <v>9.2550401315931108</v>
      </c>
      <c r="O34" s="70">
        <f t="shared" si="12"/>
        <v>8</v>
      </c>
      <c r="P34" s="69">
        <f>VLOOKUP($A34,'Return Data'!$A$7:$R$328,16,0)</f>
        <v>5.8782723572169697</v>
      </c>
      <c r="Q34" s="70">
        <f>RANK(P34,P$8:P$74,0)</f>
        <v>18</v>
      </c>
      <c r="R34" s="69">
        <f>VLOOKUP($A34,'Return Data'!$A$7:$R$328,17,0)</f>
        <v>24.949509258346801</v>
      </c>
      <c r="S34" s="71">
        <f t="shared" si="5"/>
        <v>25</v>
      </c>
    </row>
    <row r="35" spans="1:19" x14ac:dyDescent="0.25">
      <c r="A35" s="67" t="s">
        <v>293</v>
      </c>
      <c r="B35" s="68">
        <f>VLOOKUP($A35,'Return Data'!$A$7:$R$328,2,0)</f>
        <v>43901</v>
      </c>
      <c r="C35" s="69">
        <f>VLOOKUP($A35,'Return Data'!$A$7:$R$328,3,0)</f>
        <v>10.652699999999999</v>
      </c>
      <c r="D35" s="69">
        <f>VLOOKUP($A35,'Return Data'!$A$7:$R$328,11,0)</f>
        <v>-33.322774282844598</v>
      </c>
      <c r="E35" s="70">
        <f t="shared" si="0"/>
        <v>41</v>
      </c>
      <c r="F35" s="69">
        <f>VLOOKUP($A35,'Return Data'!$A$7:$R$328,12,0)</f>
        <v>-3.4433934335215102</v>
      </c>
      <c r="G35" s="70">
        <f t="shared" si="8"/>
        <v>35</v>
      </c>
      <c r="H35" s="69">
        <f>VLOOKUP($A35,'Return Data'!$A$7:$R$328,13,0)</f>
        <v>-11.944882464411201</v>
      </c>
      <c r="I35" s="70">
        <f t="shared" si="9"/>
        <v>34</v>
      </c>
      <c r="J35" s="69">
        <f>VLOOKUP($A35,'Return Data'!$A$7:$R$328,14,0)</f>
        <v>-5.5943771693565001</v>
      </c>
      <c r="K35" s="70">
        <f t="shared" si="10"/>
        <v>37</v>
      </c>
      <c r="L35" s="69">
        <f>VLOOKUP($A35,'Return Data'!$A$7:$R$328,18,0)</f>
        <v>-3.50500803787827</v>
      </c>
      <c r="M35" s="70">
        <f t="shared" si="11"/>
        <v>37</v>
      </c>
      <c r="N35" s="69">
        <f>VLOOKUP($A35,'Return Data'!$A$7:$R$328,15,0)</f>
        <v>-9.0643107019905703E-2</v>
      </c>
      <c r="O35" s="70">
        <f t="shared" si="12"/>
        <v>43</v>
      </c>
      <c r="P35" s="69"/>
      <c r="Q35" s="70"/>
      <c r="R35" s="69">
        <f>VLOOKUP($A35,'Return Data'!$A$7:$R$328,17,0)</f>
        <v>1.92125403225806</v>
      </c>
      <c r="S35" s="71">
        <f t="shared" si="5"/>
        <v>50</v>
      </c>
    </row>
    <row r="36" spans="1:19" x14ac:dyDescent="0.25">
      <c r="A36" s="67" t="s">
        <v>294</v>
      </c>
      <c r="B36" s="68">
        <f>VLOOKUP($A36,'Return Data'!$A$7:$R$328,2,0)</f>
        <v>43901</v>
      </c>
      <c r="C36" s="69">
        <f>VLOOKUP($A36,'Return Data'!$A$7:$R$328,3,0)</f>
        <v>16.704000000000001</v>
      </c>
      <c r="D36" s="69">
        <f>VLOOKUP($A36,'Return Data'!$A$7:$R$328,11,0)</f>
        <v>-39.856864976830501</v>
      </c>
      <c r="E36" s="70">
        <f t="shared" si="0"/>
        <v>56</v>
      </c>
      <c r="F36" s="69">
        <f>VLOOKUP($A36,'Return Data'!$A$7:$R$328,12,0)</f>
        <v>-5.0900875773972203</v>
      </c>
      <c r="G36" s="70">
        <f t="shared" si="8"/>
        <v>45</v>
      </c>
      <c r="H36" s="69">
        <f>VLOOKUP($A36,'Return Data'!$A$7:$R$328,13,0)</f>
        <v>-10.3760242247925</v>
      </c>
      <c r="I36" s="70">
        <f t="shared" si="9"/>
        <v>30</v>
      </c>
      <c r="J36" s="69">
        <f>VLOOKUP($A36,'Return Data'!$A$7:$R$328,14,0)</f>
        <v>-2.2239333707547102</v>
      </c>
      <c r="K36" s="70">
        <f t="shared" si="10"/>
        <v>26</v>
      </c>
      <c r="L36" s="69">
        <f>VLOOKUP($A36,'Return Data'!$A$7:$R$328,18,0)</f>
        <v>2.7293744510151399</v>
      </c>
      <c r="M36" s="70">
        <f t="shared" si="11"/>
        <v>11</v>
      </c>
      <c r="N36" s="69">
        <f>VLOOKUP($A36,'Return Data'!$A$7:$R$328,15,0)</f>
        <v>9.8516522970213298</v>
      </c>
      <c r="O36" s="70">
        <f t="shared" si="12"/>
        <v>6</v>
      </c>
      <c r="P36" s="69"/>
      <c r="Q36" s="70"/>
      <c r="R36" s="69">
        <f>VLOOKUP($A36,'Return Data'!$A$7:$R$328,17,0)</f>
        <v>15.9411074918567</v>
      </c>
      <c r="S36" s="71">
        <f t="shared" si="5"/>
        <v>34</v>
      </c>
    </row>
    <row r="37" spans="1:19" x14ac:dyDescent="0.25">
      <c r="A37" s="67" t="s">
        <v>295</v>
      </c>
      <c r="B37" s="68">
        <f>VLOOKUP($A37,'Return Data'!$A$7:$R$328,2,0)</f>
        <v>43901</v>
      </c>
      <c r="C37" s="69">
        <f>VLOOKUP($A37,'Return Data'!$A$7:$R$328,3,0)</f>
        <v>17.464099999999998</v>
      </c>
      <c r="D37" s="69">
        <f>VLOOKUP($A37,'Return Data'!$A$7:$R$328,11,0)</f>
        <v>-18.999824667355</v>
      </c>
      <c r="E37" s="70">
        <f t="shared" si="0"/>
        <v>19</v>
      </c>
      <c r="F37" s="69">
        <f>VLOOKUP($A37,'Return Data'!$A$7:$R$328,12,0)</f>
        <v>10.964406695075599</v>
      </c>
      <c r="G37" s="70">
        <f t="shared" si="8"/>
        <v>9</v>
      </c>
      <c r="H37" s="69">
        <f>VLOOKUP($A37,'Return Data'!$A$7:$R$328,13,0)</f>
        <v>0.74633762986644503</v>
      </c>
      <c r="I37" s="70">
        <f t="shared" si="9"/>
        <v>8</v>
      </c>
      <c r="J37" s="69">
        <f>VLOOKUP($A37,'Return Data'!$A$7:$R$328,14,0)</f>
        <v>4.0311110407932302</v>
      </c>
      <c r="K37" s="70">
        <f t="shared" si="10"/>
        <v>11</v>
      </c>
      <c r="L37" s="69">
        <f>VLOOKUP($A37,'Return Data'!$A$7:$R$328,18,0)</f>
        <v>-0.39067499670566103</v>
      </c>
      <c r="M37" s="70">
        <f t="shared" si="11"/>
        <v>19</v>
      </c>
      <c r="N37" s="69">
        <f>VLOOKUP($A37,'Return Data'!$A$7:$R$328,15,0)</f>
        <v>8.3627817788395298</v>
      </c>
      <c r="O37" s="70">
        <f t="shared" si="12"/>
        <v>10</v>
      </c>
      <c r="P37" s="69">
        <f>VLOOKUP($A37,'Return Data'!$A$7:$R$328,16,0)</f>
        <v>12.359154851339101</v>
      </c>
      <c r="Q37" s="70">
        <f>RANK(P37,P$8:P$74,0)</f>
        <v>3</v>
      </c>
      <c r="R37" s="69">
        <f>VLOOKUP($A37,'Return Data'!$A$7:$R$328,17,0)</f>
        <v>14.522369402985101</v>
      </c>
      <c r="S37" s="71">
        <f t="shared" si="5"/>
        <v>35</v>
      </c>
    </row>
    <row r="38" spans="1:19" x14ac:dyDescent="0.25">
      <c r="A38" s="67" t="s">
        <v>296</v>
      </c>
      <c r="B38" s="68">
        <f>VLOOKUP($A38,'Return Data'!$A$7:$R$328,2,0)</f>
        <v>43901</v>
      </c>
      <c r="C38" s="69">
        <f>VLOOKUP($A38,'Return Data'!$A$7:$R$328,3,0)</f>
        <v>45.347099999999998</v>
      </c>
      <c r="D38" s="69">
        <f>VLOOKUP($A38,'Return Data'!$A$7:$R$328,11,0)</f>
        <v>-52.057788806115397</v>
      </c>
      <c r="E38" s="70">
        <f t="shared" si="0"/>
        <v>65</v>
      </c>
      <c r="F38" s="69">
        <f>VLOOKUP($A38,'Return Data'!$A$7:$R$328,12,0)</f>
        <v>-14.6704209719656</v>
      </c>
      <c r="G38" s="70">
        <f t="shared" si="8"/>
        <v>63</v>
      </c>
      <c r="H38" s="69">
        <f>VLOOKUP($A38,'Return Data'!$A$7:$R$328,13,0)</f>
        <v>-26.0654813999681</v>
      </c>
      <c r="I38" s="70">
        <f t="shared" si="9"/>
        <v>64</v>
      </c>
      <c r="J38" s="69">
        <f>VLOOKUP($A38,'Return Data'!$A$7:$R$328,14,0)</f>
        <v>-16.431598483673401</v>
      </c>
      <c r="K38" s="70">
        <f t="shared" si="10"/>
        <v>60</v>
      </c>
      <c r="L38" s="69">
        <f>VLOOKUP($A38,'Return Data'!$A$7:$R$328,18,0)</f>
        <v>-11.964368309091199</v>
      </c>
      <c r="M38" s="70">
        <f t="shared" si="11"/>
        <v>53</v>
      </c>
      <c r="N38" s="69">
        <f>VLOOKUP($A38,'Return Data'!$A$7:$R$328,15,0)</f>
        <v>-4.4478679146837603</v>
      </c>
      <c r="O38" s="70">
        <f t="shared" si="12"/>
        <v>48</v>
      </c>
      <c r="P38" s="69">
        <f>VLOOKUP($A38,'Return Data'!$A$7:$R$328,16,0)</f>
        <v>-1.6727373397819501</v>
      </c>
      <c r="Q38" s="70">
        <f>RANK(P38,P$8:P$74,0)</f>
        <v>38</v>
      </c>
      <c r="R38" s="69">
        <f>VLOOKUP($A38,'Return Data'!$A$7:$R$328,17,0)</f>
        <v>24.411904446546799</v>
      </c>
      <c r="S38" s="71">
        <f t="shared" si="5"/>
        <v>26</v>
      </c>
    </row>
    <row r="39" spans="1:19" x14ac:dyDescent="0.25">
      <c r="A39" s="67" t="s">
        <v>297</v>
      </c>
      <c r="B39" s="68">
        <f>VLOOKUP($A39,'Return Data'!$A$7:$R$328,2,0)</f>
        <v>43901</v>
      </c>
      <c r="C39" s="69">
        <f>VLOOKUP($A39,'Return Data'!$A$7:$R$328,3,0)</f>
        <v>10.071300000000001</v>
      </c>
      <c r="D39" s="69">
        <f>VLOOKUP($A39,'Return Data'!$A$7:$R$328,11,0)</f>
        <v>-18.895199528549199</v>
      </c>
      <c r="E39" s="70">
        <f t="shared" si="0"/>
        <v>18</v>
      </c>
      <c r="F39" s="69">
        <f>VLOOKUP($A39,'Return Data'!$A$7:$R$328,12,0)</f>
        <v>-3.9012160547341601</v>
      </c>
      <c r="G39" s="70">
        <f t="shared" si="8"/>
        <v>37</v>
      </c>
      <c r="H39" s="69"/>
      <c r="I39" s="70"/>
      <c r="J39" s="69"/>
      <c r="K39" s="70"/>
      <c r="L39" s="69"/>
      <c r="M39" s="70"/>
      <c r="N39" s="69"/>
      <c r="O39" s="70"/>
      <c r="P39" s="69"/>
      <c r="Q39" s="70"/>
      <c r="R39" s="69">
        <f>VLOOKUP($A39,'Return Data'!$A$7:$R$328,17,0)</f>
        <v>1.12660173160174</v>
      </c>
      <c r="S39" s="71">
        <f t="shared" si="5"/>
        <v>52</v>
      </c>
    </row>
    <row r="40" spans="1:19" x14ac:dyDescent="0.25">
      <c r="A40" s="67" t="s">
        <v>298</v>
      </c>
      <c r="B40" s="68">
        <f>VLOOKUP($A40,'Return Data'!$A$7:$R$328,2,0)</f>
        <v>43901</v>
      </c>
      <c r="C40" s="69">
        <f>VLOOKUP($A40,'Return Data'!$A$7:$R$328,3,0)</f>
        <v>12.85</v>
      </c>
      <c r="D40" s="69">
        <f>VLOOKUP($A40,'Return Data'!$A$7:$R$328,11,0)</f>
        <v>-41.676245651141002</v>
      </c>
      <c r="E40" s="70">
        <f t="shared" ref="E40:E71" si="13">RANK(D40,D$8:D$74,0)</f>
        <v>58</v>
      </c>
      <c r="F40" s="69">
        <f>VLOOKUP($A40,'Return Data'!$A$7:$R$328,12,0)</f>
        <v>-12.305444737877201</v>
      </c>
      <c r="G40" s="70">
        <f t="shared" si="8"/>
        <v>59</v>
      </c>
      <c r="H40" s="69">
        <f>VLOOKUP($A40,'Return Data'!$A$7:$R$328,13,0)</f>
        <v>-17.1594704936286</v>
      </c>
      <c r="I40" s="70">
        <f t="shared" ref="I40:I74" si="14">RANK(H40,H$8:H$74,0)</f>
        <v>46</v>
      </c>
      <c r="J40" s="69">
        <f>VLOOKUP($A40,'Return Data'!$A$7:$R$328,14,0)</f>
        <v>-7.2672470213453799</v>
      </c>
      <c r="K40" s="70">
        <f t="shared" ref="K40:K74" si="15">RANK(J40,J$8:J$74,0)</f>
        <v>41</v>
      </c>
      <c r="L40" s="69">
        <f>VLOOKUP($A40,'Return Data'!$A$7:$R$328,18,0)</f>
        <v>-2.6072792540454901</v>
      </c>
      <c r="M40" s="70">
        <f t="shared" ref="M40:M50" si="16">RANK(L40,L$8:L$74,0)</f>
        <v>32</v>
      </c>
      <c r="N40" s="69">
        <f>VLOOKUP($A40,'Return Data'!$A$7:$R$328,15,0)</f>
        <v>3.4903288966782702</v>
      </c>
      <c r="O40" s="70">
        <f t="shared" ref="O40:O49" si="17">RANK(N40,N$8:N$74,0)</f>
        <v>29</v>
      </c>
      <c r="P40" s="69"/>
      <c r="Q40" s="70"/>
      <c r="R40" s="69">
        <f>VLOOKUP($A40,'Return Data'!$A$7:$R$328,17,0)</f>
        <v>6.7026417525773203</v>
      </c>
      <c r="S40" s="71">
        <f t="shared" ref="S40:S71" si="18">RANK(R40,R$8:R$74,0)</f>
        <v>42</v>
      </c>
    </row>
    <row r="41" spans="1:19" x14ac:dyDescent="0.25">
      <c r="A41" s="67" t="s">
        <v>299</v>
      </c>
      <c r="B41" s="68">
        <f>VLOOKUP($A41,'Return Data'!$A$7:$R$328,2,0)</f>
        <v>43901</v>
      </c>
      <c r="C41" s="69">
        <f>VLOOKUP($A41,'Return Data'!$A$7:$R$328,3,0)</f>
        <v>172.06</v>
      </c>
      <c r="D41" s="69">
        <f>VLOOKUP($A41,'Return Data'!$A$7:$R$328,11,0)</f>
        <v>-37.853062249083401</v>
      </c>
      <c r="E41" s="70">
        <f t="shared" si="13"/>
        <v>52</v>
      </c>
      <c r="F41" s="69">
        <f>VLOOKUP($A41,'Return Data'!$A$7:$R$328,12,0)</f>
        <v>-8.9422626903887998</v>
      </c>
      <c r="G41" s="70">
        <f t="shared" si="8"/>
        <v>50</v>
      </c>
      <c r="H41" s="69">
        <f>VLOOKUP($A41,'Return Data'!$A$7:$R$328,13,0)</f>
        <v>-17.778553027050201</v>
      </c>
      <c r="I41" s="70">
        <f t="shared" si="14"/>
        <v>50</v>
      </c>
      <c r="J41" s="69">
        <f>VLOOKUP($A41,'Return Data'!$A$7:$R$328,14,0)</f>
        <v>-9.8938401359697696</v>
      </c>
      <c r="K41" s="70">
        <f t="shared" si="15"/>
        <v>48</v>
      </c>
      <c r="L41" s="69">
        <f>VLOOKUP($A41,'Return Data'!$A$7:$R$328,18,0)</f>
        <v>-5.2827373358327598</v>
      </c>
      <c r="M41" s="70">
        <f t="shared" si="16"/>
        <v>44</v>
      </c>
      <c r="N41" s="69">
        <f>VLOOKUP($A41,'Return Data'!$A$7:$R$328,15,0)</f>
        <v>0.50053113034741703</v>
      </c>
      <c r="O41" s="70">
        <f t="shared" si="17"/>
        <v>42</v>
      </c>
      <c r="P41" s="69">
        <f>VLOOKUP($A41,'Return Data'!$A$7:$R$328,16,0)</f>
        <v>1.88295302506828</v>
      </c>
      <c r="Q41" s="70">
        <f t="shared" ref="Q41:Q46" si="19">RANK(P41,P$8:P$74,0)</f>
        <v>34</v>
      </c>
      <c r="R41" s="69">
        <f>VLOOKUP($A41,'Return Data'!$A$7:$R$328,17,0)</f>
        <v>208.54063935726199</v>
      </c>
      <c r="S41" s="71">
        <f t="shared" si="18"/>
        <v>4</v>
      </c>
    </row>
    <row r="42" spans="1:19" x14ac:dyDescent="0.25">
      <c r="A42" s="67" t="s">
        <v>300</v>
      </c>
      <c r="B42" s="68">
        <f>VLOOKUP($A42,'Return Data'!$A$7:$R$328,2,0)</f>
        <v>43901</v>
      </c>
      <c r="C42" s="69">
        <f>VLOOKUP($A42,'Return Data'!$A$7:$R$328,3,0)</f>
        <v>184.47</v>
      </c>
      <c r="D42" s="69">
        <f>VLOOKUP($A42,'Return Data'!$A$7:$R$328,11,0)</f>
        <v>-36.935527313517099</v>
      </c>
      <c r="E42" s="70">
        <f t="shared" si="13"/>
        <v>50</v>
      </c>
      <c r="F42" s="69">
        <f>VLOOKUP($A42,'Return Data'!$A$7:$R$328,12,0)</f>
        <v>-8.3458078704338092</v>
      </c>
      <c r="G42" s="70">
        <f t="shared" si="8"/>
        <v>48</v>
      </c>
      <c r="H42" s="69">
        <f>VLOOKUP($A42,'Return Data'!$A$7:$R$328,13,0)</f>
        <v>-17.183734197523201</v>
      </c>
      <c r="I42" s="70">
        <f t="shared" si="14"/>
        <v>47</v>
      </c>
      <c r="J42" s="69">
        <f>VLOOKUP($A42,'Return Data'!$A$7:$R$328,14,0)</f>
        <v>-9.3968223048272197</v>
      </c>
      <c r="K42" s="70">
        <f t="shared" si="15"/>
        <v>47</v>
      </c>
      <c r="L42" s="69">
        <f>VLOOKUP($A42,'Return Data'!$A$7:$R$328,18,0)</f>
        <v>-5.3532001216867204</v>
      </c>
      <c r="M42" s="70">
        <f t="shared" si="16"/>
        <v>45</v>
      </c>
      <c r="N42" s="69">
        <f>VLOOKUP($A42,'Return Data'!$A$7:$R$328,15,0)</f>
        <v>3.5093011503176901</v>
      </c>
      <c r="O42" s="70">
        <f t="shared" si="17"/>
        <v>27</v>
      </c>
      <c r="P42" s="69">
        <f>VLOOKUP($A42,'Return Data'!$A$7:$R$328,16,0)</f>
        <v>5.7828420042007904</v>
      </c>
      <c r="Q42" s="70">
        <f t="shared" si="19"/>
        <v>19</v>
      </c>
      <c r="R42" s="69">
        <f>VLOOKUP($A42,'Return Data'!$A$7:$R$328,17,0)</f>
        <v>111.959134064192</v>
      </c>
      <c r="S42" s="71">
        <f t="shared" si="18"/>
        <v>8</v>
      </c>
    </row>
    <row r="43" spans="1:19" x14ac:dyDescent="0.25">
      <c r="A43" s="67" t="s">
        <v>301</v>
      </c>
      <c r="B43" s="68">
        <f>VLOOKUP($A43,'Return Data'!$A$7:$R$328,2,0)</f>
        <v>43901</v>
      </c>
      <c r="C43" s="69">
        <f>VLOOKUP($A43,'Return Data'!$A$7:$R$328,3,0)</f>
        <v>83.452600000000004</v>
      </c>
      <c r="D43" s="69">
        <f>VLOOKUP($A43,'Return Data'!$A$7:$R$328,11,0)</f>
        <v>-38.623984710941201</v>
      </c>
      <c r="E43" s="70">
        <f t="shared" si="13"/>
        <v>54</v>
      </c>
      <c r="F43" s="69">
        <f>VLOOKUP($A43,'Return Data'!$A$7:$R$328,12,0)</f>
        <v>-9.0649977093051906</v>
      </c>
      <c r="G43" s="70">
        <f t="shared" si="8"/>
        <v>51</v>
      </c>
      <c r="H43" s="69">
        <f>VLOOKUP($A43,'Return Data'!$A$7:$R$328,13,0)</f>
        <v>-16.177060187352801</v>
      </c>
      <c r="I43" s="70">
        <f t="shared" si="14"/>
        <v>42</v>
      </c>
      <c r="J43" s="69">
        <f>VLOOKUP($A43,'Return Data'!$A$7:$R$328,14,0)</f>
        <v>-8.4002468186764396</v>
      </c>
      <c r="K43" s="70">
        <f t="shared" si="15"/>
        <v>45</v>
      </c>
      <c r="L43" s="69">
        <f>VLOOKUP($A43,'Return Data'!$A$7:$R$328,18,0)</f>
        <v>-2.94758486747277</v>
      </c>
      <c r="M43" s="70">
        <f t="shared" si="16"/>
        <v>33</v>
      </c>
      <c r="N43" s="69">
        <f>VLOOKUP($A43,'Return Data'!$A$7:$R$328,15,0)</f>
        <v>2.91683049605918</v>
      </c>
      <c r="O43" s="70">
        <f t="shared" si="17"/>
        <v>32</v>
      </c>
      <c r="P43" s="69">
        <f>VLOOKUP($A43,'Return Data'!$A$7:$R$328,16,0)</f>
        <v>8.2907714565101003</v>
      </c>
      <c r="Q43" s="70">
        <f t="shared" si="19"/>
        <v>8</v>
      </c>
      <c r="R43" s="69">
        <f>VLOOKUP($A43,'Return Data'!$A$7:$R$328,17,0)</f>
        <v>36.801920384351398</v>
      </c>
      <c r="S43" s="71">
        <f t="shared" si="18"/>
        <v>15</v>
      </c>
    </row>
    <row r="44" spans="1:19" x14ac:dyDescent="0.25">
      <c r="A44" s="67" t="s">
        <v>302</v>
      </c>
      <c r="B44" s="68">
        <f>VLOOKUP($A44,'Return Data'!$A$7:$R$328,2,0)</f>
        <v>43901</v>
      </c>
      <c r="C44" s="69">
        <f>VLOOKUP($A44,'Return Data'!$A$7:$R$328,3,0)</f>
        <v>44.16</v>
      </c>
      <c r="D44" s="69">
        <f>VLOOKUP($A44,'Return Data'!$A$7:$R$328,11,0)</f>
        <v>-55.2186536369314</v>
      </c>
      <c r="E44" s="70">
        <f t="shared" si="13"/>
        <v>66</v>
      </c>
      <c r="F44" s="69">
        <f>VLOOKUP($A44,'Return Data'!$A$7:$R$328,12,0)</f>
        <v>-27.778015975440901</v>
      </c>
      <c r="G44" s="70">
        <f t="shared" si="8"/>
        <v>66</v>
      </c>
      <c r="H44" s="69">
        <f>VLOOKUP($A44,'Return Data'!$A$7:$R$328,13,0)</f>
        <v>-27.027062636696598</v>
      </c>
      <c r="I44" s="70">
        <f t="shared" si="14"/>
        <v>65</v>
      </c>
      <c r="J44" s="69">
        <f>VLOOKUP($A44,'Return Data'!$A$7:$R$328,14,0)</f>
        <v>-18.518322586756099</v>
      </c>
      <c r="K44" s="70">
        <f t="shared" si="15"/>
        <v>61</v>
      </c>
      <c r="L44" s="69">
        <f>VLOOKUP($A44,'Return Data'!$A$7:$R$328,18,0)</f>
        <v>-6.6953386923139098</v>
      </c>
      <c r="M44" s="70">
        <f t="shared" si="16"/>
        <v>47</v>
      </c>
      <c r="N44" s="69">
        <f>VLOOKUP($A44,'Return Data'!$A$7:$R$328,15,0)</f>
        <v>-2.05888031337083</v>
      </c>
      <c r="O44" s="70">
        <f t="shared" si="17"/>
        <v>46</v>
      </c>
      <c r="P44" s="69">
        <f>VLOOKUP($A44,'Return Data'!$A$7:$R$328,16,0)</f>
        <v>3.1230503777027101</v>
      </c>
      <c r="Q44" s="70">
        <f t="shared" si="19"/>
        <v>32</v>
      </c>
      <c r="R44" s="69">
        <f>VLOOKUP($A44,'Return Data'!$A$7:$R$328,17,0)</f>
        <v>29.631043974963301</v>
      </c>
      <c r="S44" s="71">
        <f t="shared" si="18"/>
        <v>21</v>
      </c>
    </row>
    <row r="45" spans="1:19" x14ac:dyDescent="0.25">
      <c r="A45" s="67" t="s">
        <v>303</v>
      </c>
      <c r="B45" s="68">
        <f>VLOOKUP($A45,'Return Data'!$A$7:$R$328,2,0)</f>
        <v>43901</v>
      </c>
      <c r="C45" s="69">
        <f>VLOOKUP($A45,'Return Data'!$A$7:$R$328,3,0)</f>
        <v>72.014899999999997</v>
      </c>
      <c r="D45" s="69">
        <f>VLOOKUP($A45,'Return Data'!$A$7:$R$328,11,0)</f>
        <v>-30.2870041845534</v>
      </c>
      <c r="E45" s="70">
        <f t="shared" si="13"/>
        <v>39</v>
      </c>
      <c r="F45" s="69">
        <f>VLOOKUP($A45,'Return Data'!$A$7:$R$328,12,0)</f>
        <v>4.5290182557752896</v>
      </c>
      <c r="G45" s="70">
        <f t="shared" si="8"/>
        <v>18</v>
      </c>
      <c r="H45" s="69">
        <f>VLOOKUP($A45,'Return Data'!$A$7:$R$328,13,0)</f>
        <v>-8.3179365223854091</v>
      </c>
      <c r="I45" s="70">
        <f t="shared" si="14"/>
        <v>22</v>
      </c>
      <c r="J45" s="69">
        <f>VLOOKUP($A45,'Return Data'!$A$7:$R$328,14,0)</f>
        <v>-2.7144363770842999</v>
      </c>
      <c r="K45" s="70">
        <f t="shared" si="15"/>
        <v>29</v>
      </c>
      <c r="L45" s="69">
        <f>VLOOKUP($A45,'Return Data'!$A$7:$R$328,18,0)</f>
        <v>-1.10014887185153</v>
      </c>
      <c r="M45" s="70">
        <f t="shared" si="16"/>
        <v>24</v>
      </c>
      <c r="N45" s="69">
        <f>VLOOKUP($A45,'Return Data'!$A$7:$R$328,15,0)</f>
        <v>2.3679719108306401</v>
      </c>
      <c r="O45" s="70">
        <f t="shared" si="17"/>
        <v>36</v>
      </c>
      <c r="P45" s="69">
        <f>VLOOKUP($A45,'Return Data'!$A$7:$R$328,16,0)</f>
        <v>3.3189871720535402</v>
      </c>
      <c r="Q45" s="70">
        <f t="shared" si="19"/>
        <v>31</v>
      </c>
      <c r="R45" s="69">
        <f>VLOOKUP($A45,'Return Data'!$A$7:$R$328,17,0)</f>
        <v>246.579365155131</v>
      </c>
      <c r="S45" s="71">
        <f t="shared" si="18"/>
        <v>2</v>
      </c>
    </row>
    <row r="46" spans="1:19" x14ac:dyDescent="0.25">
      <c r="A46" s="67" t="s">
        <v>375</v>
      </c>
      <c r="B46" s="68">
        <f>VLOOKUP($A46,'Return Data'!$A$7:$R$328,2,0)</f>
        <v>43901</v>
      </c>
      <c r="C46" s="69">
        <f>VLOOKUP($A46,'Return Data'!$A$7:$R$328,3,0)</f>
        <v>126.9747</v>
      </c>
      <c r="D46" s="69">
        <f>VLOOKUP($A46,'Return Data'!$A$7:$R$328,11,0)</f>
        <v>-36.323107669362898</v>
      </c>
      <c r="E46" s="70">
        <f t="shared" si="13"/>
        <v>46</v>
      </c>
      <c r="F46" s="69">
        <f>VLOOKUP($A46,'Return Data'!$A$7:$R$328,12,0)</f>
        <v>-9.0961455552820905</v>
      </c>
      <c r="G46" s="70">
        <f t="shared" si="8"/>
        <v>52</v>
      </c>
      <c r="H46" s="69">
        <f>VLOOKUP($A46,'Return Data'!$A$7:$R$328,13,0)</f>
        <v>-16.707383882794801</v>
      </c>
      <c r="I46" s="70">
        <f t="shared" si="14"/>
        <v>45</v>
      </c>
      <c r="J46" s="69">
        <f>VLOOKUP($A46,'Return Data'!$A$7:$R$328,14,0)</f>
        <v>-9.9096516087241397</v>
      </c>
      <c r="K46" s="70">
        <f t="shared" si="15"/>
        <v>49</v>
      </c>
      <c r="L46" s="69">
        <f>VLOOKUP($A46,'Return Data'!$A$7:$R$328,18,0)</f>
        <v>-4.1103146929522802</v>
      </c>
      <c r="M46" s="70">
        <f t="shared" si="16"/>
        <v>38</v>
      </c>
      <c r="N46" s="69">
        <f>VLOOKUP($A46,'Return Data'!$A$7:$R$328,15,0)</f>
        <v>1.4202857641070299</v>
      </c>
      <c r="O46" s="70">
        <f t="shared" si="17"/>
        <v>39</v>
      </c>
      <c r="P46" s="69">
        <f>VLOOKUP($A46,'Return Data'!$A$7:$R$328,16,0)</f>
        <v>1.9705525584516601</v>
      </c>
      <c r="Q46" s="70">
        <f t="shared" si="19"/>
        <v>33</v>
      </c>
      <c r="R46" s="69">
        <f>VLOOKUP($A46,'Return Data'!$A$7:$R$328,17,0)</f>
        <v>142.51397852864</v>
      </c>
      <c r="S46" s="71">
        <f t="shared" si="18"/>
        <v>7</v>
      </c>
    </row>
    <row r="47" spans="1:19" x14ac:dyDescent="0.25">
      <c r="A47" s="67" t="s">
        <v>304</v>
      </c>
      <c r="B47" s="68">
        <f>VLOOKUP($A47,'Return Data'!$A$7:$R$328,2,0)</f>
        <v>43901</v>
      </c>
      <c r="C47" s="69">
        <f>VLOOKUP($A47,'Return Data'!$A$7:$R$328,3,0)</f>
        <v>12.742800000000001</v>
      </c>
      <c r="D47" s="69">
        <f>VLOOKUP($A47,'Return Data'!$A$7:$R$328,11,0)</f>
        <v>-28.307219096692702</v>
      </c>
      <c r="E47" s="70">
        <f t="shared" si="13"/>
        <v>34</v>
      </c>
      <c r="F47" s="69">
        <f>VLOOKUP($A47,'Return Data'!$A$7:$R$328,12,0)</f>
        <v>-0.19653541130886601</v>
      </c>
      <c r="G47" s="70">
        <f t="shared" si="8"/>
        <v>30</v>
      </c>
      <c r="H47" s="69">
        <f>VLOOKUP($A47,'Return Data'!$A$7:$R$328,13,0)</f>
        <v>-10.4835346213848</v>
      </c>
      <c r="I47" s="70">
        <f t="shared" si="14"/>
        <v>32</v>
      </c>
      <c r="J47" s="69">
        <f>VLOOKUP($A47,'Return Data'!$A$7:$R$328,14,0)</f>
        <v>-1.2877689726102799</v>
      </c>
      <c r="K47" s="70">
        <f t="shared" si="15"/>
        <v>23</v>
      </c>
      <c r="L47" s="69">
        <f>VLOOKUP($A47,'Return Data'!$A$7:$R$328,18,0)</f>
        <v>-2.58208051138346</v>
      </c>
      <c r="M47" s="70">
        <f t="shared" si="16"/>
        <v>31</v>
      </c>
      <c r="N47" s="69">
        <f>VLOOKUP($A47,'Return Data'!$A$7:$R$328,15,0)</f>
        <v>3.3597120002250702</v>
      </c>
      <c r="O47" s="70">
        <f t="shared" si="17"/>
        <v>30</v>
      </c>
      <c r="P47" s="69"/>
      <c r="Q47" s="70"/>
      <c r="R47" s="69">
        <f>VLOOKUP($A47,'Return Data'!$A$7:$R$328,17,0)</f>
        <v>6.9474115197779298</v>
      </c>
      <c r="S47" s="71">
        <f t="shared" si="18"/>
        <v>41</v>
      </c>
    </row>
    <row r="48" spans="1:19" x14ac:dyDescent="0.25">
      <c r="A48" s="67" t="s">
        <v>305</v>
      </c>
      <c r="B48" s="68">
        <f>VLOOKUP($A48,'Return Data'!$A$7:$R$328,2,0)</f>
        <v>43901</v>
      </c>
      <c r="C48" s="69">
        <f>VLOOKUP($A48,'Return Data'!$A$7:$R$328,3,0)</f>
        <v>13.129300000000001</v>
      </c>
      <c r="D48" s="69">
        <f>VLOOKUP($A48,'Return Data'!$A$7:$R$328,11,0)</f>
        <v>-29.8721953651531</v>
      </c>
      <c r="E48" s="70">
        <f t="shared" si="13"/>
        <v>38</v>
      </c>
      <c r="F48" s="69">
        <f>VLOOKUP($A48,'Return Data'!$A$7:$R$328,12,0)</f>
        <v>-0.18465676044015999</v>
      </c>
      <c r="G48" s="70">
        <f t="shared" si="8"/>
        <v>29</v>
      </c>
      <c r="H48" s="69">
        <f>VLOOKUP($A48,'Return Data'!$A$7:$R$328,13,0)</f>
        <v>-9.6440587324622005</v>
      </c>
      <c r="I48" s="70">
        <f t="shared" si="14"/>
        <v>27</v>
      </c>
      <c r="J48" s="69">
        <f>VLOOKUP($A48,'Return Data'!$A$7:$R$328,14,0)</f>
        <v>-1.2244054794858401</v>
      </c>
      <c r="K48" s="70">
        <f t="shared" si="15"/>
        <v>22</v>
      </c>
      <c r="L48" s="69">
        <f>VLOOKUP($A48,'Return Data'!$A$7:$R$328,18,0)</f>
        <v>-3.0645380210274098</v>
      </c>
      <c r="M48" s="70">
        <f t="shared" si="16"/>
        <v>34</v>
      </c>
      <c r="N48" s="69">
        <f>VLOOKUP($A48,'Return Data'!$A$7:$R$328,15,0)</f>
        <v>2.8369329315817802</v>
      </c>
      <c r="O48" s="70">
        <f t="shared" si="17"/>
        <v>33</v>
      </c>
      <c r="P48" s="69"/>
      <c r="Q48" s="70"/>
      <c r="R48" s="69">
        <f>VLOOKUP($A48,'Return Data'!$A$7:$R$328,17,0)</f>
        <v>6.2606482717735501</v>
      </c>
      <c r="S48" s="71">
        <f t="shared" si="18"/>
        <v>43</v>
      </c>
    </row>
    <row r="49" spans="1:19" x14ac:dyDescent="0.25">
      <c r="A49" s="67" t="s">
        <v>306</v>
      </c>
      <c r="B49" s="68">
        <f>VLOOKUP($A49,'Return Data'!$A$7:$R$328,2,0)</f>
        <v>43901</v>
      </c>
      <c r="C49" s="69">
        <f>VLOOKUP($A49,'Return Data'!$A$7:$R$328,3,0)</f>
        <v>12.4419</v>
      </c>
      <c r="D49" s="69">
        <f>VLOOKUP($A49,'Return Data'!$A$7:$R$328,11,0)</f>
        <v>-36.753977569484597</v>
      </c>
      <c r="E49" s="70">
        <f t="shared" si="13"/>
        <v>48</v>
      </c>
      <c r="F49" s="69">
        <f>VLOOKUP($A49,'Return Data'!$A$7:$R$328,12,0)</f>
        <v>-3.6633577258034902</v>
      </c>
      <c r="G49" s="70">
        <f t="shared" si="8"/>
        <v>36</v>
      </c>
      <c r="H49" s="69">
        <f>VLOOKUP($A49,'Return Data'!$A$7:$R$328,13,0)</f>
        <v>-11.995987782376099</v>
      </c>
      <c r="I49" s="70">
        <f t="shared" si="14"/>
        <v>35</v>
      </c>
      <c r="J49" s="69">
        <f>VLOOKUP($A49,'Return Data'!$A$7:$R$328,14,0)</f>
        <v>-3.7935637178648101</v>
      </c>
      <c r="K49" s="70">
        <f t="shared" si="15"/>
        <v>33</v>
      </c>
      <c r="L49" s="69">
        <f>VLOOKUP($A49,'Return Data'!$A$7:$R$328,18,0)</f>
        <v>-4.6361023441361402</v>
      </c>
      <c r="M49" s="70">
        <f t="shared" si="16"/>
        <v>42</v>
      </c>
      <c r="N49" s="69">
        <f>VLOOKUP($A49,'Return Data'!$A$7:$R$328,15,0)</f>
        <v>1.57783189186145</v>
      </c>
      <c r="O49" s="70">
        <f t="shared" si="17"/>
        <v>38</v>
      </c>
      <c r="P49" s="69">
        <f>VLOOKUP($A49,'Return Data'!$A$7:$R$328,16,0)</f>
        <v>3.7517597163209699</v>
      </c>
      <c r="Q49" s="70">
        <f>RANK(P49,P$8:P$74,0)</f>
        <v>29</v>
      </c>
      <c r="R49" s="69">
        <f>VLOOKUP($A49,'Return Data'!$A$7:$R$328,17,0)</f>
        <v>4.8969674013399302</v>
      </c>
      <c r="S49" s="71">
        <f t="shared" si="18"/>
        <v>45</v>
      </c>
    </row>
    <row r="50" spans="1:19" x14ac:dyDescent="0.25">
      <c r="A50" s="67" t="s">
        <v>307</v>
      </c>
      <c r="B50" s="68">
        <f>VLOOKUP($A50,'Return Data'!$A$7:$R$328,2,0)</f>
        <v>43901</v>
      </c>
      <c r="C50" s="69">
        <f>VLOOKUP($A50,'Return Data'!$A$7:$R$328,3,0)</f>
        <v>13.873200000000001</v>
      </c>
      <c r="D50" s="69">
        <f>VLOOKUP($A50,'Return Data'!$A$7:$R$328,11,0)</f>
        <v>3.28798261997881</v>
      </c>
      <c r="E50" s="70">
        <f t="shared" si="13"/>
        <v>5</v>
      </c>
      <c r="F50" s="69">
        <f>VLOOKUP($A50,'Return Data'!$A$7:$R$328,12,0)</f>
        <v>20.654785275784199</v>
      </c>
      <c r="G50" s="70">
        <f t="shared" si="8"/>
        <v>5</v>
      </c>
      <c r="H50" s="69">
        <f>VLOOKUP($A50,'Return Data'!$A$7:$R$328,13,0)</f>
        <v>9.8966442620710406</v>
      </c>
      <c r="I50" s="70">
        <f t="shared" si="14"/>
        <v>2</v>
      </c>
      <c r="J50" s="69">
        <f>VLOOKUP($A50,'Return Data'!$A$7:$R$328,14,0)</f>
        <v>11.9030990787509</v>
      </c>
      <c r="K50" s="70">
        <f t="shared" si="15"/>
        <v>3</v>
      </c>
      <c r="L50" s="69">
        <f>VLOOKUP($A50,'Return Data'!$A$7:$R$328,18,0)</f>
        <v>4.4479414612751302</v>
      </c>
      <c r="M50" s="70">
        <f t="shared" si="16"/>
        <v>5</v>
      </c>
      <c r="N50" s="69"/>
      <c r="O50" s="70"/>
      <c r="P50" s="69"/>
      <c r="Q50" s="70"/>
      <c r="R50" s="69">
        <f>VLOOKUP($A50,'Return Data'!$A$7:$R$328,17,0)</f>
        <v>13.1386431226766</v>
      </c>
      <c r="S50" s="71">
        <f t="shared" si="18"/>
        <v>36</v>
      </c>
    </row>
    <row r="51" spans="1:19" x14ac:dyDescent="0.25">
      <c r="A51" s="67" t="s">
        <v>308</v>
      </c>
      <c r="B51" s="68">
        <f>VLOOKUP($A51,'Return Data'!$A$7:$R$328,2,0)</f>
        <v>43901</v>
      </c>
      <c r="C51" s="69">
        <f>VLOOKUP($A51,'Return Data'!$A$7:$R$328,3,0)</f>
        <v>10.4108</v>
      </c>
      <c r="D51" s="69">
        <f>VLOOKUP($A51,'Return Data'!$A$7:$R$328,11,0)</f>
        <v>-15.8953625246382</v>
      </c>
      <c r="E51" s="70">
        <f t="shared" si="13"/>
        <v>15</v>
      </c>
      <c r="F51" s="69">
        <f>VLOOKUP($A51,'Return Data'!$A$7:$R$328,12,0)</f>
        <v>5.7974871555216296</v>
      </c>
      <c r="G51" s="70">
        <f t="shared" si="8"/>
        <v>12</v>
      </c>
      <c r="H51" s="69">
        <f>VLOOKUP($A51,'Return Data'!$A$7:$R$328,13,0)</f>
        <v>-5.1184152652824997</v>
      </c>
      <c r="I51" s="70">
        <f t="shared" si="14"/>
        <v>16</v>
      </c>
      <c r="J51" s="69">
        <f>VLOOKUP($A51,'Return Data'!$A$7:$R$328,14,0)</f>
        <v>3.0922342267954801</v>
      </c>
      <c r="K51" s="70">
        <f t="shared" si="15"/>
        <v>13</v>
      </c>
      <c r="L51" s="69"/>
      <c r="M51" s="70"/>
      <c r="N51" s="69"/>
      <c r="O51" s="70"/>
      <c r="P51" s="69"/>
      <c r="Q51" s="70"/>
      <c r="R51" s="69">
        <f>VLOOKUP($A51,'Return Data'!$A$7:$R$328,17,0)</f>
        <v>2.4866003316749601</v>
      </c>
      <c r="S51" s="71">
        <f t="shared" si="18"/>
        <v>49</v>
      </c>
    </row>
    <row r="52" spans="1:19" x14ac:dyDescent="0.25">
      <c r="A52" s="67" t="s">
        <v>309</v>
      </c>
      <c r="B52" s="68">
        <f>VLOOKUP($A52,'Return Data'!$A$7:$R$328,2,0)</f>
        <v>43901</v>
      </c>
      <c r="C52" s="69">
        <f>VLOOKUP($A52,'Return Data'!$A$7:$R$328,3,0)</f>
        <v>9.9190000000000005</v>
      </c>
      <c r="D52" s="69">
        <f>VLOOKUP($A52,'Return Data'!$A$7:$R$328,11,0)</f>
        <v>-23.072600312157899</v>
      </c>
      <c r="E52" s="70">
        <f t="shared" si="13"/>
        <v>28</v>
      </c>
      <c r="F52" s="69">
        <f>VLOOKUP($A52,'Return Data'!$A$7:$R$328,12,0)</f>
        <v>2.6986362569209601</v>
      </c>
      <c r="G52" s="70">
        <f t="shared" si="8"/>
        <v>20</v>
      </c>
      <c r="H52" s="69">
        <f>VLOOKUP($A52,'Return Data'!$A$7:$R$328,13,0)</f>
        <v>-6.2403971970073302</v>
      </c>
      <c r="I52" s="70">
        <f t="shared" si="14"/>
        <v>19</v>
      </c>
      <c r="J52" s="69">
        <f>VLOOKUP($A52,'Return Data'!$A$7:$R$328,14,0)</f>
        <v>2.31047139377181</v>
      </c>
      <c r="K52" s="70">
        <f t="shared" si="15"/>
        <v>15</v>
      </c>
      <c r="L52" s="69"/>
      <c r="M52" s="70"/>
      <c r="N52" s="69"/>
      <c r="O52" s="70"/>
      <c r="P52" s="69"/>
      <c r="Q52" s="70"/>
      <c r="R52" s="69">
        <f>VLOOKUP($A52,'Return Data'!$A$7:$R$328,17,0)</f>
        <v>-0.41349650349650302</v>
      </c>
      <c r="S52" s="71">
        <f t="shared" si="18"/>
        <v>54</v>
      </c>
    </row>
    <row r="53" spans="1:19" x14ac:dyDescent="0.25">
      <c r="A53" s="67" t="s">
        <v>310</v>
      </c>
      <c r="B53" s="68">
        <f>VLOOKUP($A53,'Return Data'!$A$7:$R$328,2,0)</f>
        <v>43901</v>
      </c>
      <c r="C53" s="69">
        <f>VLOOKUP($A53,'Return Data'!$A$7:$R$328,3,0)</f>
        <v>39.708799999999997</v>
      </c>
      <c r="D53" s="69">
        <f>VLOOKUP($A53,'Return Data'!$A$7:$R$328,11,0)</f>
        <v>5.0113328694008503</v>
      </c>
      <c r="E53" s="70">
        <f t="shared" si="13"/>
        <v>3</v>
      </c>
      <c r="F53" s="69">
        <f>VLOOKUP($A53,'Return Data'!$A$7:$R$328,12,0)</f>
        <v>19.2106335062822</v>
      </c>
      <c r="G53" s="70">
        <f t="shared" si="8"/>
        <v>6</v>
      </c>
      <c r="H53" s="69">
        <f>VLOOKUP($A53,'Return Data'!$A$7:$R$328,13,0)</f>
        <v>7.676528246518</v>
      </c>
      <c r="I53" s="70">
        <f t="shared" si="14"/>
        <v>4</v>
      </c>
      <c r="J53" s="69">
        <f>VLOOKUP($A53,'Return Data'!$A$7:$R$328,14,0)</f>
        <v>17.0741596560133</v>
      </c>
      <c r="K53" s="70">
        <f t="shared" si="15"/>
        <v>2</v>
      </c>
      <c r="L53" s="69">
        <f>VLOOKUP($A53,'Return Data'!$A$7:$R$328,18,0)</f>
        <v>8.0350427772347803</v>
      </c>
      <c r="M53" s="70">
        <f>RANK(L53,L$8:L$74,0)</f>
        <v>3</v>
      </c>
      <c r="N53" s="69">
        <f>VLOOKUP($A53,'Return Data'!$A$7:$R$328,15,0)</f>
        <v>12.1330846071174</v>
      </c>
      <c r="O53" s="70">
        <f>RANK(N53,N$8:N$74,0)</f>
        <v>3</v>
      </c>
      <c r="P53" s="69">
        <f>VLOOKUP($A53,'Return Data'!$A$7:$R$328,16,0)</f>
        <v>13.8472732069316</v>
      </c>
      <c r="Q53" s="70">
        <f>RANK(P53,P$8:P$74,0)</f>
        <v>1</v>
      </c>
      <c r="R53" s="69">
        <f>VLOOKUP($A53,'Return Data'!$A$7:$R$328,17,0)</f>
        <v>37.340606060606099</v>
      </c>
      <c r="S53" s="71">
        <f t="shared" si="18"/>
        <v>14</v>
      </c>
    </row>
    <row r="54" spans="1:19" x14ac:dyDescent="0.25">
      <c r="A54" s="67" t="s">
        <v>311</v>
      </c>
      <c r="B54" s="68">
        <f>VLOOKUP($A54,'Return Data'!$A$7:$R$328,2,0)</f>
        <v>43901</v>
      </c>
      <c r="C54" s="69">
        <f>VLOOKUP($A54,'Return Data'!$A$7:$R$328,3,0)</f>
        <v>27.763999999999999</v>
      </c>
      <c r="D54" s="69">
        <f>VLOOKUP($A54,'Return Data'!$A$7:$R$328,11,0)</f>
        <v>6.0804114311686401</v>
      </c>
      <c r="E54" s="70">
        <f t="shared" si="13"/>
        <v>2</v>
      </c>
      <c r="F54" s="69">
        <f>VLOOKUP($A54,'Return Data'!$A$7:$R$328,12,0)</f>
        <v>26.319919334220799</v>
      </c>
      <c r="G54" s="70">
        <f t="shared" si="8"/>
        <v>1</v>
      </c>
      <c r="H54" s="69">
        <f>VLOOKUP($A54,'Return Data'!$A$7:$R$328,13,0)</f>
        <v>10.3225312362602</v>
      </c>
      <c r="I54" s="70">
        <f t="shared" si="14"/>
        <v>1</v>
      </c>
      <c r="J54" s="69">
        <f>VLOOKUP($A54,'Return Data'!$A$7:$R$328,14,0)</f>
        <v>20.618777072779501</v>
      </c>
      <c r="K54" s="70">
        <f t="shared" si="15"/>
        <v>1</v>
      </c>
      <c r="L54" s="69">
        <f>VLOOKUP($A54,'Return Data'!$A$7:$R$328,18,0)</f>
        <v>10.512889903379699</v>
      </c>
      <c r="M54" s="70">
        <f>RANK(L54,L$8:L$74,0)</f>
        <v>1</v>
      </c>
      <c r="N54" s="69">
        <f>VLOOKUP($A54,'Return Data'!$A$7:$R$328,15,0)</f>
        <v>15.791826868699401</v>
      </c>
      <c r="O54" s="70">
        <f>RANK(N54,N$8:N$74,0)</f>
        <v>1</v>
      </c>
      <c r="P54" s="69">
        <f>VLOOKUP($A54,'Return Data'!$A$7:$R$328,16,0)</f>
        <v>13.7990847001427</v>
      </c>
      <c r="Q54" s="70">
        <f>RANK(P54,P$8:P$74,0)</f>
        <v>2</v>
      </c>
      <c r="R54" s="69">
        <f>VLOOKUP($A54,'Return Data'!$A$7:$R$328,17,0)</f>
        <v>29.8108505747126</v>
      </c>
      <c r="S54" s="71">
        <f t="shared" si="18"/>
        <v>20</v>
      </c>
    </row>
    <row r="55" spans="1:19" x14ac:dyDescent="0.25">
      <c r="A55" s="67" t="s">
        <v>312</v>
      </c>
      <c r="B55" s="68">
        <f>VLOOKUP($A55,'Return Data'!$A$7:$R$328,2,0)</f>
        <v>43901</v>
      </c>
      <c r="C55" s="69">
        <f>VLOOKUP($A55,'Return Data'!$A$7:$R$328,3,0)</f>
        <v>10.3375</v>
      </c>
      <c r="D55" s="69">
        <f>VLOOKUP($A55,'Return Data'!$A$7:$R$328,11,0)</f>
        <v>-19.606934174319701</v>
      </c>
      <c r="E55" s="70">
        <f t="shared" si="13"/>
        <v>22</v>
      </c>
      <c r="F55" s="69">
        <f>VLOOKUP($A55,'Return Data'!$A$7:$R$328,12,0)</f>
        <v>2.1430999535651498</v>
      </c>
      <c r="G55" s="70">
        <f t="shared" si="8"/>
        <v>22</v>
      </c>
      <c r="H55" s="69">
        <f>VLOOKUP($A55,'Return Data'!$A$7:$R$328,13,0)</f>
        <v>-3.6996283913102799</v>
      </c>
      <c r="I55" s="70">
        <f t="shared" si="14"/>
        <v>13</v>
      </c>
      <c r="J55" s="69">
        <f>VLOOKUP($A55,'Return Data'!$A$7:$R$328,14,0)</f>
        <v>1.1218957432108201</v>
      </c>
      <c r="K55" s="70">
        <f t="shared" si="15"/>
        <v>16</v>
      </c>
      <c r="L55" s="69"/>
      <c r="M55" s="70"/>
      <c r="N55" s="69"/>
      <c r="O55" s="70"/>
      <c r="P55" s="69"/>
      <c r="Q55" s="70"/>
      <c r="R55" s="69">
        <f>VLOOKUP($A55,'Return Data'!$A$7:$R$328,17,0)</f>
        <v>2.9972627737226198</v>
      </c>
      <c r="S55" s="71">
        <f t="shared" si="18"/>
        <v>48</v>
      </c>
    </row>
    <row r="56" spans="1:19" x14ac:dyDescent="0.25">
      <c r="A56" s="67" t="s">
        <v>313</v>
      </c>
      <c r="B56" s="68">
        <f>VLOOKUP($A56,'Return Data'!$A$7:$R$328,2,0)</f>
        <v>43901</v>
      </c>
      <c r="C56" s="69">
        <f>VLOOKUP($A56,'Return Data'!$A$7:$R$328,3,0)</f>
        <v>91.539599999999993</v>
      </c>
      <c r="D56" s="69">
        <f>VLOOKUP($A56,'Return Data'!$A$7:$R$328,11,0)</f>
        <v>-35.079480177214499</v>
      </c>
      <c r="E56" s="70">
        <f t="shared" si="13"/>
        <v>43</v>
      </c>
      <c r="F56" s="69">
        <f>VLOOKUP($A56,'Return Data'!$A$7:$R$328,12,0)</f>
        <v>-4.5476303791976402</v>
      </c>
      <c r="G56" s="70">
        <f t="shared" si="8"/>
        <v>42</v>
      </c>
      <c r="H56" s="69">
        <f>VLOOKUP($A56,'Return Data'!$A$7:$R$328,13,0)</f>
        <v>-16.421616926447701</v>
      </c>
      <c r="I56" s="70">
        <f t="shared" si="14"/>
        <v>44</v>
      </c>
      <c r="J56" s="69">
        <f>VLOOKUP($A56,'Return Data'!$A$7:$R$328,14,0)</f>
        <v>-7.37991256720046</v>
      </c>
      <c r="K56" s="70">
        <f t="shared" si="15"/>
        <v>42</v>
      </c>
      <c r="L56" s="69">
        <f>VLOOKUP($A56,'Return Data'!$A$7:$R$328,18,0)</f>
        <v>-4.1487989929129299</v>
      </c>
      <c r="M56" s="70">
        <f>RANK(L56,L$8:L$74,0)</f>
        <v>39</v>
      </c>
      <c r="N56" s="69">
        <f>VLOOKUP($A56,'Return Data'!$A$7:$R$328,15,0)</f>
        <v>1.8214945124950199</v>
      </c>
      <c r="O56" s="70">
        <f>RANK(N56,N$8:N$74,0)</f>
        <v>37</v>
      </c>
      <c r="P56" s="69">
        <f>VLOOKUP($A56,'Return Data'!$A$7:$R$328,16,0)</f>
        <v>4.4866612514460504</v>
      </c>
      <c r="Q56" s="70">
        <f>RANK(P56,P$8:P$74,0)</f>
        <v>25</v>
      </c>
      <c r="R56" s="69">
        <f>VLOOKUP($A56,'Return Data'!$A$7:$R$328,17,0)</f>
        <v>39.899149728997202</v>
      </c>
      <c r="S56" s="71">
        <f t="shared" si="18"/>
        <v>13</v>
      </c>
    </row>
    <row r="57" spans="1:19" x14ac:dyDescent="0.25">
      <c r="A57" s="67" t="s">
        <v>314</v>
      </c>
      <c r="B57" s="68">
        <f>VLOOKUP($A57,'Return Data'!$A$7:$R$328,2,0)</f>
        <v>43901</v>
      </c>
      <c r="C57" s="69">
        <f>VLOOKUP($A57,'Return Data'!$A$7:$R$328,3,0)</f>
        <v>8.4352</v>
      </c>
      <c r="D57" s="69">
        <f>VLOOKUP($A57,'Return Data'!$A$7:$R$328,11,0)</f>
        <v>-10.8310074339627</v>
      </c>
      <c r="E57" s="70">
        <f t="shared" si="13"/>
        <v>11</v>
      </c>
      <c r="F57" s="69">
        <f>VLOOKUP($A57,'Return Data'!$A$7:$R$328,12,0)</f>
        <v>-12.5124666918698</v>
      </c>
      <c r="G57" s="70">
        <f t="shared" si="8"/>
        <v>61</v>
      </c>
      <c r="H57" s="69">
        <f>VLOOKUP($A57,'Return Data'!$A$7:$R$328,13,0)</f>
        <v>-25.650784272570199</v>
      </c>
      <c r="I57" s="70">
        <f t="shared" si="14"/>
        <v>63</v>
      </c>
      <c r="J57" s="69">
        <f>VLOOKUP($A57,'Return Data'!$A$7:$R$328,14,0)</f>
        <v>-21.055585945580901</v>
      </c>
      <c r="K57" s="70">
        <f t="shared" si="15"/>
        <v>64</v>
      </c>
      <c r="L57" s="69">
        <f>VLOOKUP($A57,'Return Data'!$A$7:$R$328,18,0)</f>
        <v>-17.278459244171</v>
      </c>
      <c r="M57" s="70">
        <f>RANK(L57,L$8:L$74,0)</f>
        <v>57</v>
      </c>
      <c r="N57" s="69">
        <f>VLOOKUP($A57,'Return Data'!$A$7:$R$328,15,0)</f>
        <v>-7.46040770092279</v>
      </c>
      <c r="O57" s="70">
        <f>RANK(N57,N$8:N$74,0)</f>
        <v>49</v>
      </c>
      <c r="P57" s="69"/>
      <c r="Q57" s="70"/>
      <c r="R57" s="69">
        <f>VLOOKUP($A57,'Return Data'!$A$7:$R$328,17,0)</f>
        <v>-4.7241687344913101</v>
      </c>
      <c r="S57" s="71">
        <f t="shared" si="18"/>
        <v>58</v>
      </c>
    </row>
    <row r="58" spans="1:19" x14ac:dyDescent="0.25">
      <c r="A58" s="67" t="s">
        <v>315</v>
      </c>
      <c r="B58" s="68">
        <f>VLOOKUP($A58,'Return Data'!$A$7:$R$328,2,0)</f>
        <v>43901</v>
      </c>
      <c r="C58" s="69">
        <f>VLOOKUP($A58,'Return Data'!$A$7:$R$328,3,0)</f>
        <v>7.2275999999999998</v>
      </c>
      <c r="D58" s="69">
        <f>VLOOKUP($A58,'Return Data'!$A$7:$R$328,11,0)</f>
        <v>-11.9998584061399</v>
      </c>
      <c r="E58" s="70">
        <f t="shared" si="13"/>
        <v>13</v>
      </c>
      <c r="F58" s="69">
        <f>VLOOKUP($A58,'Return Data'!$A$7:$R$328,12,0)</f>
        <v>-11.555225529409</v>
      </c>
      <c r="G58" s="70">
        <f t="shared" si="8"/>
        <v>55</v>
      </c>
      <c r="H58" s="69">
        <f>VLOOKUP($A58,'Return Data'!$A$7:$R$328,13,0)</f>
        <v>-24.265526125777001</v>
      </c>
      <c r="I58" s="70">
        <f t="shared" si="14"/>
        <v>60</v>
      </c>
      <c r="J58" s="69">
        <f>VLOOKUP($A58,'Return Data'!$A$7:$R$328,14,0)</f>
        <v>-20.060870533670499</v>
      </c>
      <c r="K58" s="70">
        <f t="shared" si="15"/>
        <v>62</v>
      </c>
      <c r="L58" s="69">
        <f>VLOOKUP($A58,'Return Data'!$A$7:$R$328,18,0)</f>
        <v>-16.910576299169101</v>
      </c>
      <c r="M58" s="70">
        <f>RANK(L58,L$8:L$74,0)</f>
        <v>55</v>
      </c>
      <c r="N58" s="69"/>
      <c r="O58" s="70"/>
      <c r="P58" s="69"/>
      <c r="Q58" s="70"/>
      <c r="R58" s="69">
        <f>VLOOKUP($A58,'Return Data'!$A$7:$R$328,17,0)</f>
        <v>-9.3437303785780195</v>
      </c>
      <c r="S58" s="71">
        <f t="shared" si="18"/>
        <v>61</v>
      </c>
    </row>
    <row r="59" spans="1:19" x14ac:dyDescent="0.25">
      <c r="A59" s="67" t="s">
        <v>316</v>
      </c>
      <c r="B59" s="68">
        <f>VLOOKUP($A59,'Return Data'!$A$7:$R$328,2,0)</f>
        <v>43901</v>
      </c>
      <c r="C59" s="69">
        <f>VLOOKUP($A59,'Return Data'!$A$7:$R$328,3,0)</f>
        <v>6.5297000000000001</v>
      </c>
      <c r="D59" s="69">
        <f>VLOOKUP($A59,'Return Data'!$A$7:$R$328,11,0)</f>
        <v>-17.078799559994799</v>
      </c>
      <c r="E59" s="70">
        <f t="shared" si="13"/>
        <v>16</v>
      </c>
      <c r="F59" s="69">
        <f>VLOOKUP($A59,'Return Data'!$A$7:$R$328,12,0)</f>
        <v>-14.402135413095101</v>
      </c>
      <c r="G59" s="70">
        <f t="shared" si="8"/>
        <v>62</v>
      </c>
      <c r="H59" s="69">
        <f>VLOOKUP($A59,'Return Data'!$A$7:$R$328,13,0)</f>
        <v>-25.3910303865119</v>
      </c>
      <c r="I59" s="70">
        <f t="shared" si="14"/>
        <v>61</v>
      </c>
      <c r="J59" s="69">
        <f>VLOOKUP($A59,'Return Data'!$A$7:$R$328,14,0)</f>
        <v>-21.324482475692701</v>
      </c>
      <c r="K59" s="70">
        <f t="shared" si="15"/>
        <v>65</v>
      </c>
      <c r="L59" s="69">
        <f>VLOOKUP($A59,'Return Data'!$A$7:$R$328,18,0)</f>
        <v>-17.140722455821699</v>
      </c>
      <c r="M59" s="70">
        <f>RANK(L59,L$8:L$74,0)</f>
        <v>56</v>
      </c>
      <c r="N59" s="69"/>
      <c r="O59" s="70"/>
      <c r="P59" s="69"/>
      <c r="Q59" s="70"/>
      <c r="R59" s="69">
        <f>VLOOKUP($A59,'Return Data'!$A$7:$R$328,17,0)</f>
        <v>-14.1526201117318</v>
      </c>
      <c r="S59" s="71">
        <f t="shared" si="18"/>
        <v>66</v>
      </c>
    </row>
    <row r="60" spans="1:19" x14ac:dyDescent="0.25">
      <c r="A60" s="67" t="s">
        <v>317</v>
      </c>
      <c r="B60" s="68">
        <f>VLOOKUP($A60,'Return Data'!$A$7:$R$328,2,0)</f>
        <v>43901</v>
      </c>
      <c r="C60" s="69">
        <f>VLOOKUP($A60,'Return Data'!$A$7:$R$328,3,0)</f>
        <v>7.0678000000000001</v>
      </c>
      <c r="D60" s="69">
        <f>VLOOKUP($A60,'Return Data'!$A$7:$R$328,11,0)</f>
        <v>-11.128915104429201</v>
      </c>
      <c r="E60" s="70">
        <f t="shared" si="13"/>
        <v>12</v>
      </c>
      <c r="F60" s="69">
        <f>VLOOKUP($A60,'Return Data'!$A$7:$R$328,12,0)</f>
        <v>-10.584375150955999</v>
      </c>
      <c r="G60" s="70">
        <f t="shared" si="8"/>
        <v>54</v>
      </c>
      <c r="H60" s="69">
        <f>VLOOKUP($A60,'Return Data'!$A$7:$R$328,13,0)</f>
        <v>-23.780445333780602</v>
      </c>
      <c r="I60" s="70">
        <f t="shared" si="14"/>
        <v>58</v>
      </c>
      <c r="J60" s="69">
        <f>VLOOKUP($A60,'Return Data'!$A$7:$R$328,14,0)</f>
        <v>-20.187087062199002</v>
      </c>
      <c r="K60" s="70">
        <f t="shared" si="15"/>
        <v>63</v>
      </c>
      <c r="L60" s="69">
        <f>VLOOKUP($A60,'Return Data'!$A$7:$R$328,18,0)</f>
        <v>-15.939650712859899</v>
      </c>
      <c r="M60" s="70">
        <f>RANK(L60,L$8:L$74,0)</f>
        <v>54</v>
      </c>
      <c r="N60" s="69"/>
      <c r="O60" s="70"/>
      <c r="P60" s="69"/>
      <c r="Q60" s="70"/>
      <c r="R60" s="69">
        <f>VLOOKUP($A60,'Return Data'!$A$7:$R$328,17,0)</f>
        <v>-10.920948979591801</v>
      </c>
      <c r="S60" s="71">
        <f t="shared" si="18"/>
        <v>62</v>
      </c>
    </row>
    <row r="61" spans="1:19" x14ac:dyDescent="0.25">
      <c r="A61" s="67" t="s">
        <v>318</v>
      </c>
      <c r="B61" s="68">
        <f>VLOOKUP($A61,'Return Data'!$A$7:$R$328,2,0)</f>
        <v>43901</v>
      </c>
      <c r="C61" s="69">
        <f>VLOOKUP($A61,'Return Data'!$A$7:$R$328,3,0)</f>
        <v>7.2987000000000002</v>
      </c>
      <c r="D61" s="69">
        <f>VLOOKUP($A61,'Return Data'!$A$7:$R$328,11,0)</f>
        <v>-10.338262874369001</v>
      </c>
      <c r="E61" s="70">
        <f t="shared" si="13"/>
        <v>10</v>
      </c>
      <c r="F61" s="69">
        <f>VLOOKUP($A61,'Return Data'!$A$7:$R$328,12,0)</f>
        <v>-4.2389111766684904</v>
      </c>
      <c r="G61" s="70">
        <f t="shared" si="8"/>
        <v>40</v>
      </c>
      <c r="H61" s="69">
        <f>VLOOKUP($A61,'Return Data'!$A$7:$R$328,13,0)</f>
        <v>-20.579810119030999</v>
      </c>
      <c r="I61" s="70">
        <f t="shared" si="14"/>
        <v>55</v>
      </c>
      <c r="J61" s="69">
        <f>VLOOKUP($A61,'Return Data'!$A$7:$R$328,14,0)</f>
        <v>-15.4536032858125</v>
      </c>
      <c r="K61" s="70">
        <f t="shared" si="15"/>
        <v>58</v>
      </c>
      <c r="L61" s="69"/>
      <c r="M61" s="70"/>
      <c r="N61" s="69"/>
      <c r="O61" s="70"/>
      <c r="P61" s="69"/>
      <c r="Q61" s="70"/>
      <c r="R61" s="69">
        <f>VLOOKUP($A61,'Return Data'!$A$7:$R$328,17,0)</f>
        <v>-13.8091666666667</v>
      </c>
      <c r="S61" s="71">
        <f t="shared" si="18"/>
        <v>65</v>
      </c>
    </row>
    <row r="62" spans="1:19" x14ac:dyDescent="0.25">
      <c r="A62" s="67" t="s">
        <v>319</v>
      </c>
      <c r="B62" s="68">
        <f>VLOOKUP($A62,'Return Data'!$A$7:$R$328,2,0)</f>
        <v>43901</v>
      </c>
      <c r="C62" s="69">
        <f>VLOOKUP($A62,'Return Data'!$A$7:$R$328,3,0)</f>
        <v>13.541399999999999</v>
      </c>
      <c r="D62" s="69">
        <f>VLOOKUP($A62,'Return Data'!$A$7:$R$328,11,0)</f>
        <v>-35.014982994978403</v>
      </c>
      <c r="E62" s="70">
        <f t="shared" si="13"/>
        <v>42</v>
      </c>
      <c r="F62" s="69">
        <f>VLOOKUP($A62,'Return Data'!$A$7:$R$328,12,0)</f>
        <v>-2.3462838131821</v>
      </c>
      <c r="G62" s="70">
        <f t="shared" si="8"/>
        <v>33</v>
      </c>
      <c r="H62" s="69">
        <f>VLOOKUP($A62,'Return Data'!$A$7:$R$328,13,0)</f>
        <v>-12.7873180317305</v>
      </c>
      <c r="I62" s="70">
        <f t="shared" si="14"/>
        <v>38</v>
      </c>
      <c r="J62" s="69">
        <f>VLOOKUP($A62,'Return Data'!$A$7:$R$328,14,0)</f>
        <v>-6.00088245426962</v>
      </c>
      <c r="K62" s="70">
        <f t="shared" si="15"/>
        <v>39</v>
      </c>
      <c r="L62" s="69">
        <f>VLOOKUP($A62,'Return Data'!$A$7:$R$328,18,0)</f>
        <v>-1.31778083888312</v>
      </c>
      <c r="M62" s="70">
        <f>RANK(L62,L$8:L$74,0)</f>
        <v>25</v>
      </c>
      <c r="N62" s="69">
        <f>VLOOKUP($A62,'Return Data'!$A$7:$R$328,15,0)</f>
        <v>3.16877693958069</v>
      </c>
      <c r="O62" s="70">
        <f>RANK(N62,N$8:N$74,0)</f>
        <v>31</v>
      </c>
      <c r="P62" s="69"/>
      <c r="Q62" s="70"/>
      <c r="R62" s="69">
        <f>VLOOKUP($A62,'Return Data'!$A$7:$R$328,17,0)</f>
        <v>8.9084148862853194</v>
      </c>
      <c r="S62" s="71">
        <f t="shared" si="18"/>
        <v>39</v>
      </c>
    </row>
    <row r="63" spans="1:19" x14ac:dyDescent="0.25">
      <c r="A63" s="67" t="s">
        <v>320</v>
      </c>
      <c r="B63" s="68">
        <f>VLOOKUP($A63,'Return Data'!$A$7:$R$328,2,0)</f>
        <v>43901</v>
      </c>
      <c r="C63" s="69">
        <f>VLOOKUP($A63,'Return Data'!$A$7:$R$328,3,0)</f>
        <v>12.337400000000001</v>
      </c>
      <c r="D63" s="69">
        <f>VLOOKUP($A63,'Return Data'!$A$7:$R$328,11,0)</f>
        <v>-37.328256817502201</v>
      </c>
      <c r="E63" s="70">
        <f t="shared" si="13"/>
        <v>51</v>
      </c>
      <c r="F63" s="69">
        <f>VLOOKUP($A63,'Return Data'!$A$7:$R$328,12,0)</f>
        <v>-5.0733104274059801</v>
      </c>
      <c r="G63" s="70">
        <f t="shared" si="8"/>
        <v>44</v>
      </c>
      <c r="H63" s="69">
        <f>VLOOKUP($A63,'Return Data'!$A$7:$R$328,13,0)</f>
        <v>-14.4206497522144</v>
      </c>
      <c r="I63" s="70">
        <f t="shared" si="14"/>
        <v>40</v>
      </c>
      <c r="J63" s="69">
        <f>VLOOKUP($A63,'Return Data'!$A$7:$R$328,14,0)</f>
        <v>-7.9725493926004596</v>
      </c>
      <c r="K63" s="70">
        <f t="shared" si="15"/>
        <v>43</v>
      </c>
      <c r="L63" s="69">
        <f>VLOOKUP($A63,'Return Data'!$A$7:$R$328,18,0)</f>
        <v>-2.2281123494624402</v>
      </c>
      <c r="M63" s="70">
        <f>RANK(L63,L$8:L$74,0)</f>
        <v>28</v>
      </c>
      <c r="N63" s="69">
        <f>VLOOKUP($A63,'Return Data'!$A$7:$R$328,15,0)</f>
        <v>2.55116352161932</v>
      </c>
      <c r="O63" s="70">
        <f>RANK(N63,N$8:N$74,0)</f>
        <v>35</v>
      </c>
      <c r="P63" s="69"/>
      <c r="Q63" s="70"/>
      <c r="R63" s="69">
        <f>VLOOKUP($A63,'Return Data'!$A$7:$R$328,17,0)</f>
        <v>4.7083388520971301</v>
      </c>
      <c r="S63" s="71">
        <f t="shared" si="18"/>
        <v>46</v>
      </c>
    </row>
    <row r="64" spans="1:19" x14ac:dyDescent="0.25">
      <c r="A64" s="67" t="s">
        <v>321</v>
      </c>
      <c r="B64" s="68">
        <f>VLOOKUP($A64,'Return Data'!$A$7:$R$328,2,0)</f>
        <v>43901</v>
      </c>
      <c r="C64" s="69">
        <f>VLOOKUP($A64,'Return Data'!$A$7:$R$328,3,0)</f>
        <v>8.5252999999999997</v>
      </c>
      <c r="D64" s="69">
        <f>VLOOKUP($A64,'Return Data'!$A$7:$R$328,11,0)</f>
        <v>-8.5776120660642903</v>
      </c>
      <c r="E64" s="70">
        <f t="shared" si="13"/>
        <v>9</v>
      </c>
      <c r="F64" s="69">
        <f>VLOOKUP($A64,'Return Data'!$A$7:$R$328,12,0)</f>
        <v>-3.9706370088664</v>
      </c>
      <c r="G64" s="70">
        <f t="shared" si="8"/>
        <v>38</v>
      </c>
      <c r="H64" s="69">
        <f>VLOOKUP($A64,'Return Data'!$A$7:$R$328,13,0)</f>
        <v>-19.793304347946499</v>
      </c>
      <c r="I64" s="70">
        <f t="shared" si="14"/>
        <v>53</v>
      </c>
      <c r="J64" s="69">
        <f>VLOOKUP($A64,'Return Data'!$A$7:$R$328,14,0)</f>
        <v>-14.8814889415236</v>
      </c>
      <c r="K64" s="70">
        <f t="shared" si="15"/>
        <v>56</v>
      </c>
      <c r="L64" s="69"/>
      <c r="M64" s="70"/>
      <c r="N64" s="69"/>
      <c r="O64" s="70"/>
      <c r="P64" s="69"/>
      <c r="Q64" s="70"/>
      <c r="R64" s="69">
        <f>VLOOKUP($A64,'Return Data'!$A$7:$R$328,17,0)</f>
        <v>-8.6677214170692398</v>
      </c>
      <c r="S64" s="71">
        <f t="shared" si="18"/>
        <v>60</v>
      </c>
    </row>
    <row r="65" spans="1:19" x14ac:dyDescent="0.25">
      <c r="A65" s="67" t="s">
        <v>322</v>
      </c>
      <c r="B65" s="68">
        <f>VLOOKUP($A65,'Return Data'!$A$7:$R$328,2,0)</f>
        <v>43901</v>
      </c>
      <c r="C65" s="69">
        <f>VLOOKUP($A65,'Return Data'!$A$7:$R$328,3,0)</f>
        <v>17.0382</v>
      </c>
      <c r="D65" s="69">
        <f>VLOOKUP($A65,'Return Data'!$A$7:$R$328,11,0)</f>
        <v>-39.494205811649501</v>
      </c>
      <c r="E65" s="70">
        <f t="shared" si="13"/>
        <v>55</v>
      </c>
      <c r="F65" s="69">
        <f>VLOOKUP($A65,'Return Data'!$A$7:$R$328,12,0)</f>
        <v>-4.8706654895415697</v>
      </c>
      <c r="G65" s="70">
        <f t="shared" si="8"/>
        <v>43</v>
      </c>
      <c r="H65" s="69">
        <f>VLOOKUP($A65,'Return Data'!$A$7:$R$328,13,0)</f>
        <v>-12.4251690706167</v>
      </c>
      <c r="I65" s="70">
        <f t="shared" si="14"/>
        <v>37</v>
      </c>
      <c r="J65" s="69">
        <f>VLOOKUP($A65,'Return Data'!$A$7:$R$328,14,0)</f>
        <v>-2.7026133952795801</v>
      </c>
      <c r="K65" s="70">
        <f t="shared" si="15"/>
        <v>28</v>
      </c>
      <c r="L65" s="69">
        <f>VLOOKUP($A65,'Return Data'!$A$7:$R$328,18,0)</f>
        <v>0.35616051976000401</v>
      </c>
      <c r="M65" s="70">
        <f t="shared" ref="M65:M71" si="20">RANK(L65,L$8:L$74,0)</f>
        <v>17</v>
      </c>
      <c r="N65" s="69">
        <f>VLOOKUP($A65,'Return Data'!$A$7:$R$328,15,0)</f>
        <v>7.0039908606943602</v>
      </c>
      <c r="O65" s="70">
        <f>RANK(N65,N$8:N$74,0)</f>
        <v>16</v>
      </c>
      <c r="P65" s="69">
        <f>VLOOKUP($A65,'Return Data'!$A$7:$R$328,16,0)</f>
        <v>8.3585266944646204</v>
      </c>
      <c r="Q65" s="70">
        <f>RANK(P65,P$8:P$74,0)</f>
        <v>6</v>
      </c>
      <c r="R65" s="69">
        <f>VLOOKUP($A65,'Return Data'!$A$7:$R$328,17,0)</f>
        <v>13.000723684210501</v>
      </c>
      <c r="S65" s="71">
        <f t="shared" si="18"/>
        <v>37</v>
      </c>
    </row>
    <row r="66" spans="1:19" x14ac:dyDescent="0.25">
      <c r="A66" s="67" t="s">
        <v>323</v>
      </c>
      <c r="B66" s="68">
        <f>VLOOKUP($A66,'Return Data'!$A$7:$R$328,2,0)</f>
        <v>43901</v>
      </c>
      <c r="C66" s="69">
        <f>VLOOKUP($A66,'Return Data'!$A$7:$R$328,3,0)</f>
        <v>73.84</v>
      </c>
      <c r="D66" s="69">
        <f>VLOOKUP($A66,'Return Data'!$A$7:$R$328,11,0)</f>
        <v>-29.724069034415901</v>
      </c>
      <c r="E66" s="70">
        <f t="shared" si="13"/>
        <v>37</v>
      </c>
      <c r="F66" s="69">
        <f>VLOOKUP($A66,'Return Data'!$A$7:$R$328,12,0)</f>
        <v>-2.7156323704590701E-2</v>
      </c>
      <c r="G66" s="70">
        <f t="shared" si="8"/>
        <v>26</v>
      </c>
      <c r="H66" s="69">
        <f>VLOOKUP($A66,'Return Data'!$A$7:$R$328,13,0)</f>
        <v>-10.4567759871963</v>
      </c>
      <c r="I66" s="70">
        <f t="shared" si="14"/>
        <v>31</v>
      </c>
      <c r="J66" s="69">
        <f>VLOOKUP($A66,'Return Data'!$A$7:$R$328,14,0)</f>
        <v>-4.1795443926143898</v>
      </c>
      <c r="K66" s="70">
        <f t="shared" si="15"/>
        <v>35</v>
      </c>
      <c r="L66" s="69">
        <f>VLOOKUP($A66,'Return Data'!$A$7:$R$328,18,0)</f>
        <v>-0.61278401024253404</v>
      </c>
      <c r="M66" s="70">
        <f t="shared" si="20"/>
        <v>21</v>
      </c>
      <c r="N66" s="69">
        <f>VLOOKUP($A66,'Return Data'!$A$7:$R$328,15,0)</f>
        <v>7.7021873591812904</v>
      </c>
      <c r="O66" s="70">
        <f>RANK(N66,N$8:N$74,0)</f>
        <v>13</v>
      </c>
      <c r="P66" s="69">
        <f>VLOOKUP($A66,'Return Data'!$A$7:$R$328,16,0)</f>
        <v>6.3503492977849998</v>
      </c>
      <c r="Q66" s="70">
        <f>RANK(P66,P$8:P$74,0)</f>
        <v>16</v>
      </c>
      <c r="R66" s="69">
        <f>VLOOKUP($A66,'Return Data'!$A$7:$R$328,17,0)</f>
        <v>42.623825717479399</v>
      </c>
      <c r="S66" s="71">
        <f t="shared" si="18"/>
        <v>11</v>
      </c>
    </row>
    <row r="67" spans="1:19" x14ac:dyDescent="0.25">
      <c r="A67" s="67" t="s">
        <v>324</v>
      </c>
      <c r="B67" s="68">
        <f>VLOOKUP($A67,'Return Data'!$A$7:$R$328,2,0)</f>
        <v>43901</v>
      </c>
      <c r="C67" s="69">
        <f>VLOOKUP($A67,'Return Data'!$A$7:$R$328,3,0)</f>
        <v>23.42</v>
      </c>
      <c r="D67" s="69">
        <f>VLOOKUP($A67,'Return Data'!$A$7:$R$328,11,0)</f>
        <v>-28.1836067862269</v>
      </c>
      <c r="E67" s="70">
        <f t="shared" si="13"/>
        <v>33</v>
      </c>
      <c r="F67" s="69">
        <f>VLOOKUP($A67,'Return Data'!$A$7:$R$328,12,0)</f>
        <v>-0.17111727862580201</v>
      </c>
      <c r="G67" s="70">
        <f t="shared" si="8"/>
        <v>28</v>
      </c>
      <c r="H67" s="69">
        <f>VLOOKUP($A67,'Return Data'!$A$7:$R$328,13,0)</f>
        <v>-7.8170840472222798</v>
      </c>
      <c r="I67" s="70">
        <f t="shared" si="14"/>
        <v>21</v>
      </c>
      <c r="J67" s="69">
        <f>VLOOKUP($A67,'Return Data'!$A$7:$R$328,14,0)</f>
        <v>-8.5091105764743297E-2</v>
      </c>
      <c r="K67" s="70">
        <f t="shared" si="15"/>
        <v>19</v>
      </c>
      <c r="L67" s="69">
        <f>VLOOKUP($A67,'Return Data'!$A$7:$R$328,18,0)</f>
        <v>0.66796028012418196</v>
      </c>
      <c r="M67" s="70">
        <f t="shared" si="20"/>
        <v>16</v>
      </c>
      <c r="N67" s="69">
        <f>VLOOKUP($A67,'Return Data'!$A$7:$R$328,15,0)</f>
        <v>4.5180975891395896</v>
      </c>
      <c r="O67" s="70">
        <f>RANK(N67,N$8:N$74,0)</f>
        <v>21</v>
      </c>
      <c r="P67" s="69">
        <f>VLOOKUP($A67,'Return Data'!$A$7:$R$328,16,0)</f>
        <v>1.68334042855116</v>
      </c>
      <c r="Q67" s="70">
        <f>RANK(P67,P$8:P$74,0)</f>
        <v>35</v>
      </c>
      <c r="R67" s="69">
        <f>VLOOKUP($A67,'Return Data'!$A$7:$R$328,17,0)</f>
        <v>16.3222259246918</v>
      </c>
      <c r="S67" s="71">
        <f t="shared" si="18"/>
        <v>33</v>
      </c>
    </row>
    <row r="68" spans="1:19" x14ac:dyDescent="0.25">
      <c r="A68" s="67" t="s">
        <v>325</v>
      </c>
      <c r="B68" s="68">
        <f>VLOOKUP($A68,'Return Data'!$A$7:$R$328,2,0)</f>
        <v>43901</v>
      </c>
      <c r="C68" s="69">
        <f>VLOOKUP($A68,'Return Data'!$A$7:$R$328,3,0)</f>
        <v>11.673400000000001</v>
      </c>
      <c r="D68" s="69">
        <f>VLOOKUP($A68,'Return Data'!$A$7:$R$328,11,0)</f>
        <v>-43.641774987109599</v>
      </c>
      <c r="E68" s="70">
        <f t="shared" si="13"/>
        <v>61</v>
      </c>
      <c r="F68" s="69">
        <f>VLOOKUP($A68,'Return Data'!$A$7:$R$328,12,0)</f>
        <v>-8.8717479659618093</v>
      </c>
      <c r="G68" s="70">
        <f t="shared" si="8"/>
        <v>49</v>
      </c>
      <c r="H68" s="69">
        <f>VLOOKUP($A68,'Return Data'!$A$7:$R$328,13,0)</f>
        <v>-21.180007205507</v>
      </c>
      <c r="I68" s="70">
        <f t="shared" si="14"/>
        <v>56</v>
      </c>
      <c r="J68" s="69">
        <f>VLOOKUP($A68,'Return Data'!$A$7:$R$328,14,0)</f>
        <v>-14.560815516164199</v>
      </c>
      <c r="K68" s="70">
        <f t="shared" si="15"/>
        <v>54</v>
      </c>
      <c r="L68" s="69">
        <f>VLOOKUP($A68,'Return Data'!$A$7:$R$328,18,0)</f>
        <v>-8.7444312129550408</v>
      </c>
      <c r="M68" s="70">
        <f t="shared" si="20"/>
        <v>49</v>
      </c>
      <c r="N68" s="69">
        <f>VLOOKUP($A68,'Return Data'!$A$7:$R$328,15,0)</f>
        <v>-0.74074032222085495</v>
      </c>
      <c r="O68" s="70">
        <f>RANK(N68,N$8:N$74,0)</f>
        <v>44</v>
      </c>
      <c r="P68" s="69"/>
      <c r="Q68" s="70"/>
      <c r="R68" s="69">
        <f>VLOOKUP($A68,'Return Data'!$A$7:$R$328,17,0)</f>
        <v>4.2357212205270498</v>
      </c>
      <c r="S68" s="71">
        <f t="shared" si="18"/>
        <v>47</v>
      </c>
    </row>
    <row r="69" spans="1:19" x14ac:dyDescent="0.25">
      <c r="A69" s="67" t="s">
        <v>326</v>
      </c>
      <c r="B69" s="68">
        <f>VLOOKUP($A69,'Return Data'!$A$7:$R$328,2,0)</f>
        <v>43901</v>
      </c>
      <c r="C69" s="69">
        <f>VLOOKUP($A69,'Return Data'!$A$7:$R$328,3,0)</f>
        <v>8.8859999999999992</v>
      </c>
      <c r="D69" s="69">
        <f>VLOOKUP($A69,'Return Data'!$A$7:$R$328,11,0)</f>
        <v>-42.083143497382601</v>
      </c>
      <c r="E69" s="70">
        <f t="shared" si="13"/>
        <v>59</v>
      </c>
      <c r="F69" s="69">
        <f>VLOOKUP($A69,'Return Data'!$A$7:$R$328,12,0)</f>
        <v>-12.3178775278062</v>
      </c>
      <c r="G69" s="70">
        <f t="shared" si="8"/>
        <v>60</v>
      </c>
      <c r="H69" s="69">
        <f>VLOOKUP($A69,'Return Data'!$A$7:$R$328,13,0)</f>
        <v>-23.9782497028521</v>
      </c>
      <c r="I69" s="70">
        <f t="shared" si="14"/>
        <v>59</v>
      </c>
      <c r="J69" s="69">
        <f>VLOOKUP($A69,'Return Data'!$A$7:$R$328,14,0)</f>
        <v>-14.748339490974599</v>
      </c>
      <c r="K69" s="70">
        <f t="shared" si="15"/>
        <v>55</v>
      </c>
      <c r="L69" s="69">
        <f>VLOOKUP($A69,'Return Data'!$A$7:$R$328,18,0)</f>
        <v>-9.9177855963236894</v>
      </c>
      <c r="M69" s="70">
        <f t="shared" si="20"/>
        <v>51</v>
      </c>
      <c r="N69" s="69">
        <f>VLOOKUP($A69,'Return Data'!$A$7:$R$328,15,0)</f>
        <v>-3.30803515378047</v>
      </c>
      <c r="O69" s="70">
        <f>RANK(N69,N$8:N$74,0)</f>
        <v>47</v>
      </c>
      <c r="P69" s="69"/>
      <c r="Q69" s="70"/>
      <c r="R69" s="69">
        <f>VLOOKUP($A69,'Return Data'!$A$7:$R$328,17,0)</f>
        <v>-3.5636283961437401</v>
      </c>
      <c r="S69" s="71">
        <f t="shared" si="18"/>
        <v>55</v>
      </c>
    </row>
    <row r="70" spans="1:19" x14ac:dyDescent="0.25">
      <c r="A70" s="67" t="s">
        <v>327</v>
      </c>
      <c r="B70" s="68">
        <f>VLOOKUP($A70,'Return Data'!$A$7:$R$328,2,0)</f>
        <v>43901</v>
      </c>
      <c r="C70" s="69">
        <f>VLOOKUP($A70,'Return Data'!$A$7:$R$328,3,0)</f>
        <v>8.2007999999999992</v>
      </c>
      <c r="D70" s="69">
        <f>VLOOKUP($A70,'Return Data'!$A$7:$R$328,11,0)</f>
        <v>-42.232683037186803</v>
      </c>
      <c r="E70" s="70">
        <f t="shared" si="13"/>
        <v>60</v>
      </c>
      <c r="F70" s="69">
        <f>VLOOKUP($A70,'Return Data'!$A$7:$R$328,12,0)</f>
        <v>-11.8479195116757</v>
      </c>
      <c r="G70" s="70">
        <f t="shared" si="8"/>
        <v>57</v>
      </c>
      <c r="H70" s="69">
        <f>VLOOKUP($A70,'Return Data'!$A$7:$R$328,13,0)</f>
        <v>-23.376532166413</v>
      </c>
      <c r="I70" s="70">
        <f t="shared" si="14"/>
        <v>57</v>
      </c>
      <c r="J70" s="69">
        <f>VLOOKUP($A70,'Return Data'!$A$7:$R$328,14,0)</f>
        <v>-14.4401185086816</v>
      </c>
      <c r="K70" s="70">
        <f t="shared" si="15"/>
        <v>53</v>
      </c>
      <c r="L70" s="69">
        <f>VLOOKUP($A70,'Return Data'!$A$7:$R$328,18,0)</f>
        <v>-9.1671976451916795</v>
      </c>
      <c r="M70" s="70">
        <f t="shared" si="20"/>
        <v>50</v>
      </c>
      <c r="N70" s="69"/>
      <c r="O70" s="70"/>
      <c r="P70" s="69"/>
      <c r="Q70" s="70"/>
      <c r="R70" s="69">
        <f>VLOOKUP($A70,'Return Data'!$A$7:$R$328,17,0)</f>
        <v>-6.0919109461966601</v>
      </c>
      <c r="S70" s="71">
        <f t="shared" si="18"/>
        <v>59</v>
      </c>
    </row>
    <row r="71" spans="1:19" x14ac:dyDescent="0.25">
      <c r="A71" s="67" t="s">
        <v>328</v>
      </c>
      <c r="B71" s="68">
        <f>VLOOKUP($A71,'Return Data'!$A$7:$R$328,2,0)</f>
        <v>43901</v>
      </c>
      <c r="C71" s="69">
        <f>VLOOKUP($A71,'Return Data'!$A$7:$R$328,3,0)</f>
        <v>7.4882999999999997</v>
      </c>
      <c r="D71" s="69">
        <f>VLOOKUP($A71,'Return Data'!$A$7:$R$328,11,0)</f>
        <v>-20.9990654751475</v>
      </c>
      <c r="E71" s="70">
        <f t="shared" si="13"/>
        <v>25</v>
      </c>
      <c r="F71" s="69">
        <f>VLOOKUP($A71,'Return Data'!$A$7:$R$328,12,0)</f>
        <v>-3.3575008462742</v>
      </c>
      <c r="G71" s="70">
        <f t="shared" si="8"/>
        <v>34</v>
      </c>
      <c r="H71" s="69">
        <f>VLOOKUP($A71,'Return Data'!$A$7:$R$328,13,0)</f>
        <v>-18.475361720680301</v>
      </c>
      <c r="I71" s="70">
        <f t="shared" si="14"/>
        <v>52</v>
      </c>
      <c r="J71" s="69">
        <f>VLOOKUP($A71,'Return Data'!$A$7:$R$328,14,0)</f>
        <v>-15.914514010037999</v>
      </c>
      <c r="K71" s="70">
        <f t="shared" si="15"/>
        <v>59</v>
      </c>
      <c r="L71" s="69">
        <f>VLOOKUP($A71,'Return Data'!$A$7:$R$328,18,0)</f>
        <v>-10.999897164457201</v>
      </c>
      <c r="M71" s="70">
        <f t="shared" si="20"/>
        <v>52</v>
      </c>
      <c r="N71" s="69"/>
      <c r="O71" s="70"/>
      <c r="P71" s="69"/>
      <c r="Q71" s="70"/>
      <c r="R71" s="69">
        <f>VLOOKUP($A71,'Return Data'!$A$7:$R$328,17,0)</f>
        <v>-11.70843550447</v>
      </c>
      <c r="S71" s="71">
        <f t="shared" si="18"/>
        <v>64</v>
      </c>
    </row>
    <row r="72" spans="1:19" x14ac:dyDescent="0.25">
      <c r="A72" s="67" t="s">
        <v>329</v>
      </c>
      <c r="B72" s="68">
        <f>VLOOKUP($A72,'Return Data'!$A$7:$R$328,2,0)</f>
        <v>43901</v>
      </c>
      <c r="C72" s="69">
        <f>VLOOKUP($A72,'Return Data'!$A$7:$R$328,3,0)</f>
        <v>7.8525999999999998</v>
      </c>
      <c r="D72" s="69">
        <f>VLOOKUP($A72,'Return Data'!$A$7:$R$328,11,0)</f>
        <v>-20.280935391928299</v>
      </c>
      <c r="E72" s="70">
        <f t="shared" ref="E72:E74" si="21">RANK(D72,D$8:D$74,0)</f>
        <v>23</v>
      </c>
      <c r="F72" s="69">
        <f>VLOOKUP($A72,'Return Data'!$A$7:$R$328,12,0)</f>
        <v>-0.83673539066351199</v>
      </c>
      <c r="G72" s="70">
        <f t="shared" si="8"/>
        <v>31</v>
      </c>
      <c r="H72" s="69">
        <f>VLOOKUP($A72,'Return Data'!$A$7:$R$328,13,0)</f>
        <v>-16.336298483400501</v>
      </c>
      <c r="I72" s="70">
        <f t="shared" si="14"/>
        <v>43</v>
      </c>
      <c r="J72" s="69">
        <f>VLOOKUP($A72,'Return Data'!$A$7:$R$328,14,0)</f>
        <v>-14.213390549929301</v>
      </c>
      <c r="K72" s="70">
        <f t="shared" si="15"/>
        <v>52</v>
      </c>
      <c r="L72" s="69"/>
      <c r="M72" s="70"/>
      <c r="N72" s="69"/>
      <c r="O72" s="70"/>
      <c r="P72" s="69"/>
      <c r="Q72" s="70"/>
      <c r="R72" s="69">
        <f>VLOOKUP($A72,'Return Data'!$A$7:$R$328,17,0)</f>
        <v>-10.962251748251701</v>
      </c>
      <c r="S72" s="71">
        <f t="shared" ref="S72:S74" si="22">RANK(R72,R$8:R$74,0)</f>
        <v>63</v>
      </c>
    </row>
    <row r="73" spans="1:19" x14ac:dyDescent="0.25">
      <c r="A73" s="67" t="s">
        <v>330</v>
      </c>
      <c r="B73" s="68">
        <f>VLOOKUP($A73,'Return Data'!$A$7:$R$328,2,0)</f>
        <v>43901</v>
      </c>
      <c r="C73" s="69">
        <f>VLOOKUP($A73,'Return Data'!$A$7:$R$328,3,0)</f>
        <v>84.510400000000004</v>
      </c>
      <c r="D73" s="69">
        <f>VLOOKUP($A73,'Return Data'!$A$7:$R$328,11,0)</f>
        <v>-21.8267805868884</v>
      </c>
      <c r="E73" s="70">
        <f t="shared" si="21"/>
        <v>26</v>
      </c>
      <c r="F73" s="69">
        <f>VLOOKUP($A73,'Return Data'!$A$7:$R$328,12,0)</f>
        <v>4.7422622751299999</v>
      </c>
      <c r="G73" s="70">
        <f t="shared" si="8"/>
        <v>17</v>
      </c>
      <c r="H73" s="69">
        <f>VLOOKUP($A73,'Return Data'!$A$7:$R$328,13,0)</f>
        <v>-5.6660998772942799</v>
      </c>
      <c r="I73" s="70">
        <f t="shared" si="14"/>
        <v>18</v>
      </c>
      <c r="J73" s="69">
        <f>VLOOKUP($A73,'Return Data'!$A$7:$R$328,14,0)</f>
        <v>-0.99375119350072005</v>
      </c>
      <c r="K73" s="70">
        <f t="shared" si="15"/>
        <v>20</v>
      </c>
      <c r="L73" s="69">
        <f>VLOOKUP($A73,'Return Data'!$A$7:$R$328,18,0)</f>
        <v>0.73999776506953696</v>
      </c>
      <c r="M73" s="70">
        <f>RANK(L73,L$8:L$74,0)</f>
        <v>14</v>
      </c>
      <c r="N73" s="69">
        <f>VLOOKUP($A73,'Return Data'!$A$7:$R$328,15,0)</f>
        <v>4.9468355767901704</v>
      </c>
      <c r="O73" s="70">
        <f>RANK(N73,N$8:N$74,0)</f>
        <v>19</v>
      </c>
      <c r="P73" s="69">
        <f>VLOOKUP($A73,'Return Data'!$A$7:$R$328,16,0)</f>
        <v>5.0903087361116697</v>
      </c>
      <c r="Q73" s="70">
        <f>RANK(P73,P$8:P$74,0)</f>
        <v>23</v>
      </c>
      <c r="R73" s="69">
        <f>VLOOKUP($A73,'Return Data'!$A$7:$R$328,17,0)</f>
        <v>20.2740702819322</v>
      </c>
      <c r="S73" s="71">
        <f t="shared" si="22"/>
        <v>28</v>
      </c>
    </row>
    <row r="74" spans="1:19" x14ac:dyDescent="0.25">
      <c r="A74" s="67" t="s">
        <v>331</v>
      </c>
      <c r="B74" s="68">
        <f>VLOOKUP($A74,'Return Data'!$A$7:$R$328,2,0)</f>
        <v>43901</v>
      </c>
      <c r="C74" s="69">
        <f>VLOOKUP($A74,'Return Data'!$A$7:$R$328,3,0)</f>
        <v>99.216099999999997</v>
      </c>
      <c r="D74" s="69">
        <f>VLOOKUP($A74,'Return Data'!$A$7:$R$328,11,0)</f>
        <v>-38.364954985440399</v>
      </c>
      <c r="E74" s="70">
        <f t="shared" si="21"/>
        <v>53</v>
      </c>
      <c r="F74" s="69">
        <f>VLOOKUP($A74,'Return Data'!$A$7:$R$328,12,0)</f>
        <v>-6.5563713273118696</v>
      </c>
      <c r="G74" s="70">
        <f t="shared" si="8"/>
        <v>47</v>
      </c>
      <c r="H74" s="69">
        <f>VLOOKUP($A74,'Return Data'!$A$7:$R$328,13,0)</f>
        <v>-14.808709892558101</v>
      </c>
      <c r="I74" s="70">
        <f t="shared" si="14"/>
        <v>41</v>
      </c>
      <c r="J74" s="69">
        <f>VLOOKUP($A74,'Return Data'!$A$7:$R$328,14,0)</f>
        <v>-6.0968164303335302</v>
      </c>
      <c r="K74" s="70">
        <f t="shared" si="15"/>
        <v>40</v>
      </c>
      <c r="L74" s="69">
        <f>VLOOKUP($A74,'Return Data'!$A$7:$R$328,18,0)</f>
        <v>-0.76413747230756701</v>
      </c>
      <c r="M74" s="70">
        <f>RANK(L74,L$8:L$74,0)</f>
        <v>22</v>
      </c>
      <c r="N74" s="69">
        <f>VLOOKUP($A74,'Return Data'!$A$7:$R$328,15,0)</f>
        <v>3.9379051349331098</v>
      </c>
      <c r="O74" s="70">
        <f>RANK(N74,N$8:N$74,0)</f>
        <v>24</v>
      </c>
      <c r="P74" s="69">
        <f>VLOOKUP($A74,'Return Data'!$A$7:$R$328,16,0)</f>
        <v>5.34248714933568</v>
      </c>
      <c r="Q74" s="70">
        <f>RANK(P74,P$8:P$74,0)</f>
        <v>21</v>
      </c>
      <c r="R74" s="69">
        <f>VLOOKUP($A74,'Return Data'!$A$7:$R$328,17,0)</f>
        <v>77.111520409574695</v>
      </c>
      <c r="S74" s="71">
        <f t="shared" si="22"/>
        <v>9</v>
      </c>
    </row>
    <row r="75" spans="1:19" x14ac:dyDescent="0.25">
      <c r="A75" s="73"/>
      <c r="B75" s="74"/>
      <c r="C75" s="74"/>
      <c r="D75" s="75"/>
      <c r="E75" s="74"/>
      <c r="F75" s="75"/>
      <c r="G75" s="74"/>
      <c r="H75" s="75"/>
      <c r="I75" s="74"/>
      <c r="J75" s="75"/>
      <c r="K75" s="74"/>
      <c r="L75" s="75"/>
      <c r="M75" s="74"/>
      <c r="N75" s="75"/>
      <c r="O75" s="74"/>
      <c r="P75" s="75"/>
      <c r="Q75" s="74"/>
      <c r="R75" s="75"/>
      <c r="S75" s="76"/>
    </row>
    <row r="76" spans="1:19" x14ac:dyDescent="0.25">
      <c r="A76" s="77" t="s">
        <v>27</v>
      </c>
      <c r="B76" s="78"/>
      <c r="C76" s="78"/>
      <c r="D76" s="79">
        <f>AVERAGE(D8:D74)</f>
        <v>-26.466881464668308</v>
      </c>
      <c r="E76" s="78"/>
      <c r="F76" s="79">
        <f>AVERAGE(F8:F74)</f>
        <v>-1.1346206649318415</v>
      </c>
      <c r="G76" s="78"/>
      <c r="H76" s="79">
        <f>AVERAGE(H8:H74)</f>
        <v>-11.107272731759538</v>
      </c>
      <c r="I76" s="78"/>
      <c r="J76" s="79">
        <f>AVERAGE(J8:J74)</f>
        <v>-4.3989633458114428</v>
      </c>
      <c r="K76" s="78"/>
      <c r="L76" s="79">
        <f>AVERAGE(L8:L74)</f>
        <v>-2.6134116307269384</v>
      </c>
      <c r="M76" s="78"/>
      <c r="N76" s="79">
        <f>AVERAGE(N8:N74)</f>
        <v>4.4944080204510852</v>
      </c>
      <c r="O76" s="78"/>
      <c r="P76" s="79">
        <f>AVERAGE(P8:P74)</f>
        <v>5.810254159702775</v>
      </c>
      <c r="Q76" s="78"/>
      <c r="R76" s="79">
        <f>AVERAGE(R8:R74)</f>
        <v>39.323088004713824</v>
      </c>
      <c r="S76" s="80"/>
    </row>
    <row r="77" spans="1:19" x14ac:dyDescent="0.25">
      <c r="A77" s="77" t="s">
        <v>28</v>
      </c>
      <c r="B77" s="78"/>
      <c r="C77" s="78"/>
      <c r="D77" s="79">
        <f>MIN(D8:D74)</f>
        <v>-59.587105956668402</v>
      </c>
      <c r="E77" s="78"/>
      <c r="F77" s="79">
        <f>MIN(F8:F74)</f>
        <v>-27.778015975440901</v>
      </c>
      <c r="G77" s="78"/>
      <c r="H77" s="79">
        <f>MIN(H8:H74)</f>
        <v>-27.027062636696598</v>
      </c>
      <c r="I77" s="78"/>
      <c r="J77" s="79">
        <f>MIN(J8:J74)</f>
        <v>-21.324482475692701</v>
      </c>
      <c r="K77" s="78"/>
      <c r="L77" s="79">
        <f>MIN(L8:L74)</f>
        <v>-17.278459244171</v>
      </c>
      <c r="M77" s="78"/>
      <c r="N77" s="79">
        <f>MIN(N8:N74)</f>
        <v>-7.46040770092279</v>
      </c>
      <c r="O77" s="78"/>
      <c r="P77" s="79">
        <f>MIN(P8:P74)</f>
        <v>-1.6727373397819501</v>
      </c>
      <c r="Q77" s="78"/>
      <c r="R77" s="79">
        <f>MIN(R8:R74)</f>
        <v>-19.1360689655172</v>
      </c>
      <c r="S77" s="80"/>
    </row>
    <row r="78" spans="1:19" ht="15.75" thickBot="1" x14ac:dyDescent="0.3">
      <c r="A78" s="81" t="s">
        <v>29</v>
      </c>
      <c r="B78" s="82"/>
      <c r="C78" s="82"/>
      <c r="D78" s="83">
        <f>MAX(D8:D74)</f>
        <v>11.3049295687401</v>
      </c>
      <c r="E78" s="82"/>
      <c r="F78" s="83">
        <f>MAX(F8:F74)</f>
        <v>26.319919334220799</v>
      </c>
      <c r="G78" s="82"/>
      <c r="H78" s="83">
        <f>MAX(H8:H74)</f>
        <v>10.3225312362602</v>
      </c>
      <c r="I78" s="82"/>
      <c r="J78" s="83">
        <f>MAX(J8:J74)</f>
        <v>20.618777072779501</v>
      </c>
      <c r="K78" s="82"/>
      <c r="L78" s="83">
        <f>MAX(L8:L74)</f>
        <v>10.512889903379699</v>
      </c>
      <c r="M78" s="82"/>
      <c r="N78" s="83">
        <f>MAX(N8:N74)</f>
        <v>15.791826868699401</v>
      </c>
      <c r="O78" s="82"/>
      <c r="P78" s="83">
        <f>MAX(P8:P74)</f>
        <v>13.8472732069316</v>
      </c>
      <c r="Q78" s="82"/>
      <c r="R78" s="83">
        <f>MAX(R8:R74)</f>
        <v>580.02177621594501</v>
      </c>
      <c r="S78" s="84"/>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3" t="s">
        <v>349</v>
      </c>
    </row>
    <row r="3" spans="1:14" ht="15.75" thickBot="1" x14ac:dyDescent="0.3">
      <c r="A3" s="114"/>
      <c r="B3" s="118"/>
      <c r="C3" s="118"/>
      <c r="D3" s="119"/>
      <c r="E3" s="119"/>
      <c r="F3" s="119"/>
      <c r="G3" s="119"/>
      <c r="H3" s="119"/>
      <c r="I3" s="119"/>
      <c r="J3" s="119"/>
      <c r="K3" s="119"/>
      <c r="L3" s="27"/>
      <c r="M3" s="28"/>
    </row>
    <row r="4" spans="1:14" ht="15.75" thickBot="1" x14ac:dyDescent="0.3">
      <c r="A4" s="27"/>
      <c r="B4" s="118"/>
      <c r="C4" s="118"/>
      <c r="D4" s="27"/>
      <c r="E4" s="27"/>
      <c r="F4" s="27"/>
      <c r="G4" s="27"/>
      <c r="H4" s="27"/>
      <c r="I4" s="27"/>
      <c r="J4" s="27"/>
      <c r="K4" s="27"/>
      <c r="L4" s="27"/>
      <c r="M4" s="27"/>
    </row>
    <row r="5" spans="1:14" x14ac:dyDescent="0.25">
      <c r="A5" s="32" t="s">
        <v>348</v>
      </c>
      <c r="B5" s="111" t="s">
        <v>8</v>
      </c>
      <c r="C5" s="111" t="s">
        <v>9</v>
      </c>
      <c r="D5" s="117" t="s">
        <v>47</v>
      </c>
      <c r="E5" s="117"/>
      <c r="F5" s="117" t="s">
        <v>48</v>
      </c>
      <c r="G5" s="117"/>
      <c r="H5" s="117" t="s">
        <v>1</v>
      </c>
      <c r="I5" s="117"/>
      <c r="J5" s="117" t="s">
        <v>2</v>
      </c>
      <c r="K5" s="117"/>
      <c r="L5" s="115" t="s">
        <v>46</v>
      </c>
      <c r="M5" s="116"/>
      <c r="N5" s="13"/>
    </row>
    <row r="6" spans="1:14" x14ac:dyDescent="0.25">
      <c r="A6" s="35" t="s">
        <v>7</v>
      </c>
      <c r="B6" s="112"/>
      <c r="C6" s="112"/>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Data'!$A$7:$R$328,2,0)</f>
        <v>43901</v>
      </c>
      <c r="C8" s="69">
        <f>VLOOKUP($A8,'Return Data'!$A$7:$R$328,3,0)</f>
        <v>9.81</v>
      </c>
      <c r="D8" s="69">
        <f>VLOOKUP($A8,'Return Data'!$A$7:$R$328,9,0)</f>
        <v>-67.314512696836303</v>
      </c>
      <c r="E8" s="70">
        <f>RANK(D8,D$8:D$10,0)</f>
        <v>1</v>
      </c>
      <c r="F8" s="69"/>
      <c r="G8" s="70"/>
      <c r="H8" s="69"/>
      <c r="I8" s="70"/>
      <c r="J8" s="69"/>
      <c r="K8" s="70"/>
      <c r="L8" s="69">
        <f>VLOOKUP($A8,'Return Data'!$A$7:$R$328,17,0)</f>
        <v>-24.767857142857</v>
      </c>
      <c r="M8" s="71">
        <f>RANK(L8,L$8:L$10,0)</f>
        <v>3</v>
      </c>
    </row>
    <row r="9" spans="1:14" x14ac:dyDescent="0.25">
      <c r="A9" s="67" t="s">
        <v>49</v>
      </c>
      <c r="B9" s="68">
        <f>VLOOKUP($A9,'Return Data'!$A$7:$R$328,2,0)</f>
        <v>43901</v>
      </c>
      <c r="C9" s="69">
        <f>VLOOKUP($A9,'Return Data'!$A$7:$R$328,3,0)</f>
        <v>9.5299999999999994</v>
      </c>
      <c r="D9" s="69">
        <f>VLOOKUP($A9,'Return Data'!$A$7:$R$328,9,0)</f>
        <v>-245.34899511135299</v>
      </c>
      <c r="E9" s="70">
        <f t="shared" ref="E9:E10" si="0">RANK(D9,D$8:D$10,0)</f>
        <v>2</v>
      </c>
      <c r="F9" s="69">
        <f>VLOOKUP($A9,'Return Data'!$A$7:$R$328,10,0)</f>
        <v>-154.140471200864</v>
      </c>
      <c r="G9" s="70">
        <f t="shared" ref="G9" si="1">RANK(F9,F$8:F$10,0)</f>
        <v>1</v>
      </c>
      <c r="H9" s="69">
        <f>VLOOKUP($A9,'Return Data'!$A$7:$R$328,11,0)</f>
        <v>-28.538225906647</v>
      </c>
      <c r="I9" s="70">
        <f t="shared" ref="I9:K10" si="2">RANK(H9,H$8:H$10,0)</f>
        <v>1</v>
      </c>
      <c r="J9" s="69">
        <f>VLOOKUP($A9,'Return Data'!$A$7:$R$328,12,0)</f>
        <v>-7.6900899302513999</v>
      </c>
      <c r="K9" s="70">
        <f t="shared" si="2"/>
        <v>2</v>
      </c>
      <c r="L9" s="69">
        <f>VLOOKUP($A9,'Return Data'!$A$7:$R$328,17,0)</f>
        <v>-7.0596707818930096</v>
      </c>
      <c r="M9" s="71">
        <f t="shared" ref="M9:M10" si="3">RANK(L9,L$8:L$10,0)</f>
        <v>2</v>
      </c>
    </row>
    <row r="10" spans="1:14" x14ac:dyDescent="0.25">
      <c r="A10" s="67" t="s">
        <v>50</v>
      </c>
      <c r="B10" s="68">
        <f>VLOOKUP($A10,'Return Data'!$A$7:$R$328,2,0)</f>
        <v>43901</v>
      </c>
      <c r="C10" s="69">
        <f>VLOOKUP($A10,'Return Data'!$A$7:$R$328,3,0)</f>
        <v>105.8723</v>
      </c>
      <c r="D10" s="69">
        <f>VLOOKUP($A10,'Return Data'!$A$7:$R$328,9,0)</f>
        <v>-262.81698099151401</v>
      </c>
      <c r="E10" s="70">
        <f t="shared" si="0"/>
        <v>3</v>
      </c>
      <c r="F10" s="69">
        <f>VLOOKUP($A10,'Return Data'!$A$7:$R$328,10,0)</f>
        <v>-158.635653718648</v>
      </c>
      <c r="G10" s="70">
        <f t="shared" ref="G10" si="4">RANK(F10,F$8:F$10,0)</f>
        <v>2</v>
      </c>
      <c r="H10" s="69">
        <f>VLOOKUP($A10,'Return Data'!$A$7:$R$328,11,0)</f>
        <v>-37.542005530961497</v>
      </c>
      <c r="I10" s="70">
        <f t="shared" si="2"/>
        <v>2</v>
      </c>
      <c r="J10" s="69">
        <f>VLOOKUP($A10,'Return Data'!$A$7:$R$328,12,0)</f>
        <v>-3.4394363792793499</v>
      </c>
      <c r="K10" s="70">
        <f t="shared" si="2"/>
        <v>1</v>
      </c>
      <c r="L10" s="69">
        <f>VLOOKUP($A10,'Return Data'!$A$7:$R$328,17,0)</f>
        <v>16.6120099346256</v>
      </c>
      <c r="M10" s="71">
        <f t="shared" si="3"/>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-191.82682959990112</v>
      </c>
      <c r="E12" s="78"/>
      <c r="F12" s="79">
        <f>AVERAGE(F8:F10)</f>
        <v>-156.38806245975599</v>
      </c>
      <c r="G12" s="78"/>
      <c r="H12" s="79">
        <f>AVERAGE(H8:H10)</f>
        <v>-33.040115718804245</v>
      </c>
      <c r="I12" s="78"/>
      <c r="J12" s="79">
        <f>AVERAGE(J8:J10)</f>
        <v>-5.5647631547653749</v>
      </c>
      <c r="K12" s="78"/>
      <c r="L12" s="79">
        <f>AVERAGE(L8:L10)</f>
        <v>-5.0718393300414695</v>
      </c>
      <c r="M12" s="80"/>
    </row>
    <row r="13" spans="1:14" x14ac:dyDescent="0.25">
      <c r="A13" s="77" t="s">
        <v>28</v>
      </c>
      <c r="B13" s="78"/>
      <c r="C13" s="78"/>
      <c r="D13" s="79">
        <f>MIN(D8:D10)</f>
        <v>-262.81698099151401</v>
      </c>
      <c r="E13" s="78"/>
      <c r="F13" s="79">
        <f>MIN(F8:F10)</f>
        <v>-158.635653718648</v>
      </c>
      <c r="G13" s="78"/>
      <c r="H13" s="79">
        <f>MIN(H8:H10)</f>
        <v>-37.542005530961497</v>
      </c>
      <c r="I13" s="78"/>
      <c r="J13" s="79">
        <f>MIN(J8:J10)</f>
        <v>-7.6900899302513999</v>
      </c>
      <c r="K13" s="78"/>
      <c r="L13" s="79">
        <f>MIN(L8:L10)</f>
        <v>-24.767857142857</v>
      </c>
      <c r="M13" s="80"/>
    </row>
    <row r="14" spans="1:14" ht="15.75" thickBot="1" x14ac:dyDescent="0.3">
      <c r="A14" s="81" t="s">
        <v>29</v>
      </c>
      <c r="B14" s="82"/>
      <c r="C14" s="82"/>
      <c r="D14" s="83">
        <f>MAX(D8:D10)</f>
        <v>-67.314512696836303</v>
      </c>
      <c r="E14" s="82"/>
      <c r="F14" s="83">
        <f>MAX(F8:F10)</f>
        <v>-154.140471200864</v>
      </c>
      <c r="G14" s="82"/>
      <c r="H14" s="83">
        <f>MAX(H8:H10)</f>
        <v>-28.538225906647</v>
      </c>
      <c r="I14" s="82"/>
      <c r="J14" s="83">
        <f>MAX(J8:J10)</f>
        <v>-3.4394363792793499</v>
      </c>
      <c r="K14" s="82"/>
      <c r="L14" s="83">
        <f>MAX(L8:L10)</f>
        <v>16.6120099346256</v>
      </c>
      <c r="M14" s="84"/>
    </row>
    <row r="16" spans="1:14" x14ac:dyDescent="0.25">
      <c r="A16" s="15" t="s">
        <v>342</v>
      </c>
    </row>
    <row r="18" ht="15" customHeight="1" x14ac:dyDescent="0.25"/>
  </sheetData>
  <sheetProtection password="F4C3"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8" sqref="A8"/>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3" t="s">
        <v>349</v>
      </c>
    </row>
    <row r="3" spans="1:14" ht="15.75" thickBot="1" x14ac:dyDescent="0.3">
      <c r="A3" s="114"/>
      <c r="B3" s="118"/>
      <c r="C3" s="118"/>
      <c r="D3" s="119"/>
      <c r="E3" s="119"/>
      <c r="F3" s="119"/>
      <c r="G3" s="119"/>
      <c r="H3" s="119"/>
      <c r="I3" s="119"/>
      <c r="J3" s="119"/>
      <c r="K3" s="119"/>
      <c r="L3" s="27"/>
      <c r="M3" s="28"/>
    </row>
    <row r="4" spans="1:14" ht="15.75" thickBot="1" x14ac:dyDescent="0.3">
      <c r="A4" s="27"/>
      <c r="B4" s="118"/>
      <c r="C4" s="118"/>
      <c r="D4" s="27"/>
      <c r="E4" s="27"/>
      <c r="F4" s="27"/>
      <c r="G4" s="27"/>
      <c r="H4" s="27"/>
      <c r="I4" s="27"/>
      <c r="J4" s="27"/>
      <c r="K4" s="27"/>
      <c r="L4" s="27"/>
      <c r="M4" s="27"/>
    </row>
    <row r="5" spans="1:14" x14ac:dyDescent="0.25">
      <c r="A5" s="32" t="s">
        <v>347</v>
      </c>
      <c r="B5" s="111" t="s">
        <v>8</v>
      </c>
      <c r="C5" s="111" t="s">
        <v>9</v>
      </c>
      <c r="D5" s="117" t="s">
        <v>47</v>
      </c>
      <c r="E5" s="117"/>
      <c r="F5" s="117" t="s">
        <v>48</v>
      </c>
      <c r="G5" s="117"/>
      <c r="H5" s="117" t="s">
        <v>1</v>
      </c>
      <c r="I5" s="117"/>
      <c r="J5" s="117" t="s">
        <v>2</v>
      </c>
      <c r="K5" s="117"/>
      <c r="L5" s="115" t="s">
        <v>46</v>
      </c>
      <c r="M5" s="116"/>
      <c r="N5" s="13"/>
    </row>
    <row r="6" spans="1:14" x14ac:dyDescent="0.25">
      <c r="A6" s="35" t="s">
        <v>7</v>
      </c>
      <c r="B6" s="112"/>
      <c r="C6" s="112"/>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Data'!$A$7:$R$328,2,0)</f>
        <v>43901</v>
      </c>
      <c r="C8" s="69">
        <f>VLOOKUP($A8,'Return Data'!$A$7:$R$328,3,0)</f>
        <v>9.7899999999999991</v>
      </c>
      <c r="D8" s="69">
        <f>VLOOKUP($A8,'Return Data'!$A$7:$R$328,9,0)</f>
        <v>-69.973019028685499</v>
      </c>
      <c r="E8" s="70">
        <f>RANK(D8,D$8:D$10,0)</f>
        <v>1</v>
      </c>
      <c r="F8" s="69"/>
      <c r="G8" s="70"/>
      <c r="H8" s="69"/>
      <c r="I8" s="70"/>
      <c r="J8" s="69"/>
      <c r="K8" s="70"/>
      <c r="L8" s="69">
        <f>VLOOKUP($A8,'Return Data'!$A$7:$R$328,17,0)</f>
        <v>-27.375000000000199</v>
      </c>
      <c r="M8" s="71">
        <f>RANK(L8,L$8:L$10,0)</f>
        <v>3</v>
      </c>
    </row>
    <row r="9" spans="1:14" x14ac:dyDescent="0.25">
      <c r="A9" s="67" t="s">
        <v>51</v>
      </c>
      <c r="B9" s="68">
        <f>VLOOKUP($A9,'Return Data'!$A$7:$R$328,2,0)</f>
        <v>43901</v>
      </c>
      <c r="C9" s="69">
        <f>VLOOKUP($A9,'Return Data'!$A$7:$R$328,3,0)</f>
        <v>9.5</v>
      </c>
      <c r="D9" s="69">
        <f>VLOOKUP($A9,'Return Data'!$A$7:$R$328,9,0)</f>
        <v>-246.05066049298699</v>
      </c>
      <c r="E9" s="70">
        <f t="shared" ref="E9:E10" si="0">RANK(D9,D$8:D$10,0)</f>
        <v>2</v>
      </c>
      <c r="F9" s="69">
        <f>VLOOKUP($A9,'Return Data'!$A$7:$R$328,10,0)</f>
        <v>-154.56745311554801</v>
      </c>
      <c r="G9" s="70">
        <f t="shared" ref="G9:G10" si="1">RANK(F9,F$8:F$10,0)</f>
        <v>1</v>
      </c>
      <c r="H9" s="69">
        <f>VLOOKUP($A9,'Return Data'!$A$7:$R$328,11,0)</f>
        <v>-28.985662774725299</v>
      </c>
      <c r="I9" s="70">
        <f t="shared" ref="I9:K10" si="2">RANK(H9,H$8:H$10,0)</f>
        <v>1</v>
      </c>
      <c r="J9" s="69">
        <f>VLOOKUP($A9,'Return Data'!$A$7:$R$328,12,0)</f>
        <v>-8.1030081030081096</v>
      </c>
      <c r="K9" s="70">
        <f t="shared" si="2"/>
        <v>2</v>
      </c>
      <c r="L9" s="69">
        <f>VLOOKUP($A9,'Return Data'!$A$7:$R$328,17,0)</f>
        <v>-7.5102880658436302</v>
      </c>
      <c r="M9" s="71">
        <f t="shared" ref="M9:M10" si="3">RANK(L9,L$8:L$10,0)</f>
        <v>2</v>
      </c>
    </row>
    <row r="10" spans="1:14" x14ac:dyDescent="0.25">
      <c r="A10" s="67" t="s">
        <v>52</v>
      </c>
      <c r="B10" s="68">
        <f>VLOOKUP($A10,'Return Data'!$A$7:$R$328,2,0)</f>
        <v>43901</v>
      </c>
      <c r="C10" s="69">
        <f>VLOOKUP($A10,'Return Data'!$A$7:$R$328,3,0)</f>
        <v>100.2371</v>
      </c>
      <c r="D10" s="69">
        <f>VLOOKUP($A10,'Return Data'!$A$7:$R$328,9,0)</f>
        <v>-263.54333346571298</v>
      </c>
      <c r="E10" s="70">
        <f t="shared" si="0"/>
        <v>3</v>
      </c>
      <c r="F10" s="69">
        <f>VLOOKUP($A10,'Return Data'!$A$7:$R$328,10,0)</f>
        <v>-159.31987981243699</v>
      </c>
      <c r="G10" s="70">
        <f t="shared" si="1"/>
        <v>2</v>
      </c>
      <c r="H10" s="69">
        <f>VLOOKUP($A10,'Return Data'!$A$7:$R$328,11,0)</f>
        <v>-38.285454669591402</v>
      </c>
      <c r="I10" s="70">
        <f t="shared" si="2"/>
        <v>2</v>
      </c>
      <c r="J10" s="69">
        <f>VLOOKUP($A10,'Return Data'!$A$7:$R$328,12,0)</f>
        <v>-4.2208731526556802</v>
      </c>
      <c r="K10" s="70">
        <f t="shared" si="2"/>
        <v>1</v>
      </c>
      <c r="L10" s="69">
        <f>VLOOKUP($A10,'Return Data'!$A$7:$R$328,17,0)</f>
        <v>148.00316233173999</v>
      </c>
      <c r="M10" s="71">
        <f t="shared" si="3"/>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-193.18900432912847</v>
      </c>
      <c r="E12" s="78"/>
      <c r="F12" s="79">
        <f>AVERAGE(F8:F10)</f>
        <v>-156.94366646399249</v>
      </c>
      <c r="G12" s="78"/>
      <c r="H12" s="79">
        <f>AVERAGE(H8:H10)</f>
        <v>-33.635558722158351</v>
      </c>
      <c r="I12" s="78"/>
      <c r="J12" s="79">
        <f>AVERAGE(J8:J10)</f>
        <v>-6.1619406278318944</v>
      </c>
      <c r="K12" s="78"/>
      <c r="L12" s="79">
        <f>AVERAGE(L8:L10)</f>
        <v>37.705958088632052</v>
      </c>
      <c r="M12" s="80"/>
    </row>
    <row r="13" spans="1:14" x14ac:dyDescent="0.25">
      <c r="A13" s="77" t="s">
        <v>28</v>
      </c>
      <c r="B13" s="78"/>
      <c r="C13" s="78"/>
      <c r="D13" s="79">
        <f>MIN(D8:D10)</f>
        <v>-263.54333346571298</v>
      </c>
      <c r="E13" s="78"/>
      <c r="F13" s="79">
        <f>MIN(F8:F10)</f>
        <v>-159.31987981243699</v>
      </c>
      <c r="G13" s="78"/>
      <c r="H13" s="79">
        <f>MIN(H8:H10)</f>
        <v>-38.285454669591402</v>
      </c>
      <c r="I13" s="78"/>
      <c r="J13" s="79">
        <f>MIN(J8:J10)</f>
        <v>-8.1030081030081096</v>
      </c>
      <c r="K13" s="78"/>
      <c r="L13" s="79">
        <f>MIN(L8:L10)</f>
        <v>-27.375000000000199</v>
      </c>
      <c r="M13" s="80"/>
    </row>
    <row r="14" spans="1:14" ht="15.75" thickBot="1" x14ac:dyDescent="0.3">
      <c r="A14" s="81" t="s">
        <v>29</v>
      </c>
      <c r="B14" s="82"/>
      <c r="C14" s="82"/>
      <c r="D14" s="83">
        <f>MAX(D8:D10)</f>
        <v>-69.973019028685499</v>
      </c>
      <c r="E14" s="82"/>
      <c r="F14" s="83">
        <f>MAX(F8:F10)</f>
        <v>-154.56745311554801</v>
      </c>
      <c r="G14" s="82"/>
      <c r="H14" s="83">
        <f>MAX(H8:H10)</f>
        <v>-28.985662774725299</v>
      </c>
      <c r="I14" s="82"/>
      <c r="J14" s="83">
        <f>MAX(J8:J10)</f>
        <v>-4.2208731526556802</v>
      </c>
      <c r="K14" s="82"/>
      <c r="L14" s="83">
        <f>MAX(L8:L10)</f>
        <v>148.00316233173999</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3" t="s">
        <v>349</v>
      </c>
    </row>
    <row r="3" spans="1:19" ht="15.75" thickBot="1" x14ac:dyDescent="0.3">
      <c r="A3" s="114"/>
    </row>
    <row r="4" spans="1:19" ht="15.75" thickBot="1" x14ac:dyDescent="0.3"/>
    <row r="5" spans="1:19" x14ac:dyDescent="0.25">
      <c r="A5" s="32" t="s">
        <v>350</v>
      </c>
      <c r="B5" s="111" t="s">
        <v>8</v>
      </c>
      <c r="C5" s="111" t="s">
        <v>9</v>
      </c>
      <c r="D5" s="117" t="s">
        <v>48</v>
      </c>
      <c r="E5" s="117"/>
      <c r="F5" s="117" t="s">
        <v>1</v>
      </c>
      <c r="G5" s="117"/>
      <c r="H5" s="117" t="s">
        <v>2</v>
      </c>
      <c r="I5" s="117"/>
      <c r="J5" s="117" t="s">
        <v>3</v>
      </c>
      <c r="K5" s="117"/>
      <c r="L5" s="117" t="s">
        <v>4</v>
      </c>
      <c r="M5" s="117"/>
      <c r="N5" s="117" t="s">
        <v>385</v>
      </c>
      <c r="O5" s="117"/>
      <c r="P5" s="117" t="s">
        <v>5</v>
      </c>
      <c r="Q5" s="117"/>
      <c r="R5" s="117" t="s">
        <v>46</v>
      </c>
      <c r="S5" s="120"/>
    </row>
    <row r="6" spans="1:19" x14ac:dyDescent="0.25">
      <c r="A6" s="18" t="s">
        <v>7</v>
      </c>
      <c r="B6" s="112"/>
      <c r="C6" s="11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Data'!$A$7:$R$328,2,0)</f>
        <v>43901</v>
      </c>
      <c r="C8" s="69">
        <f>VLOOKUP($A8,'Return Data'!$A$7:$R$328,3,0)</f>
        <v>33.200200000000002</v>
      </c>
      <c r="D8" s="69">
        <f>VLOOKUP($A8,'Return Data'!$A$7:$R$328,10,0)</f>
        <v>1.93638625283304</v>
      </c>
      <c r="E8" s="70">
        <f>RANK(D8,D$8:D$37,0)</f>
        <v>26</v>
      </c>
      <c r="F8" s="69">
        <f>VLOOKUP($A8,'Return Data'!$A$7:$R$328,11,0)</f>
        <v>12.588738075614399</v>
      </c>
      <c r="G8" s="70">
        <f>RANK(F8,F$8:F$37,0)</f>
        <v>21</v>
      </c>
      <c r="H8" s="69">
        <f>VLOOKUP($A8,'Return Data'!$A$7:$R$328,12,0)</f>
        <v>-7.7307073184726098</v>
      </c>
      <c r="I8" s="70">
        <f>RANK(H8,H$8:H$37,0)</f>
        <v>28</v>
      </c>
      <c r="J8" s="69">
        <f>VLOOKUP($A8,'Return Data'!$A$7:$R$328,13,0)</f>
        <v>0.24319189882054701</v>
      </c>
      <c r="K8" s="70">
        <f>RANK(J8,J$8:J$37,0)</f>
        <v>27</v>
      </c>
      <c r="L8" s="69">
        <f>VLOOKUP($A8,'Return Data'!$A$7:$R$328,14,0)</f>
        <v>2.5314929183579702</v>
      </c>
      <c r="M8" s="70">
        <f>RANK(L8,L$8:L$37,0)</f>
        <v>24</v>
      </c>
      <c r="N8" s="69">
        <f>VLOOKUP($A8,'Return Data'!$A$7:$R$328,18,0)</f>
        <v>4.7455210347834704</v>
      </c>
      <c r="O8" s="70">
        <f>RANK(N8,N$8:N$37,0)</f>
        <v>24</v>
      </c>
      <c r="P8" s="69">
        <f>VLOOKUP($A8,'Return Data'!$A$7:$R$328,15,0)</f>
        <v>4.7917129667183396</v>
      </c>
      <c r="Q8" s="70">
        <f>RANK(P8,P$8:P$37,0)</f>
        <v>23</v>
      </c>
      <c r="R8" s="69">
        <f>VLOOKUP($A8,'Return Data'!$A$7:$R$328,17,0)</f>
        <v>9.8479770619337703</v>
      </c>
      <c r="S8" s="71">
        <f>RANK(R8,R$8:R$37,0)</f>
        <v>22</v>
      </c>
    </row>
    <row r="9" spans="1:19" x14ac:dyDescent="0.25">
      <c r="A9" s="87" t="s">
        <v>54</v>
      </c>
      <c r="B9" s="68">
        <f>VLOOKUP($A9,'Return Data'!$A$7:$R$328,2,0)</f>
        <v>43901</v>
      </c>
      <c r="C9" s="69">
        <f>VLOOKUP($A9,'Return Data'!$A$7:$R$328,3,0)</f>
        <v>1.9617</v>
      </c>
      <c r="D9" s="69">
        <f>VLOOKUP($A9,'Return Data'!$A$7:$R$328,10,0)</f>
        <v>9.1771059271392108</v>
      </c>
      <c r="E9" s="70">
        <f t="shared" ref="E9:G37" si="0">RANK(D9,D$8:D$37,0)</f>
        <v>19</v>
      </c>
      <c r="F9" s="69">
        <f>VLOOKUP($A9,'Return Data'!$A$7:$R$328,11,0)</f>
        <v>9.30987956337421</v>
      </c>
      <c r="G9" s="70">
        <f t="shared" si="0"/>
        <v>24</v>
      </c>
      <c r="H9" s="69"/>
      <c r="I9" s="70"/>
      <c r="J9" s="69"/>
      <c r="K9" s="70"/>
      <c r="L9" s="69"/>
      <c r="M9" s="70"/>
      <c r="N9" s="69"/>
      <c r="O9" s="70"/>
      <c r="P9" s="69"/>
      <c r="Q9" s="70"/>
      <c r="R9" s="69">
        <f>VLOOKUP($A9,'Return Data'!$A$7:$R$328,17,0)</f>
        <v>9.3435918118819892</v>
      </c>
      <c r="S9" s="71">
        <f t="shared" ref="S9:S37" si="1">RANK(R9,R$8:R$37,0)</f>
        <v>25</v>
      </c>
    </row>
    <row r="10" spans="1:19" x14ac:dyDescent="0.25">
      <c r="A10" s="87" t="s">
        <v>55</v>
      </c>
      <c r="B10" s="68">
        <f>VLOOKUP($A10,'Return Data'!$A$7:$R$328,2,0)</f>
        <v>43901</v>
      </c>
      <c r="C10" s="69">
        <f>VLOOKUP($A10,'Return Data'!$A$7:$R$328,3,0)</f>
        <v>23.03</v>
      </c>
      <c r="D10" s="69">
        <f>VLOOKUP($A10,'Return Data'!$A$7:$R$328,10,0)</f>
        <v>20.9012661649823</v>
      </c>
      <c r="E10" s="70">
        <f t="shared" si="0"/>
        <v>6</v>
      </c>
      <c r="F10" s="69">
        <f>VLOOKUP($A10,'Return Data'!$A$7:$R$328,11,0)</f>
        <v>23.5834226597912</v>
      </c>
      <c r="G10" s="70">
        <f t="shared" si="0"/>
        <v>4</v>
      </c>
      <c r="H10" s="69">
        <f>VLOOKUP($A10,'Return Data'!$A$7:$R$328,12,0)</f>
        <v>13.8797020299669</v>
      </c>
      <c r="I10" s="70">
        <f t="shared" ref="I10" si="2">RANK(H10,H$8:H$37,0)</f>
        <v>1</v>
      </c>
      <c r="J10" s="69">
        <f>VLOOKUP($A10,'Return Data'!$A$7:$R$328,13,0)</f>
        <v>14.0383002171311</v>
      </c>
      <c r="K10" s="70">
        <f t="shared" ref="K10" si="3">RANK(J10,J$8:J$37,0)</f>
        <v>5</v>
      </c>
      <c r="L10" s="69">
        <f>VLOOKUP($A10,'Return Data'!$A$7:$R$328,14,0)</f>
        <v>15.0225445669846</v>
      </c>
      <c r="M10" s="70">
        <f t="shared" ref="M10" si="4">RANK(L10,L$8:L$37,0)</f>
        <v>4</v>
      </c>
      <c r="N10" s="69">
        <f>VLOOKUP($A10,'Return Data'!$A$7:$R$328,18,0)</f>
        <v>12.3045786884799</v>
      </c>
      <c r="O10" s="70">
        <f t="shared" ref="O10" si="5">RANK(N10,N$8:N$37,0)</f>
        <v>3</v>
      </c>
      <c r="P10" s="69">
        <f>VLOOKUP($A10,'Return Data'!$A$7:$R$328,15,0)</f>
        <v>10.5081252354671</v>
      </c>
      <c r="Q10" s="70">
        <f t="shared" ref="Q10" si="6">RANK(P10,P$8:P$37,0)</f>
        <v>4</v>
      </c>
      <c r="R10" s="69">
        <f>VLOOKUP($A10,'Return Data'!$A$7:$R$328,17,0)</f>
        <v>13.567902446407601</v>
      </c>
      <c r="S10" s="71">
        <f t="shared" si="1"/>
        <v>3</v>
      </c>
    </row>
    <row r="11" spans="1:19" x14ac:dyDescent="0.25">
      <c r="A11" s="87" t="s">
        <v>56</v>
      </c>
      <c r="B11" s="68">
        <f>VLOOKUP($A11,'Return Data'!$A$7:$R$328,2,0)</f>
        <v>43901</v>
      </c>
      <c r="C11" s="69">
        <f>VLOOKUP($A11,'Return Data'!$A$7:$R$328,3,0)</f>
        <v>18.036899999999999</v>
      </c>
      <c r="D11" s="69">
        <f>VLOOKUP($A11,'Return Data'!$A$7:$R$328,10,0)</f>
        <v>16.084970715610201</v>
      </c>
      <c r="E11" s="70">
        <f t="shared" si="0"/>
        <v>14</v>
      </c>
      <c r="F11" s="69">
        <f>VLOOKUP($A11,'Return Data'!$A$7:$R$328,11,0)</f>
        <v>16.754057496359799</v>
      </c>
      <c r="G11" s="70">
        <f t="shared" si="0"/>
        <v>13</v>
      </c>
      <c r="H11" s="69">
        <f>VLOOKUP($A11,'Return Data'!$A$7:$R$328,12,0)</f>
        <v>8.7287731071793093</v>
      </c>
      <c r="I11" s="70">
        <f t="shared" ref="I11" si="7">RANK(H11,H$8:H$37,0)</f>
        <v>19</v>
      </c>
      <c r="J11" s="69">
        <f>VLOOKUP($A11,'Return Data'!$A$7:$R$328,13,0)</f>
        <v>10.2431978725824</v>
      </c>
      <c r="K11" s="70">
        <f t="shared" ref="K11" si="8">RANK(J11,J$8:J$37,0)</f>
        <v>16</v>
      </c>
      <c r="L11" s="69">
        <f>VLOOKUP($A11,'Return Data'!$A$7:$R$328,14,0)</f>
        <v>-0.58757219268988403</v>
      </c>
      <c r="M11" s="70">
        <f t="shared" ref="M11" si="9">RANK(L11,L$8:L$37,0)</f>
        <v>26</v>
      </c>
      <c r="N11" s="69">
        <f>VLOOKUP($A11,'Return Data'!$A$7:$R$328,18,0)</f>
        <v>3.55250173625498</v>
      </c>
      <c r="O11" s="70">
        <f t="shared" ref="O11" si="10">RANK(N11,N$8:N$37,0)</f>
        <v>25</v>
      </c>
      <c r="P11" s="69">
        <f>VLOOKUP($A11,'Return Data'!$A$7:$R$328,15,0)</f>
        <v>4.4740807156478803</v>
      </c>
      <c r="Q11" s="70">
        <f t="shared" ref="Q11" si="11">RANK(P11,P$8:P$37,0)</f>
        <v>24</v>
      </c>
      <c r="R11" s="69">
        <f>VLOOKUP($A11,'Return Data'!$A$7:$R$328,17,0)</f>
        <v>9.9081087193157593</v>
      </c>
      <c r="S11" s="71">
        <f t="shared" si="1"/>
        <v>21</v>
      </c>
    </row>
    <row r="12" spans="1:19" x14ac:dyDescent="0.25">
      <c r="A12" s="87" t="s">
        <v>57</v>
      </c>
      <c r="B12" s="68">
        <f>VLOOKUP($A12,'Return Data'!$A$7:$R$328,2,0)</f>
        <v>43901</v>
      </c>
      <c r="C12" s="69">
        <f>VLOOKUP($A12,'Return Data'!$A$7:$R$328,3,0)</f>
        <v>36.2346</v>
      </c>
      <c r="D12" s="69">
        <f>VLOOKUP($A12,'Return Data'!$A$7:$R$328,10,0)</f>
        <v>16.372593450152898</v>
      </c>
      <c r="E12" s="70">
        <f t="shared" si="0"/>
        <v>12</v>
      </c>
      <c r="F12" s="69">
        <f>VLOOKUP($A12,'Return Data'!$A$7:$R$328,11,0)</f>
        <v>19.561779249301001</v>
      </c>
      <c r="G12" s="70">
        <f t="shared" si="0"/>
        <v>7</v>
      </c>
      <c r="H12" s="69">
        <f>VLOOKUP($A12,'Return Data'!$A$7:$R$328,12,0)</f>
        <v>10.768068857762399</v>
      </c>
      <c r="I12" s="70">
        <f t="shared" ref="I12" si="12">RANK(H12,H$8:H$37,0)</f>
        <v>9</v>
      </c>
      <c r="J12" s="69">
        <f>VLOOKUP($A12,'Return Data'!$A$7:$R$328,13,0)</f>
        <v>10.7704682742998</v>
      </c>
      <c r="K12" s="70">
        <f t="shared" ref="K12" si="13">RANK(J12,J$8:J$37,0)</f>
        <v>15</v>
      </c>
      <c r="L12" s="69">
        <f>VLOOKUP($A12,'Return Data'!$A$7:$R$328,14,0)</f>
        <v>11.6639539997452</v>
      </c>
      <c r="M12" s="70">
        <f t="shared" ref="M12" si="14">RANK(L12,L$8:L$37,0)</f>
        <v>16</v>
      </c>
      <c r="N12" s="69">
        <f>VLOOKUP($A12,'Return Data'!$A$7:$R$328,18,0)</f>
        <v>9.7724512828614394</v>
      </c>
      <c r="O12" s="70">
        <f t="shared" ref="O12" si="15">RANK(N12,N$8:N$37,0)</f>
        <v>16</v>
      </c>
      <c r="P12" s="69">
        <f>VLOOKUP($A12,'Return Data'!$A$7:$R$328,15,0)</f>
        <v>8.6456462647293595</v>
      </c>
      <c r="Q12" s="70">
        <f t="shared" ref="Q12" si="16">RANK(P12,P$8:P$37,0)</f>
        <v>11</v>
      </c>
      <c r="R12" s="69">
        <f>VLOOKUP($A12,'Return Data'!$A$7:$R$328,17,0)</f>
        <v>12.347640708543</v>
      </c>
      <c r="S12" s="71">
        <f t="shared" si="1"/>
        <v>10</v>
      </c>
    </row>
    <row r="13" spans="1:19" x14ac:dyDescent="0.25">
      <c r="A13" s="87" t="s">
        <v>58</v>
      </c>
      <c r="B13" s="68">
        <f>VLOOKUP($A13,'Return Data'!$A$7:$R$328,2,0)</f>
        <v>43901</v>
      </c>
      <c r="C13" s="69">
        <f>VLOOKUP($A13,'Return Data'!$A$7:$R$328,3,0)</f>
        <v>23.629100000000001</v>
      </c>
      <c r="D13" s="69">
        <f>VLOOKUP($A13,'Return Data'!$A$7:$R$328,10,0)</f>
        <v>21.3425615437049</v>
      </c>
      <c r="E13" s="70">
        <f t="shared" si="0"/>
        <v>4</v>
      </c>
      <c r="F13" s="69">
        <f>VLOOKUP($A13,'Return Data'!$A$7:$R$328,11,0)</f>
        <v>16.311971235184298</v>
      </c>
      <c r="G13" s="70">
        <f t="shared" si="0"/>
        <v>15</v>
      </c>
      <c r="H13" s="69">
        <f>VLOOKUP($A13,'Return Data'!$A$7:$R$328,12,0)</f>
        <v>9.1877815465936408</v>
      </c>
      <c r="I13" s="70">
        <f t="shared" ref="I13" si="17">RANK(H13,H$8:H$37,0)</f>
        <v>17</v>
      </c>
      <c r="J13" s="69">
        <f>VLOOKUP($A13,'Return Data'!$A$7:$R$328,13,0)</f>
        <v>10.8999634834313</v>
      </c>
      <c r="K13" s="70">
        <f t="shared" ref="K13" si="18">RANK(J13,J$8:J$37,0)</f>
        <v>14</v>
      </c>
      <c r="L13" s="69">
        <f>VLOOKUP($A13,'Return Data'!$A$7:$R$328,14,0)</f>
        <v>12.2240987526633</v>
      </c>
      <c r="M13" s="70">
        <f t="shared" ref="M13" si="19">RANK(L13,L$8:L$37,0)</f>
        <v>14</v>
      </c>
      <c r="N13" s="69">
        <f>VLOOKUP($A13,'Return Data'!$A$7:$R$328,18,0)</f>
        <v>10.167109147707301</v>
      </c>
      <c r="O13" s="70">
        <f t="shared" ref="O13" si="20">RANK(N13,N$8:N$37,0)</f>
        <v>13</v>
      </c>
      <c r="P13" s="69">
        <f>VLOOKUP($A13,'Return Data'!$A$7:$R$328,15,0)</f>
        <v>8.0977122889447806</v>
      </c>
      <c r="Q13" s="70">
        <f t="shared" ref="Q13" si="21">RANK(P13,P$8:P$37,0)</f>
        <v>15</v>
      </c>
      <c r="R13" s="69">
        <f>VLOOKUP($A13,'Return Data'!$A$7:$R$328,17,0)</f>
        <v>12.2397877572736</v>
      </c>
      <c r="S13" s="71">
        <f t="shared" si="1"/>
        <v>11</v>
      </c>
    </row>
    <row r="14" spans="1:19" x14ac:dyDescent="0.25">
      <c r="A14" s="87" t="s">
        <v>59</v>
      </c>
      <c r="B14" s="68">
        <f>VLOOKUP($A14,'Return Data'!$A$7:$R$328,2,0)</f>
        <v>43901</v>
      </c>
      <c r="C14" s="69">
        <f>VLOOKUP($A14,'Return Data'!$A$7:$R$328,3,0)</f>
        <v>2525.2667999999999</v>
      </c>
      <c r="D14" s="69">
        <f>VLOOKUP($A14,'Return Data'!$A$7:$R$328,10,0)</f>
        <v>31.4811884073366</v>
      </c>
      <c r="E14" s="70">
        <f t="shared" si="0"/>
        <v>2</v>
      </c>
      <c r="F14" s="69">
        <f>VLOOKUP($A14,'Return Data'!$A$7:$R$328,11,0)</f>
        <v>27.382027078650001</v>
      </c>
      <c r="G14" s="70">
        <f t="shared" si="0"/>
        <v>1</v>
      </c>
      <c r="H14" s="69">
        <f>VLOOKUP($A14,'Return Data'!$A$7:$R$328,12,0)</f>
        <v>13.563599471747301</v>
      </c>
      <c r="I14" s="70">
        <f t="shared" ref="I14" si="22">RANK(H14,H$8:H$37,0)</f>
        <v>2</v>
      </c>
      <c r="J14" s="69">
        <f>VLOOKUP($A14,'Return Data'!$A$7:$R$328,13,0)</f>
        <v>22.6771142464146</v>
      </c>
      <c r="K14" s="70">
        <f t="shared" ref="K14" si="23">RANK(J14,J$8:J$37,0)</f>
        <v>1</v>
      </c>
      <c r="L14" s="69">
        <f>VLOOKUP($A14,'Return Data'!$A$7:$R$328,14,0)</f>
        <v>14.7598520155325</v>
      </c>
      <c r="M14" s="70">
        <f t="shared" ref="M14" si="24">RANK(L14,L$8:L$37,0)</f>
        <v>5</v>
      </c>
      <c r="N14" s="69">
        <f>VLOOKUP($A14,'Return Data'!$A$7:$R$328,18,0)</f>
        <v>12.131374935475501</v>
      </c>
      <c r="O14" s="70">
        <f t="shared" ref="O14" si="25">RANK(N14,N$8:N$37,0)</f>
        <v>7</v>
      </c>
      <c r="P14" s="69">
        <f>VLOOKUP($A14,'Return Data'!$A$7:$R$328,15,0)</f>
        <v>9.5238471368261504</v>
      </c>
      <c r="Q14" s="70">
        <f t="shared" ref="Q14" si="26">RANK(P14,P$8:P$37,0)</f>
        <v>8</v>
      </c>
      <c r="R14" s="69">
        <f>VLOOKUP($A14,'Return Data'!$A$7:$R$328,17,0)</f>
        <v>12.4093630795489</v>
      </c>
      <c r="S14" s="71">
        <f t="shared" si="1"/>
        <v>9</v>
      </c>
    </row>
    <row r="15" spans="1:19" x14ac:dyDescent="0.25">
      <c r="A15" s="87" t="s">
        <v>60</v>
      </c>
      <c r="B15" s="68">
        <f>VLOOKUP($A15,'Return Data'!$A$7:$R$328,2,0)</f>
        <v>43901</v>
      </c>
      <c r="C15" s="69">
        <f>VLOOKUP($A15,'Return Data'!$A$7:$R$328,3,0)</f>
        <v>23.068100000000001</v>
      </c>
      <c r="D15" s="69">
        <f>VLOOKUP($A15,'Return Data'!$A$7:$R$328,10,0)</f>
        <v>12.703264308225201</v>
      </c>
      <c r="E15" s="70">
        <f t="shared" si="0"/>
        <v>17</v>
      </c>
      <c r="F15" s="69">
        <f>VLOOKUP($A15,'Return Data'!$A$7:$R$328,11,0)</f>
        <v>15.343005105902201</v>
      </c>
      <c r="G15" s="70">
        <f t="shared" si="0"/>
        <v>17</v>
      </c>
      <c r="H15" s="69">
        <f>VLOOKUP($A15,'Return Data'!$A$7:$R$328,12,0)</f>
        <v>7.9511524782476997</v>
      </c>
      <c r="I15" s="70">
        <f t="shared" ref="I15" si="27">RANK(H15,H$8:H$37,0)</f>
        <v>22</v>
      </c>
      <c r="J15" s="69">
        <f>VLOOKUP($A15,'Return Data'!$A$7:$R$328,13,0)</f>
        <v>11.264020215686299</v>
      </c>
      <c r="K15" s="70">
        <f t="shared" ref="K15" si="28">RANK(J15,J$8:J$37,0)</f>
        <v>13</v>
      </c>
      <c r="L15" s="69">
        <f>VLOOKUP($A15,'Return Data'!$A$7:$R$328,14,0)</f>
        <v>12.9228063742234</v>
      </c>
      <c r="M15" s="70">
        <f t="shared" ref="M15" si="29">RANK(L15,L$8:L$37,0)</f>
        <v>11</v>
      </c>
      <c r="N15" s="69">
        <f>VLOOKUP($A15,'Return Data'!$A$7:$R$328,18,0)</f>
        <v>12.191481091375399</v>
      </c>
      <c r="O15" s="70">
        <f t="shared" ref="O15" si="30">RANK(N15,N$8:N$37,0)</f>
        <v>6</v>
      </c>
      <c r="P15" s="69">
        <f>VLOOKUP($A15,'Return Data'!$A$7:$R$328,15,0)</f>
        <v>9.6287657874161603</v>
      </c>
      <c r="Q15" s="70">
        <f t="shared" ref="Q15" si="31">RANK(P15,P$8:P$37,0)</f>
        <v>7</v>
      </c>
      <c r="R15" s="69">
        <f>VLOOKUP($A15,'Return Data'!$A$7:$R$328,17,0)</f>
        <v>11.354734654579101</v>
      </c>
      <c r="S15" s="71">
        <f t="shared" si="1"/>
        <v>13</v>
      </c>
    </row>
    <row r="16" spans="1:19" x14ac:dyDescent="0.25">
      <c r="A16" s="87" t="s">
        <v>61</v>
      </c>
      <c r="B16" s="68">
        <f>VLOOKUP($A16,'Return Data'!$A$7:$R$328,2,0)</f>
        <v>43901</v>
      </c>
      <c r="C16" s="69">
        <f>VLOOKUP($A16,'Return Data'!$A$7:$R$328,3,0)</f>
        <v>70.745599999999996</v>
      </c>
      <c r="D16" s="69">
        <f>VLOOKUP($A16,'Return Data'!$A$7:$R$328,10,0)</f>
        <v>-19.090823209906599</v>
      </c>
      <c r="E16" s="70">
        <f t="shared" si="0"/>
        <v>29</v>
      </c>
      <c r="F16" s="69">
        <f>VLOOKUP($A16,'Return Data'!$A$7:$R$328,11,0)</f>
        <v>-12.751221625770899</v>
      </c>
      <c r="G16" s="70">
        <f t="shared" si="0"/>
        <v>29</v>
      </c>
      <c r="H16" s="69">
        <f>VLOOKUP($A16,'Return Data'!$A$7:$R$328,12,0)</f>
        <v>-3.9353066170653701</v>
      </c>
      <c r="I16" s="70">
        <f t="shared" ref="I16" si="32">RANK(H16,H$8:H$37,0)</f>
        <v>27</v>
      </c>
      <c r="J16" s="69">
        <f>VLOOKUP($A16,'Return Data'!$A$7:$R$328,13,0)</f>
        <v>-0.508710717735393</v>
      </c>
      <c r="K16" s="70">
        <f t="shared" ref="K16" si="33">RANK(J16,J$8:J$37,0)</f>
        <v>28</v>
      </c>
      <c r="L16" s="69">
        <f>VLOOKUP($A16,'Return Data'!$A$7:$R$328,14,0)</f>
        <v>1.64963652938848</v>
      </c>
      <c r="M16" s="70">
        <f t="shared" ref="M16" si="34">RANK(L16,L$8:L$37,0)</f>
        <v>25</v>
      </c>
      <c r="N16" s="69">
        <f>VLOOKUP($A16,'Return Data'!$A$7:$R$328,18,0)</f>
        <v>5.8031127586730502</v>
      </c>
      <c r="O16" s="70">
        <f t="shared" ref="O16" si="35">RANK(N16,N$8:N$37,0)</f>
        <v>22</v>
      </c>
      <c r="P16" s="69">
        <f>VLOOKUP($A16,'Return Data'!$A$7:$R$328,15,0)</f>
        <v>7.2292327302230701</v>
      </c>
      <c r="Q16" s="70">
        <f t="shared" ref="Q16" si="36">RANK(P16,P$8:P$37,0)</f>
        <v>19</v>
      </c>
      <c r="R16" s="69">
        <f>VLOOKUP($A16,'Return Data'!$A$7:$R$328,17,0)</f>
        <v>11.3290311952791</v>
      </c>
      <c r="S16" s="71">
        <f t="shared" si="1"/>
        <v>15</v>
      </c>
    </row>
    <row r="17" spans="1:19" x14ac:dyDescent="0.25">
      <c r="A17" s="87" t="s">
        <v>62</v>
      </c>
      <c r="B17" s="68">
        <f>VLOOKUP($A17,'Return Data'!$A$7:$R$328,2,0)</f>
        <v>43901</v>
      </c>
      <c r="C17" s="69">
        <f>VLOOKUP($A17,'Return Data'!$A$7:$R$328,3,0)</f>
        <v>67.272900000000007</v>
      </c>
      <c r="D17" s="69">
        <f>VLOOKUP($A17,'Return Data'!$A$7:$R$328,10,0)</f>
        <v>6.3575248625889804</v>
      </c>
      <c r="E17" s="70">
        <f t="shared" si="0"/>
        <v>25</v>
      </c>
      <c r="F17" s="69">
        <f>VLOOKUP($A17,'Return Data'!$A$7:$R$328,11,0)</f>
        <v>11.6038899660848</v>
      </c>
      <c r="G17" s="70">
        <f t="shared" si="0"/>
        <v>22</v>
      </c>
      <c r="H17" s="69">
        <f>VLOOKUP($A17,'Return Data'!$A$7:$R$328,12,0)</f>
        <v>9.4343492691985809</v>
      </c>
      <c r="I17" s="70">
        <f t="shared" ref="I17" si="37">RANK(H17,H$8:H$37,0)</f>
        <v>16</v>
      </c>
      <c r="J17" s="69">
        <f>VLOOKUP($A17,'Return Data'!$A$7:$R$328,13,0)</f>
        <v>9.4241154845203692</v>
      </c>
      <c r="K17" s="70">
        <f t="shared" ref="K17" si="38">RANK(J17,J$8:J$37,0)</f>
        <v>20</v>
      </c>
      <c r="L17" s="69">
        <f>VLOOKUP($A17,'Return Data'!$A$7:$R$328,14,0)</f>
        <v>7.4023735974768998</v>
      </c>
      <c r="M17" s="70">
        <f t="shared" ref="M17" si="39">RANK(L17,L$8:L$37,0)</f>
        <v>21</v>
      </c>
      <c r="N17" s="69">
        <f>VLOOKUP($A17,'Return Data'!$A$7:$R$328,18,0)</f>
        <v>5.8007730981441101</v>
      </c>
      <c r="O17" s="70">
        <f t="shared" ref="O17" si="40">RANK(N17,N$8:N$37,0)</f>
        <v>23</v>
      </c>
      <c r="P17" s="69">
        <f>VLOOKUP($A17,'Return Data'!$A$7:$R$328,15,0)</f>
        <v>5.5471676850258804</v>
      </c>
      <c r="Q17" s="70">
        <f t="shared" ref="Q17" si="41">RANK(P17,P$8:P$37,0)</f>
        <v>21</v>
      </c>
      <c r="R17" s="69">
        <f>VLOOKUP($A17,'Return Data'!$A$7:$R$328,17,0)</f>
        <v>10.405731648176401</v>
      </c>
      <c r="S17" s="71">
        <f t="shared" si="1"/>
        <v>18</v>
      </c>
    </row>
    <row r="18" spans="1:19" x14ac:dyDescent="0.25">
      <c r="A18" s="87" t="s">
        <v>63</v>
      </c>
      <c r="B18" s="68">
        <f>VLOOKUP($A18,'Return Data'!$A$7:$R$328,2,0)</f>
        <v>43901</v>
      </c>
      <c r="C18" s="69">
        <f>VLOOKUP($A18,'Return Data'!$A$7:$R$328,3,0)</f>
        <v>28.453600000000002</v>
      </c>
      <c r="D18" s="69">
        <f>VLOOKUP($A18,'Return Data'!$A$7:$R$328,10,0)</f>
        <v>20.672927330460599</v>
      </c>
      <c r="E18" s="70">
        <f t="shared" si="0"/>
        <v>7</v>
      </c>
      <c r="F18" s="69">
        <f>VLOOKUP($A18,'Return Data'!$A$7:$R$328,11,0)</f>
        <v>17.740652500858602</v>
      </c>
      <c r="G18" s="70">
        <f t="shared" si="0"/>
        <v>11</v>
      </c>
      <c r="H18" s="69">
        <f>VLOOKUP($A18,'Return Data'!$A$7:$R$328,12,0)</f>
        <v>9.5148181421594398</v>
      </c>
      <c r="I18" s="70">
        <f t="shared" ref="I18" si="42">RANK(H18,H$8:H$37,0)</f>
        <v>15</v>
      </c>
      <c r="J18" s="69">
        <f>VLOOKUP($A18,'Return Data'!$A$7:$R$328,13,0)</f>
        <v>12.2823340046195</v>
      </c>
      <c r="K18" s="70">
        <f t="shared" ref="K18" si="43">RANK(J18,J$8:J$37,0)</f>
        <v>10</v>
      </c>
      <c r="L18" s="69">
        <f>VLOOKUP($A18,'Return Data'!$A$7:$R$328,14,0)</f>
        <v>13.240737852197499</v>
      </c>
      <c r="M18" s="70">
        <f t="shared" ref="M18" si="44">RANK(L18,L$8:L$37,0)</f>
        <v>9</v>
      </c>
      <c r="N18" s="69">
        <f>VLOOKUP($A18,'Return Data'!$A$7:$R$328,18,0)</f>
        <v>11.0646377320247</v>
      </c>
      <c r="O18" s="70">
        <f t="shared" ref="O18" si="45">RANK(N18,N$8:N$37,0)</f>
        <v>9</v>
      </c>
      <c r="P18" s="69">
        <f>VLOOKUP($A18,'Return Data'!$A$7:$R$328,15,0)</f>
        <v>8.5481250573493206</v>
      </c>
      <c r="Q18" s="70">
        <f t="shared" ref="Q18" si="46">RANK(P18,P$8:P$37,0)</f>
        <v>12</v>
      </c>
      <c r="R18" s="69">
        <f>VLOOKUP($A18,'Return Data'!$A$7:$R$328,17,0)</f>
        <v>10.6978050561969</v>
      </c>
      <c r="S18" s="71">
        <f t="shared" si="1"/>
        <v>17</v>
      </c>
    </row>
    <row r="19" spans="1:19" x14ac:dyDescent="0.25">
      <c r="A19" s="87" t="s">
        <v>64</v>
      </c>
      <c r="B19" s="68">
        <f>VLOOKUP($A19,'Return Data'!$A$7:$R$328,2,0)</f>
        <v>43901</v>
      </c>
      <c r="C19" s="69">
        <f>VLOOKUP($A19,'Return Data'!$A$7:$R$328,3,0)</f>
        <v>26.733899999999998</v>
      </c>
      <c r="D19" s="69">
        <f>VLOOKUP($A19,'Return Data'!$A$7:$R$328,10,0)</f>
        <v>16.9913649957996</v>
      </c>
      <c r="E19" s="70">
        <f t="shared" si="0"/>
        <v>10</v>
      </c>
      <c r="F19" s="69">
        <f>VLOOKUP($A19,'Return Data'!$A$7:$R$328,11,0)</f>
        <v>19.926907625878101</v>
      </c>
      <c r="G19" s="70">
        <f t="shared" si="0"/>
        <v>6</v>
      </c>
      <c r="H19" s="69">
        <f>VLOOKUP($A19,'Return Data'!$A$7:$R$328,12,0)</f>
        <v>12.890770955287101</v>
      </c>
      <c r="I19" s="70">
        <f t="shared" ref="I19" si="47">RANK(H19,H$8:H$37,0)</f>
        <v>4</v>
      </c>
      <c r="J19" s="69">
        <f>VLOOKUP($A19,'Return Data'!$A$7:$R$328,13,0)</f>
        <v>12.903000906198301</v>
      </c>
      <c r="K19" s="70">
        <f t="shared" ref="K19" si="48">RANK(J19,J$8:J$37,0)</f>
        <v>6</v>
      </c>
      <c r="L19" s="69">
        <f>VLOOKUP($A19,'Return Data'!$A$7:$R$328,14,0)</f>
        <v>13.421307282452499</v>
      </c>
      <c r="M19" s="70">
        <f t="shared" ref="M19" si="49">RANK(L19,L$8:L$37,0)</f>
        <v>7</v>
      </c>
      <c r="N19" s="69">
        <f>VLOOKUP($A19,'Return Data'!$A$7:$R$328,18,0)</f>
        <v>11.049198602592201</v>
      </c>
      <c r="O19" s="70">
        <f t="shared" ref="O19" si="50">RANK(N19,N$8:N$37,0)</f>
        <v>10</v>
      </c>
      <c r="P19" s="69">
        <f>VLOOKUP($A19,'Return Data'!$A$7:$R$328,15,0)</f>
        <v>10.676416097722001</v>
      </c>
      <c r="Q19" s="70">
        <f t="shared" ref="Q19" si="51">RANK(P19,P$8:P$37,0)</f>
        <v>2</v>
      </c>
      <c r="R19" s="69">
        <f>VLOOKUP($A19,'Return Data'!$A$7:$R$328,17,0)</f>
        <v>15.7687123702785</v>
      </c>
      <c r="S19" s="71">
        <f t="shared" si="1"/>
        <v>1</v>
      </c>
    </row>
    <row r="20" spans="1:19" x14ac:dyDescent="0.25">
      <c r="A20" s="87" t="s">
        <v>65</v>
      </c>
      <c r="B20" s="68">
        <f>VLOOKUP($A20,'Return Data'!$A$7:$R$328,2,0)</f>
        <v>43901</v>
      </c>
      <c r="C20" s="69">
        <f>VLOOKUP($A20,'Return Data'!$A$7:$R$328,3,0)</f>
        <v>17.016999999999999</v>
      </c>
      <c r="D20" s="69">
        <f>VLOOKUP($A20,'Return Data'!$A$7:$R$328,10,0)</f>
        <v>7.1032872890740997</v>
      </c>
      <c r="E20" s="70">
        <f t="shared" si="0"/>
        <v>23</v>
      </c>
      <c r="F20" s="69">
        <f>VLOOKUP($A20,'Return Data'!$A$7:$R$328,11,0)</f>
        <v>14.9303071930355</v>
      </c>
      <c r="G20" s="70">
        <f t="shared" si="0"/>
        <v>18</v>
      </c>
      <c r="H20" s="69">
        <f>VLOOKUP($A20,'Return Data'!$A$7:$R$328,12,0)</f>
        <v>10.744097498123301</v>
      </c>
      <c r="I20" s="70">
        <f t="shared" ref="I20" si="52">RANK(H20,H$8:H$37,0)</f>
        <v>10</v>
      </c>
      <c r="J20" s="69">
        <f>VLOOKUP($A20,'Return Data'!$A$7:$R$328,13,0)</f>
        <v>8.8597396292659898</v>
      </c>
      <c r="K20" s="70">
        <f t="shared" ref="K20" si="53">RANK(J20,J$8:J$37,0)</f>
        <v>21</v>
      </c>
      <c r="L20" s="69">
        <f>VLOOKUP($A20,'Return Data'!$A$7:$R$328,14,0)</f>
        <v>7.6461485526171797</v>
      </c>
      <c r="M20" s="70">
        <f t="shared" ref="M20" si="54">RANK(L20,L$8:L$37,0)</f>
        <v>20</v>
      </c>
      <c r="N20" s="69">
        <f>VLOOKUP($A20,'Return Data'!$A$7:$R$328,18,0)</f>
        <v>8.4545760624403705</v>
      </c>
      <c r="O20" s="70">
        <f t="shared" ref="O20" si="55">RANK(N20,N$8:N$37,0)</f>
        <v>18</v>
      </c>
      <c r="P20" s="69">
        <f>VLOOKUP($A20,'Return Data'!$A$7:$R$328,15,0)</f>
        <v>6.01463226673504</v>
      </c>
      <c r="Q20" s="70">
        <f t="shared" ref="Q20" si="56">RANK(P20,P$8:P$37,0)</f>
        <v>20</v>
      </c>
      <c r="R20" s="69">
        <f>VLOOKUP($A20,'Return Data'!$A$7:$R$328,17,0)</f>
        <v>7.9189791459705301</v>
      </c>
      <c r="S20" s="71">
        <f t="shared" si="1"/>
        <v>30</v>
      </c>
    </row>
    <row r="21" spans="1:19" x14ac:dyDescent="0.25">
      <c r="A21" s="87" t="s">
        <v>66</v>
      </c>
      <c r="B21" s="68">
        <f>VLOOKUP($A21,'Return Data'!$A$7:$R$328,2,0)</f>
        <v>43901</v>
      </c>
      <c r="C21" s="69">
        <f>VLOOKUP($A21,'Return Data'!$A$7:$R$328,3,0)</f>
        <v>26.7714</v>
      </c>
      <c r="D21" s="69">
        <f>VLOOKUP($A21,'Return Data'!$A$7:$R$328,10,0)</f>
        <v>21.017082726955699</v>
      </c>
      <c r="E21" s="70">
        <f t="shared" si="0"/>
        <v>5</v>
      </c>
      <c r="F21" s="69">
        <f>VLOOKUP($A21,'Return Data'!$A$7:$R$328,11,0)</f>
        <v>25.602328813919499</v>
      </c>
      <c r="G21" s="70">
        <f t="shared" si="0"/>
        <v>2</v>
      </c>
      <c r="H21" s="69">
        <f>VLOOKUP($A21,'Return Data'!$A$7:$R$328,12,0)</f>
        <v>12.3181645055232</v>
      </c>
      <c r="I21" s="70">
        <f t="shared" ref="I21" si="57">RANK(H21,H$8:H$37,0)</f>
        <v>6</v>
      </c>
      <c r="J21" s="69">
        <f>VLOOKUP($A21,'Return Data'!$A$7:$R$328,13,0)</f>
        <v>14.681972440235899</v>
      </c>
      <c r="K21" s="70">
        <f t="shared" ref="K21" si="58">RANK(J21,J$8:J$37,0)</f>
        <v>4</v>
      </c>
      <c r="L21" s="69">
        <f>VLOOKUP($A21,'Return Data'!$A$7:$R$328,14,0)</f>
        <v>15.472069815428799</v>
      </c>
      <c r="M21" s="70">
        <f t="shared" ref="M21" si="59">RANK(L21,L$8:L$37,0)</f>
        <v>2</v>
      </c>
      <c r="N21" s="69">
        <f>VLOOKUP($A21,'Return Data'!$A$7:$R$328,18,0)</f>
        <v>12.7083444392415</v>
      </c>
      <c r="O21" s="70">
        <f t="shared" ref="O21" si="60">RANK(N21,N$8:N$37,0)</f>
        <v>2</v>
      </c>
      <c r="P21" s="69">
        <f>VLOOKUP($A21,'Return Data'!$A$7:$R$328,15,0)</f>
        <v>10.088700128858701</v>
      </c>
      <c r="Q21" s="70">
        <f t="shared" ref="Q21" si="61">RANK(P21,P$8:P$37,0)</f>
        <v>6</v>
      </c>
      <c r="R21" s="69">
        <f>VLOOKUP($A21,'Return Data'!$A$7:$R$328,17,0)</f>
        <v>13.352222123402999</v>
      </c>
      <c r="S21" s="71">
        <f t="shared" si="1"/>
        <v>4</v>
      </c>
    </row>
    <row r="22" spans="1:19" x14ac:dyDescent="0.25">
      <c r="A22" s="87" t="s">
        <v>67</v>
      </c>
      <c r="B22" s="68">
        <f>VLOOKUP($A22,'Return Data'!$A$7:$R$328,2,0)</f>
        <v>43901</v>
      </c>
      <c r="C22" s="69">
        <f>VLOOKUP($A22,'Return Data'!$A$7:$R$328,3,0)</f>
        <v>16.4268</v>
      </c>
      <c r="D22" s="69">
        <f>VLOOKUP($A22,'Return Data'!$A$7:$R$328,10,0)</f>
        <v>9.0132983784014797</v>
      </c>
      <c r="E22" s="70">
        <f t="shared" si="0"/>
        <v>20</v>
      </c>
      <c r="F22" s="69">
        <f>VLOOKUP($A22,'Return Data'!$A$7:$R$328,11,0)</f>
        <v>9.7312945383428904</v>
      </c>
      <c r="G22" s="70">
        <f t="shared" si="0"/>
        <v>23</v>
      </c>
      <c r="H22" s="69">
        <f>VLOOKUP($A22,'Return Data'!$A$7:$R$328,12,0)</f>
        <v>8.8745238627316194</v>
      </c>
      <c r="I22" s="70">
        <f t="shared" ref="I22" si="62">RANK(H22,H$8:H$37,0)</f>
        <v>18</v>
      </c>
      <c r="J22" s="69">
        <f>VLOOKUP($A22,'Return Data'!$A$7:$R$328,13,0)</f>
        <v>8.6819908566604695</v>
      </c>
      <c r="K22" s="70">
        <f t="shared" ref="K22" si="63">RANK(J22,J$8:J$37,0)</f>
        <v>23</v>
      </c>
      <c r="L22" s="69">
        <f>VLOOKUP($A22,'Return Data'!$A$7:$R$328,14,0)</f>
        <v>8.8346424187117698</v>
      </c>
      <c r="M22" s="70">
        <f t="shared" ref="M22" si="64">RANK(L22,L$8:L$37,0)</f>
        <v>19</v>
      </c>
      <c r="N22" s="69">
        <f>VLOOKUP($A22,'Return Data'!$A$7:$R$328,18,0)</f>
        <v>8.1162568362775804</v>
      </c>
      <c r="O22" s="70">
        <f t="shared" ref="O22" si="65">RANK(N22,N$8:N$37,0)</f>
        <v>19</v>
      </c>
      <c r="P22" s="69">
        <f>VLOOKUP($A22,'Return Data'!$A$7:$R$328,15,0)</f>
        <v>8.4153380448398494</v>
      </c>
      <c r="Q22" s="70">
        <f t="shared" ref="Q22" si="66">RANK(P22,P$8:P$37,0)</f>
        <v>14</v>
      </c>
      <c r="R22" s="69">
        <f>VLOOKUP($A22,'Return Data'!$A$7:$R$328,17,0)</f>
        <v>9.5668107667210407</v>
      </c>
      <c r="S22" s="71">
        <f t="shared" si="1"/>
        <v>24</v>
      </c>
    </row>
    <row r="23" spans="1:19" x14ac:dyDescent="0.25">
      <c r="A23" s="87" t="s">
        <v>68</v>
      </c>
      <c r="B23" s="68">
        <f>VLOOKUP($A23,'Return Data'!$A$7:$R$328,2,0)</f>
        <v>43901</v>
      </c>
      <c r="C23" s="69">
        <f>VLOOKUP($A23,'Return Data'!$A$7:$R$328,3,0)</f>
        <v>1129.537</v>
      </c>
      <c r="D23" s="69">
        <f>VLOOKUP($A23,'Return Data'!$A$7:$R$328,10,0)</f>
        <v>8.7328400864113398</v>
      </c>
      <c r="E23" s="70">
        <f t="shared" si="0"/>
        <v>21</v>
      </c>
      <c r="F23" s="69">
        <f>VLOOKUP($A23,'Return Data'!$A$7:$R$328,11,0)</f>
        <v>9.1005365995123793</v>
      </c>
      <c r="G23" s="70">
        <f t="shared" si="0"/>
        <v>25</v>
      </c>
      <c r="H23" s="69">
        <f>VLOOKUP($A23,'Return Data'!$A$7:$R$328,12,0)</f>
        <v>8.4612224621809293</v>
      </c>
      <c r="I23" s="70">
        <f t="shared" ref="I23" si="67">RANK(H23,H$8:H$37,0)</f>
        <v>21</v>
      </c>
      <c r="J23" s="69">
        <f>VLOOKUP($A23,'Return Data'!$A$7:$R$328,13,0)</f>
        <v>9.4321009433719407</v>
      </c>
      <c r="K23" s="70">
        <f t="shared" ref="K23" si="68">RANK(J23,J$8:J$37,0)</f>
        <v>19</v>
      </c>
      <c r="L23" s="69">
        <f>VLOOKUP($A23,'Return Data'!$A$7:$R$328,14,0)</f>
        <v>10.700659448280501</v>
      </c>
      <c r="M23" s="70">
        <f t="shared" ref="M23" si="69">RANK(L23,L$8:L$37,0)</f>
        <v>17</v>
      </c>
      <c r="N23" s="69"/>
      <c r="O23" s="70"/>
      <c r="P23" s="69"/>
      <c r="Q23" s="70"/>
      <c r="R23" s="69">
        <f>VLOOKUP($A23,'Return Data'!$A$7:$R$328,17,0)</f>
        <v>10.2118801295896</v>
      </c>
      <c r="S23" s="71">
        <f t="shared" si="1"/>
        <v>19</v>
      </c>
    </row>
    <row r="24" spans="1:19" x14ac:dyDescent="0.25">
      <c r="A24" s="87" t="s">
        <v>69</v>
      </c>
      <c r="B24" s="68">
        <f>VLOOKUP($A24,'Return Data'!$A$7:$R$328,2,0)</f>
        <v>43901</v>
      </c>
      <c r="C24" s="69">
        <f>VLOOKUP($A24,'Return Data'!$A$7:$R$328,3,0)</f>
        <v>31.5989</v>
      </c>
      <c r="D24" s="69">
        <f>VLOOKUP($A24,'Return Data'!$A$7:$R$328,10,0)</f>
        <v>1.3357598225732199</v>
      </c>
      <c r="E24" s="70">
        <f t="shared" si="0"/>
        <v>27</v>
      </c>
      <c r="F24" s="69">
        <f>VLOOKUP($A24,'Return Data'!$A$7:$R$328,11,0)</f>
        <v>6.5287189910896899</v>
      </c>
      <c r="G24" s="70">
        <f t="shared" si="0"/>
        <v>27</v>
      </c>
      <c r="H24" s="69">
        <f>VLOOKUP($A24,'Return Data'!$A$7:$R$328,12,0)</f>
        <v>5.9528315467118897</v>
      </c>
      <c r="I24" s="70">
        <f t="shared" ref="I24" si="70">RANK(H24,H$8:H$37,0)</f>
        <v>25</v>
      </c>
      <c r="J24" s="69">
        <f>VLOOKUP($A24,'Return Data'!$A$7:$R$328,13,0)</f>
        <v>6.2333201822796003</v>
      </c>
      <c r="K24" s="70">
        <f t="shared" ref="K24" si="71">RANK(J24,J$8:J$37,0)</f>
        <v>25</v>
      </c>
      <c r="L24" s="69">
        <f>VLOOKUP($A24,'Return Data'!$A$7:$R$328,14,0)</f>
        <v>6.6318242058911601</v>
      </c>
      <c r="M24" s="70">
        <f t="shared" ref="M24" si="72">RANK(L24,L$8:L$37,0)</f>
        <v>22</v>
      </c>
      <c r="N24" s="69">
        <f>VLOOKUP($A24,'Return Data'!$A$7:$R$328,18,0)</f>
        <v>7.5410952381210397</v>
      </c>
      <c r="O24" s="70">
        <f t="shared" ref="O24" si="73">RANK(N24,N$8:N$37,0)</f>
        <v>20</v>
      </c>
      <c r="P24" s="69">
        <f>VLOOKUP($A24,'Return Data'!$A$7:$R$328,15,0)</f>
        <v>8.0611365526318792</v>
      </c>
      <c r="Q24" s="70">
        <f t="shared" ref="Q24" si="74">RANK(P24,P$8:P$37,0)</f>
        <v>16</v>
      </c>
      <c r="R24" s="69">
        <f>VLOOKUP($A24,'Return Data'!$A$7:$R$328,17,0)</f>
        <v>10.999926171398901</v>
      </c>
      <c r="S24" s="71">
        <f t="shared" si="1"/>
        <v>16</v>
      </c>
    </row>
    <row r="25" spans="1:19" x14ac:dyDescent="0.25">
      <c r="A25" s="87" t="s">
        <v>70</v>
      </c>
      <c r="B25" s="68">
        <f>VLOOKUP($A25,'Return Data'!$A$7:$R$328,2,0)</f>
        <v>43901</v>
      </c>
      <c r="C25" s="69">
        <f>VLOOKUP($A25,'Return Data'!$A$7:$R$328,3,0)</f>
        <v>28.0761</v>
      </c>
      <c r="D25" s="69">
        <f>VLOOKUP($A25,'Return Data'!$A$7:$R$328,10,0)</f>
        <v>7.0641153487884996</v>
      </c>
      <c r="E25" s="70">
        <f t="shared" si="0"/>
        <v>24</v>
      </c>
      <c r="F25" s="69">
        <f>VLOOKUP($A25,'Return Data'!$A$7:$R$328,11,0)</f>
        <v>14.7016578096133</v>
      </c>
      <c r="G25" s="70">
        <f t="shared" si="0"/>
        <v>19</v>
      </c>
      <c r="H25" s="69">
        <f>VLOOKUP($A25,'Return Data'!$A$7:$R$328,12,0)</f>
        <v>10.3124911264446</v>
      </c>
      <c r="I25" s="70">
        <f t="shared" ref="I25" si="75">RANK(H25,H$8:H$37,0)</f>
        <v>12</v>
      </c>
      <c r="J25" s="69">
        <f>VLOOKUP($A25,'Return Data'!$A$7:$R$328,13,0)</f>
        <v>11.4677463307761</v>
      </c>
      <c r="K25" s="70">
        <f t="shared" ref="K25" si="76">RANK(J25,J$8:J$37,0)</f>
        <v>12</v>
      </c>
      <c r="L25" s="69">
        <f>VLOOKUP($A25,'Return Data'!$A$7:$R$328,14,0)</f>
        <v>12.702961330896899</v>
      </c>
      <c r="M25" s="70">
        <f t="shared" ref="M25" si="77">RANK(L25,L$8:L$37,0)</f>
        <v>12</v>
      </c>
      <c r="N25" s="69">
        <f>VLOOKUP($A25,'Return Data'!$A$7:$R$328,18,0)</f>
        <v>11.630804983252499</v>
      </c>
      <c r="O25" s="70">
        <f t="shared" ref="O25" si="78">RANK(N25,N$8:N$37,0)</f>
        <v>8</v>
      </c>
      <c r="P25" s="69">
        <f>VLOOKUP($A25,'Return Data'!$A$7:$R$328,15,0)</f>
        <v>10.6277620151654</v>
      </c>
      <c r="Q25" s="70">
        <f t="shared" ref="Q25" si="79">RANK(P25,P$8:P$37,0)</f>
        <v>3</v>
      </c>
      <c r="R25" s="69">
        <f>VLOOKUP($A25,'Return Data'!$A$7:$R$328,17,0)</f>
        <v>13.593264191935001</v>
      </c>
      <c r="S25" s="71">
        <f t="shared" si="1"/>
        <v>2</v>
      </c>
    </row>
    <row r="26" spans="1:19" x14ac:dyDescent="0.25">
      <c r="A26" s="87" t="s">
        <v>71</v>
      </c>
      <c r="B26" s="68">
        <f>VLOOKUP($A26,'Return Data'!$A$7:$R$328,2,0)</f>
        <v>43901</v>
      </c>
      <c r="C26" s="69">
        <f>VLOOKUP($A26,'Return Data'!$A$7:$R$328,3,0)</f>
        <v>23.070699999999999</v>
      </c>
      <c r="D26" s="69">
        <f>VLOOKUP($A26,'Return Data'!$A$7:$R$328,10,0)</f>
        <v>14.591551910867899</v>
      </c>
      <c r="E26" s="70">
        <f t="shared" si="0"/>
        <v>15</v>
      </c>
      <c r="F26" s="69">
        <f>VLOOKUP($A26,'Return Data'!$A$7:$R$328,11,0)</f>
        <v>16.683631050160098</v>
      </c>
      <c r="G26" s="70">
        <f t="shared" si="0"/>
        <v>14</v>
      </c>
      <c r="H26" s="69">
        <f>VLOOKUP($A26,'Return Data'!$A$7:$R$328,12,0)</f>
        <v>10.282665774680099</v>
      </c>
      <c r="I26" s="70">
        <f t="shared" ref="I26" si="80">RANK(H26,H$8:H$37,0)</f>
        <v>13</v>
      </c>
      <c r="J26" s="69">
        <f>VLOOKUP($A26,'Return Data'!$A$7:$R$328,13,0)</f>
        <v>11.5266428135978</v>
      </c>
      <c r="K26" s="70">
        <f t="shared" ref="K26" si="81">RANK(J26,J$8:J$37,0)</f>
        <v>11</v>
      </c>
      <c r="L26" s="69">
        <f>VLOOKUP($A26,'Return Data'!$A$7:$R$328,14,0)</f>
        <v>12.4832956905886</v>
      </c>
      <c r="M26" s="70">
        <f t="shared" ref="M26" si="82">RANK(L26,L$8:L$37,0)</f>
        <v>13</v>
      </c>
      <c r="N26" s="69">
        <f>VLOOKUP($A26,'Return Data'!$A$7:$R$328,18,0)</f>
        <v>10.8255012959385</v>
      </c>
      <c r="O26" s="70">
        <f t="shared" ref="O26" si="83">RANK(N26,N$8:N$37,0)</f>
        <v>11</v>
      </c>
      <c r="P26" s="69">
        <f>VLOOKUP($A26,'Return Data'!$A$7:$R$328,15,0)</f>
        <v>9.3061222780950104</v>
      </c>
      <c r="Q26" s="70">
        <f t="shared" ref="Q26" si="84">RANK(P26,P$8:P$37,0)</f>
        <v>9</v>
      </c>
      <c r="R26" s="69">
        <f>VLOOKUP($A26,'Return Data'!$A$7:$R$328,17,0)</f>
        <v>12.673815719050801</v>
      </c>
      <c r="S26" s="71">
        <f t="shared" si="1"/>
        <v>7</v>
      </c>
    </row>
    <row r="27" spans="1:19" x14ac:dyDescent="0.25">
      <c r="A27" s="87" t="s">
        <v>72</v>
      </c>
      <c r="B27" s="68">
        <f>VLOOKUP($A27,'Return Data'!$A$7:$R$328,2,0)</f>
        <v>43901</v>
      </c>
      <c r="C27" s="69">
        <f>VLOOKUP($A27,'Return Data'!$A$7:$R$328,3,0)</f>
        <v>12.969099999999999</v>
      </c>
      <c r="D27" s="69">
        <f>VLOOKUP($A27,'Return Data'!$A$7:$R$328,10,0)</f>
        <v>33.413915108823701</v>
      </c>
      <c r="E27" s="70">
        <f t="shared" si="0"/>
        <v>1</v>
      </c>
      <c r="F27" s="69">
        <f>VLOOKUP($A27,'Return Data'!$A$7:$R$328,11,0)</f>
        <v>19.099793385715401</v>
      </c>
      <c r="G27" s="70">
        <f t="shared" si="0"/>
        <v>8</v>
      </c>
      <c r="H27" s="69">
        <f>VLOOKUP($A27,'Return Data'!$A$7:$R$328,12,0)</f>
        <v>13.264999622844099</v>
      </c>
      <c r="I27" s="70">
        <f t="shared" ref="I27" si="85">RANK(H27,H$8:H$37,0)</f>
        <v>3</v>
      </c>
      <c r="J27" s="69">
        <f>VLOOKUP($A27,'Return Data'!$A$7:$R$328,13,0)</f>
        <v>14.8963380000011</v>
      </c>
      <c r="K27" s="70">
        <f t="shared" ref="K27" si="86">RANK(J27,J$8:J$37,0)</f>
        <v>3</v>
      </c>
      <c r="L27" s="69">
        <f>VLOOKUP($A27,'Return Data'!$A$7:$R$328,14,0)</f>
        <v>15.1543810616177</v>
      </c>
      <c r="M27" s="70">
        <f t="shared" ref="M27" si="87">RANK(L27,L$8:L$37,0)</f>
        <v>3</v>
      </c>
      <c r="N27" s="69">
        <f>VLOOKUP($A27,'Return Data'!$A$7:$R$328,18,0)</f>
        <v>12.2019334811874</v>
      </c>
      <c r="O27" s="70">
        <f t="shared" ref="O27" si="88">RANK(N27,N$8:N$37,0)</f>
        <v>5</v>
      </c>
      <c r="P27" s="69"/>
      <c r="Q27" s="70"/>
      <c r="R27" s="69">
        <f>VLOOKUP($A27,'Return Data'!$A$7:$R$328,17,0)</f>
        <v>10.0066620498615</v>
      </c>
      <c r="S27" s="71">
        <f t="shared" si="1"/>
        <v>20</v>
      </c>
    </row>
    <row r="28" spans="1:19" x14ac:dyDescent="0.25">
      <c r="A28" s="87" t="s">
        <v>73</v>
      </c>
      <c r="B28" s="68">
        <f>VLOOKUP($A28,'Return Data'!$A$7:$R$328,2,0)</f>
        <v>43901</v>
      </c>
      <c r="C28" s="69">
        <f>VLOOKUP($A28,'Return Data'!$A$7:$R$328,3,0)</f>
        <v>28.290500000000002</v>
      </c>
      <c r="D28" s="69">
        <f>VLOOKUP($A28,'Return Data'!$A$7:$R$328,10,0)</f>
        <v>19.898266068293001</v>
      </c>
      <c r="E28" s="70">
        <f t="shared" si="0"/>
        <v>8</v>
      </c>
      <c r="F28" s="69">
        <f>VLOOKUP($A28,'Return Data'!$A$7:$R$328,11,0)</f>
        <v>17.0970995327244</v>
      </c>
      <c r="G28" s="70">
        <f t="shared" si="0"/>
        <v>12</v>
      </c>
      <c r="H28" s="69">
        <f>VLOOKUP($A28,'Return Data'!$A$7:$R$328,12,0)</f>
        <v>8.4969312832735309</v>
      </c>
      <c r="I28" s="70">
        <f t="shared" ref="I28" si="89">RANK(H28,H$8:H$37,0)</f>
        <v>20</v>
      </c>
      <c r="J28" s="69">
        <f>VLOOKUP($A28,'Return Data'!$A$7:$R$328,13,0)</f>
        <v>10.174185088044799</v>
      </c>
      <c r="K28" s="70">
        <f t="shared" ref="K28" si="90">RANK(J28,J$8:J$37,0)</f>
        <v>17</v>
      </c>
      <c r="L28" s="69">
        <f>VLOOKUP($A28,'Return Data'!$A$7:$R$328,14,0)</f>
        <v>12.0768728113308</v>
      </c>
      <c r="M28" s="70">
        <f t="shared" ref="M28" si="91">RANK(L28,L$8:L$37,0)</f>
        <v>15</v>
      </c>
      <c r="N28" s="69">
        <f>VLOOKUP($A28,'Return Data'!$A$7:$R$328,18,0)</f>
        <v>9.9821884186496508</v>
      </c>
      <c r="O28" s="70">
        <f t="shared" ref="O28" si="92">RANK(N28,N$8:N$37,0)</f>
        <v>14</v>
      </c>
      <c r="P28" s="69">
        <f>VLOOKUP($A28,'Return Data'!$A$7:$R$328,15,0)</f>
        <v>8.4538335784619996</v>
      </c>
      <c r="Q28" s="70">
        <f t="shared" ref="Q28" si="93">RANK(P28,P$8:P$37,0)</f>
        <v>13</v>
      </c>
      <c r="R28" s="69">
        <f>VLOOKUP($A28,'Return Data'!$A$7:$R$328,17,0)</f>
        <v>11.648918742826</v>
      </c>
      <c r="S28" s="71">
        <f t="shared" si="1"/>
        <v>12</v>
      </c>
    </row>
    <row r="29" spans="1:19" x14ac:dyDescent="0.25">
      <c r="A29" s="87" t="s">
        <v>74</v>
      </c>
      <c r="B29" s="68">
        <f>VLOOKUP($A29,'Return Data'!$A$7:$R$328,2,0)</f>
        <v>43901</v>
      </c>
      <c r="C29" s="69">
        <f>VLOOKUP($A29,'Return Data'!$A$7:$R$328,3,0)</f>
        <v>2116.2413000000001</v>
      </c>
      <c r="D29" s="69">
        <f>VLOOKUP($A29,'Return Data'!$A$7:$R$328,10,0)</f>
        <v>17.724886684411299</v>
      </c>
      <c r="E29" s="70">
        <f t="shared" si="0"/>
        <v>9</v>
      </c>
      <c r="F29" s="69">
        <f>VLOOKUP($A29,'Return Data'!$A$7:$R$328,11,0)</f>
        <v>18.8345256929715</v>
      </c>
      <c r="G29" s="70">
        <f t="shared" si="0"/>
        <v>10</v>
      </c>
      <c r="H29" s="69">
        <f>VLOOKUP($A29,'Return Data'!$A$7:$R$328,12,0)</f>
        <v>11.143302237276901</v>
      </c>
      <c r="I29" s="70">
        <f t="shared" ref="I29" si="94">RANK(H29,H$8:H$37,0)</f>
        <v>8</v>
      </c>
      <c r="J29" s="69">
        <f>VLOOKUP($A29,'Return Data'!$A$7:$R$328,13,0)</f>
        <v>12.7498742573885</v>
      </c>
      <c r="K29" s="70">
        <f t="shared" ref="K29" si="95">RANK(J29,J$8:J$37,0)</f>
        <v>8</v>
      </c>
      <c r="L29" s="69">
        <f>VLOOKUP($A29,'Return Data'!$A$7:$R$328,14,0)</f>
        <v>14.2187045155697</v>
      </c>
      <c r="M29" s="70">
        <f t="shared" ref="M29" si="96">RANK(L29,L$8:L$37,0)</f>
        <v>6</v>
      </c>
      <c r="N29" s="69">
        <f>VLOOKUP($A29,'Return Data'!$A$7:$R$328,18,0)</f>
        <v>12.267593812145099</v>
      </c>
      <c r="O29" s="70">
        <f t="shared" ref="O29" si="97">RANK(N29,N$8:N$37,0)</f>
        <v>4</v>
      </c>
      <c r="P29" s="69">
        <f>VLOOKUP($A29,'Return Data'!$A$7:$R$328,15,0)</f>
        <v>10.9655651010008</v>
      </c>
      <c r="Q29" s="70">
        <f t="shared" ref="Q29" si="98">RANK(P29,P$8:P$37,0)</f>
        <v>1</v>
      </c>
      <c r="R29" s="69">
        <f>VLOOKUP($A29,'Return Data'!$A$7:$R$328,17,0)</f>
        <v>12.978244373573901</v>
      </c>
      <c r="S29" s="71">
        <f t="shared" si="1"/>
        <v>5</v>
      </c>
    </row>
    <row r="30" spans="1:19" x14ac:dyDescent="0.25">
      <c r="A30" s="87" t="s">
        <v>75</v>
      </c>
      <c r="B30" s="68">
        <f>VLOOKUP($A30,'Return Data'!$A$7:$R$328,2,0)</f>
        <v>43901</v>
      </c>
      <c r="C30" s="69">
        <f>VLOOKUP($A30,'Return Data'!$A$7:$R$328,3,0)</f>
        <v>32.288899999999998</v>
      </c>
      <c r="D30" s="69">
        <f>VLOOKUP($A30,'Return Data'!$A$7:$R$328,10,0)</f>
        <v>11.545571313807301</v>
      </c>
      <c r="E30" s="70">
        <f t="shared" si="0"/>
        <v>18</v>
      </c>
      <c r="F30" s="69">
        <f>VLOOKUP($A30,'Return Data'!$A$7:$R$328,11,0)</f>
        <v>13.6423566570107</v>
      </c>
      <c r="G30" s="70">
        <f t="shared" si="0"/>
        <v>20</v>
      </c>
      <c r="H30" s="69">
        <f>VLOOKUP($A30,'Return Data'!$A$7:$R$328,12,0)</f>
        <v>7.52081382620102</v>
      </c>
      <c r="I30" s="70">
        <f t="shared" ref="I30" si="99">RANK(H30,H$8:H$37,0)</f>
        <v>23</v>
      </c>
      <c r="J30" s="69">
        <f>VLOOKUP($A30,'Return Data'!$A$7:$R$328,13,0)</f>
        <v>8.7168819266269395</v>
      </c>
      <c r="K30" s="70">
        <f t="shared" ref="K30" si="100">RANK(J30,J$8:J$37,0)</f>
        <v>22</v>
      </c>
      <c r="L30" s="69">
        <f>VLOOKUP($A30,'Return Data'!$A$7:$R$328,14,0)</f>
        <v>-0.60048815210482198</v>
      </c>
      <c r="M30" s="70">
        <f t="shared" ref="M30" si="101">RANK(L30,L$8:L$37,0)</f>
        <v>27</v>
      </c>
      <c r="N30" s="69">
        <f>VLOOKUP($A30,'Return Data'!$A$7:$R$328,18,0)</f>
        <v>3.4643937717280502</v>
      </c>
      <c r="O30" s="70">
        <f t="shared" ref="O30" si="102">RANK(N30,N$8:N$37,0)</f>
        <v>26</v>
      </c>
      <c r="P30" s="69">
        <f>VLOOKUP($A30,'Return Data'!$A$7:$R$328,15,0)</f>
        <v>3.97884924843058</v>
      </c>
      <c r="Q30" s="70">
        <f t="shared" ref="Q30" si="103">RANK(P30,P$8:P$37,0)</f>
        <v>25</v>
      </c>
      <c r="R30" s="69">
        <f>VLOOKUP($A30,'Return Data'!$A$7:$R$328,17,0)</f>
        <v>8.7455081697751105</v>
      </c>
      <c r="S30" s="71">
        <f t="shared" si="1"/>
        <v>28</v>
      </c>
    </row>
    <row r="31" spans="1:19" x14ac:dyDescent="0.25">
      <c r="A31" s="87" t="s">
        <v>76</v>
      </c>
      <c r="B31" s="68">
        <f>VLOOKUP($A31,'Return Data'!$A$7:$R$328,2,0)</f>
        <v>43901</v>
      </c>
      <c r="C31" s="69">
        <f>VLOOKUP($A31,'Return Data'!$A$7:$R$328,3,0)</f>
        <v>63.043599999999998</v>
      </c>
      <c r="D31" s="69">
        <f>VLOOKUP($A31,'Return Data'!$A$7:$R$328,10,0)</f>
        <v>7.3435387306674</v>
      </c>
      <c r="E31" s="70">
        <f t="shared" si="0"/>
        <v>22</v>
      </c>
      <c r="F31" s="69">
        <f>VLOOKUP($A31,'Return Data'!$A$7:$R$328,11,0)</f>
        <v>7.1042984626340697</v>
      </c>
      <c r="G31" s="70">
        <f t="shared" si="0"/>
        <v>26</v>
      </c>
      <c r="H31" s="69">
        <f>VLOOKUP($A31,'Return Data'!$A$7:$R$328,12,0)</f>
        <v>6.3046879807920302</v>
      </c>
      <c r="I31" s="70">
        <f t="shared" ref="I31" si="104">RANK(H31,H$8:H$37,0)</f>
        <v>24</v>
      </c>
      <c r="J31" s="69">
        <f>VLOOKUP($A31,'Return Data'!$A$7:$R$328,13,0)</f>
        <v>6.3060445929437599</v>
      </c>
      <c r="K31" s="70">
        <f t="shared" ref="K31" si="105">RANK(J31,J$8:J$37,0)</f>
        <v>24</v>
      </c>
      <c r="L31" s="69">
        <f>VLOOKUP($A31,'Return Data'!$A$7:$R$328,14,0)</f>
        <v>6.3746413317427804</v>
      </c>
      <c r="M31" s="70">
        <f t="shared" ref="M31" si="106">RANK(L31,L$8:L$37,0)</f>
        <v>23</v>
      </c>
      <c r="N31" s="69">
        <f>VLOOKUP($A31,'Return Data'!$A$7:$R$328,18,0)</f>
        <v>6.87911960131557</v>
      </c>
      <c r="O31" s="70">
        <f t="shared" ref="O31" si="107">RANK(N31,N$8:N$37,0)</f>
        <v>21</v>
      </c>
      <c r="P31" s="69">
        <f>VLOOKUP($A31,'Return Data'!$A$7:$R$328,15,0)</f>
        <v>5.1764094371715297</v>
      </c>
      <c r="Q31" s="70">
        <f t="shared" ref="Q31" si="108">RANK(P31,P$8:P$37,0)</f>
        <v>22</v>
      </c>
      <c r="R31" s="69">
        <f>VLOOKUP($A31,'Return Data'!$A$7:$R$328,17,0)</f>
        <v>9.1850833918703998</v>
      </c>
      <c r="S31" s="71">
        <f t="shared" si="1"/>
        <v>26</v>
      </c>
    </row>
    <row r="32" spans="1:19" x14ac:dyDescent="0.25">
      <c r="A32" s="87" t="s">
        <v>77</v>
      </c>
      <c r="B32" s="68">
        <f>VLOOKUP($A32,'Return Data'!$A$7:$R$328,2,0)</f>
        <v>43901</v>
      </c>
      <c r="C32" s="69">
        <f>VLOOKUP($A32,'Return Data'!$A$7:$R$328,3,0)</f>
        <v>15.4575</v>
      </c>
      <c r="D32" s="69">
        <f>VLOOKUP($A32,'Return Data'!$A$7:$R$328,10,0)</f>
        <v>16.5903241059263</v>
      </c>
      <c r="E32" s="70">
        <f t="shared" si="0"/>
        <v>11</v>
      </c>
      <c r="F32" s="69">
        <f>VLOOKUP($A32,'Return Data'!$A$7:$R$328,11,0)</f>
        <v>24.624917771435701</v>
      </c>
      <c r="G32" s="70">
        <f t="shared" si="0"/>
        <v>3</v>
      </c>
      <c r="H32" s="69">
        <f>VLOOKUP($A32,'Return Data'!$A$7:$R$328,12,0)</f>
        <v>11.7337723188536</v>
      </c>
      <c r="I32" s="70">
        <f t="shared" ref="I32" si="109">RANK(H32,H$8:H$37,0)</f>
        <v>7</v>
      </c>
      <c r="J32" s="69">
        <f>VLOOKUP($A32,'Return Data'!$A$7:$R$328,13,0)</f>
        <v>12.750633004919999</v>
      </c>
      <c r="K32" s="70">
        <f t="shared" ref="K32" si="110">RANK(J32,J$8:J$37,0)</f>
        <v>7</v>
      </c>
      <c r="L32" s="69">
        <f>VLOOKUP($A32,'Return Data'!$A$7:$R$328,14,0)</f>
        <v>13.272633168857</v>
      </c>
      <c r="M32" s="70">
        <f t="shared" ref="M32" si="111">RANK(L32,L$8:L$37,0)</f>
        <v>8</v>
      </c>
      <c r="N32" s="69">
        <f>VLOOKUP($A32,'Return Data'!$A$7:$R$328,18,0)</f>
        <v>10.396213252372799</v>
      </c>
      <c r="O32" s="70">
        <f t="shared" ref="O32" si="112">RANK(N32,N$8:N$37,0)</f>
        <v>12</v>
      </c>
      <c r="P32" s="69">
        <f>VLOOKUP($A32,'Return Data'!$A$7:$R$328,15,0)</f>
        <v>9.2968301826619495</v>
      </c>
      <c r="Q32" s="70">
        <f t="shared" ref="Q32" si="113">RANK(P32,P$8:P$37,0)</f>
        <v>10</v>
      </c>
      <c r="R32" s="69">
        <f>VLOOKUP($A32,'Return Data'!$A$7:$R$328,17,0)</f>
        <v>11.330986916951099</v>
      </c>
      <c r="S32" s="71">
        <f t="shared" si="1"/>
        <v>14</v>
      </c>
    </row>
    <row r="33" spans="1:19" x14ac:dyDescent="0.25">
      <c r="A33" s="87" t="s">
        <v>78</v>
      </c>
      <c r="B33" s="68">
        <f>VLOOKUP($A33,'Return Data'!$A$7:$R$328,2,0)</f>
        <v>43901</v>
      </c>
      <c r="C33" s="69">
        <f>VLOOKUP($A33,'Return Data'!$A$7:$R$328,3,0)</f>
        <v>27.400200000000002</v>
      </c>
      <c r="D33" s="69">
        <f>VLOOKUP($A33,'Return Data'!$A$7:$R$328,10,0)</f>
        <v>24.367227691298201</v>
      </c>
      <c r="E33" s="70">
        <f t="shared" si="0"/>
        <v>3</v>
      </c>
      <c r="F33" s="69">
        <f>VLOOKUP($A33,'Return Data'!$A$7:$R$328,11,0)</f>
        <v>20.755387418727398</v>
      </c>
      <c r="G33" s="70">
        <f t="shared" si="0"/>
        <v>5</v>
      </c>
      <c r="H33" s="69">
        <f>VLOOKUP($A33,'Return Data'!$A$7:$R$328,12,0)</f>
        <v>12.6817142253337</v>
      </c>
      <c r="I33" s="70">
        <f t="shared" ref="I33" si="114">RANK(H33,H$8:H$37,0)</f>
        <v>5</v>
      </c>
      <c r="J33" s="69">
        <f>VLOOKUP($A33,'Return Data'!$A$7:$R$328,13,0)</f>
        <v>14.909294227746701</v>
      </c>
      <c r="K33" s="70">
        <f t="shared" ref="K33" si="115">RANK(J33,J$8:J$37,0)</f>
        <v>2</v>
      </c>
      <c r="L33" s="69">
        <f>VLOOKUP($A33,'Return Data'!$A$7:$R$328,14,0)</f>
        <v>16.656242194446602</v>
      </c>
      <c r="M33" s="70">
        <f t="shared" ref="M33" si="116">RANK(L33,L$8:L$37,0)</f>
        <v>1</v>
      </c>
      <c r="N33" s="69">
        <f>VLOOKUP($A33,'Return Data'!$A$7:$R$328,18,0)</f>
        <v>12.9300368233847</v>
      </c>
      <c r="O33" s="70">
        <f t="shared" ref="O33" si="117">RANK(N33,N$8:N$37,0)</f>
        <v>1</v>
      </c>
      <c r="P33" s="69">
        <f>VLOOKUP($A33,'Return Data'!$A$7:$R$328,15,0)</f>
        <v>10.372468268536201</v>
      </c>
      <c r="Q33" s="70">
        <f t="shared" ref="Q33" si="118">RANK(P33,P$8:P$37,0)</f>
        <v>5</v>
      </c>
      <c r="R33" s="69">
        <f>VLOOKUP($A33,'Return Data'!$A$7:$R$328,17,0)</f>
        <v>12.6118395327216</v>
      </c>
      <c r="S33" s="71">
        <f t="shared" si="1"/>
        <v>8</v>
      </c>
    </row>
    <row r="34" spans="1:19" x14ac:dyDescent="0.25">
      <c r="A34" s="87" t="s">
        <v>79</v>
      </c>
      <c r="B34" s="68">
        <f>VLOOKUP($A34,'Return Data'!$A$7:$R$328,2,0)</f>
        <v>43901</v>
      </c>
      <c r="C34" s="69">
        <f>VLOOKUP($A34,'Return Data'!$A$7:$R$328,3,0)</f>
        <v>32.506</v>
      </c>
      <c r="D34" s="69">
        <f>VLOOKUP($A34,'Return Data'!$A$7:$R$328,10,0)</f>
        <v>14.4991373891528</v>
      </c>
      <c r="E34" s="70">
        <f t="shared" si="0"/>
        <v>16</v>
      </c>
      <c r="F34" s="69">
        <f>VLOOKUP($A34,'Return Data'!$A$7:$R$328,11,0)</f>
        <v>15.421213240876201</v>
      </c>
      <c r="G34" s="70">
        <f t="shared" si="0"/>
        <v>16</v>
      </c>
      <c r="H34" s="69">
        <f>VLOOKUP($A34,'Return Data'!$A$7:$R$328,12,0)</f>
        <v>9.5205540766366408</v>
      </c>
      <c r="I34" s="70">
        <f t="shared" ref="I34" si="119">RANK(H34,H$8:H$37,0)</f>
        <v>14</v>
      </c>
      <c r="J34" s="69">
        <f>VLOOKUP($A34,'Return Data'!$A$7:$R$328,13,0)</f>
        <v>9.7584384156005193</v>
      </c>
      <c r="K34" s="70">
        <f t="shared" ref="K34" si="120">RANK(J34,J$8:J$37,0)</f>
        <v>18</v>
      </c>
      <c r="L34" s="69">
        <f>VLOOKUP($A34,'Return Data'!$A$7:$R$328,14,0)</f>
        <v>10.1634794788734</v>
      </c>
      <c r="M34" s="70">
        <f t="shared" ref="M34" si="121">RANK(L34,L$8:L$37,0)</f>
        <v>18</v>
      </c>
      <c r="N34" s="69">
        <f>VLOOKUP($A34,'Return Data'!$A$7:$R$328,18,0)</f>
        <v>8.9466552902051308</v>
      </c>
      <c r="O34" s="70">
        <f t="shared" ref="O34" si="122">RANK(N34,N$8:N$37,0)</f>
        <v>17</v>
      </c>
      <c r="P34" s="69">
        <f>VLOOKUP($A34,'Return Data'!$A$7:$R$328,15,0)</f>
        <v>8.0469122184806601</v>
      </c>
      <c r="Q34" s="70">
        <f t="shared" ref="Q34" si="123">RANK(P34,P$8:P$37,0)</f>
        <v>17</v>
      </c>
      <c r="R34" s="69">
        <f>VLOOKUP($A34,'Return Data'!$A$7:$R$328,17,0)</f>
        <v>12.867046561509101</v>
      </c>
      <c r="S34" s="71">
        <f t="shared" si="1"/>
        <v>6</v>
      </c>
    </row>
    <row r="35" spans="1:19" x14ac:dyDescent="0.25">
      <c r="A35" s="87" t="s">
        <v>80</v>
      </c>
      <c r="B35" s="68">
        <f>VLOOKUP($A35,'Return Data'!$A$7:$R$328,2,0)</f>
        <v>43901</v>
      </c>
      <c r="C35" s="69">
        <f>VLOOKUP($A35,'Return Data'!$A$7:$R$328,3,0)</f>
        <v>18.471299999999999</v>
      </c>
      <c r="D35" s="69">
        <f>VLOOKUP($A35,'Return Data'!$A$7:$R$328,10,0)</f>
        <v>16.142179220192801</v>
      </c>
      <c r="E35" s="70">
        <f t="shared" si="0"/>
        <v>13</v>
      </c>
      <c r="F35" s="69">
        <f>VLOOKUP($A35,'Return Data'!$A$7:$R$328,11,0)</f>
        <v>19.002150844766401</v>
      </c>
      <c r="G35" s="70">
        <f t="shared" si="0"/>
        <v>9</v>
      </c>
      <c r="H35" s="69">
        <f>VLOOKUP($A35,'Return Data'!$A$7:$R$328,12,0)</f>
        <v>10.505139889992799</v>
      </c>
      <c r="I35" s="70">
        <f t="shared" ref="I35" si="124">RANK(H35,H$8:H$37,0)</f>
        <v>11</v>
      </c>
      <c r="J35" s="69">
        <f>VLOOKUP($A35,'Return Data'!$A$7:$R$328,13,0)</f>
        <v>12.516602415613701</v>
      </c>
      <c r="K35" s="70">
        <f t="shared" ref="K35" si="125">RANK(J35,J$8:J$37,0)</f>
        <v>9</v>
      </c>
      <c r="L35" s="69">
        <f>VLOOKUP($A35,'Return Data'!$A$7:$R$328,14,0)</f>
        <v>13.0989582182823</v>
      </c>
      <c r="M35" s="70">
        <f t="shared" ref="M35" si="126">RANK(L35,L$8:L$37,0)</f>
        <v>10</v>
      </c>
      <c r="N35" s="69">
        <f>VLOOKUP($A35,'Return Data'!$A$7:$R$328,18,0)</f>
        <v>9.9763521370601698</v>
      </c>
      <c r="O35" s="70">
        <f t="shared" ref="O35" si="127">RANK(N35,N$8:N$37,0)</f>
        <v>15</v>
      </c>
      <c r="P35" s="69">
        <f>VLOOKUP($A35,'Return Data'!$A$7:$R$328,15,0)</f>
        <v>7.9190756996776104</v>
      </c>
      <c r="Q35" s="70">
        <f t="shared" ref="Q35" si="128">RANK(P35,P$8:P$37,0)</f>
        <v>18</v>
      </c>
      <c r="R35" s="69">
        <f>VLOOKUP($A35,'Return Data'!$A$7:$R$328,17,0)</f>
        <v>9.8094252976279801</v>
      </c>
      <c r="S35" s="71">
        <f t="shared" si="1"/>
        <v>23</v>
      </c>
    </row>
    <row r="36" spans="1:19" x14ac:dyDescent="0.25">
      <c r="A36" s="87" t="s">
        <v>365</v>
      </c>
      <c r="B36" s="68">
        <f>VLOOKUP($A36,'Return Data'!$A$7:$R$328,2,0)</f>
        <v>43901</v>
      </c>
      <c r="C36" s="69">
        <f>VLOOKUP($A36,'Return Data'!$A$7:$R$328,3,0)</f>
        <v>0.37559999999999999</v>
      </c>
      <c r="D36" s="69"/>
      <c r="E36" s="70"/>
      <c r="F36" s="69"/>
      <c r="G36" s="70"/>
      <c r="H36" s="69"/>
      <c r="I36" s="70"/>
      <c r="J36" s="69"/>
      <c r="K36" s="70"/>
      <c r="L36" s="69"/>
      <c r="M36" s="70"/>
      <c r="N36" s="69"/>
      <c r="O36" s="70"/>
      <c r="P36" s="69"/>
      <c r="Q36" s="70"/>
      <c r="R36" s="69">
        <f>VLOOKUP($A36,'Return Data'!$A$7:$R$328,17,0)</f>
        <v>8.4954845917512998</v>
      </c>
      <c r="S36" s="71">
        <f t="shared" si="1"/>
        <v>29</v>
      </c>
    </row>
    <row r="37" spans="1:19" x14ac:dyDescent="0.25">
      <c r="A37" s="87" t="s">
        <v>81</v>
      </c>
      <c r="B37" s="68">
        <f>VLOOKUP($A37,'Return Data'!$A$7:$R$328,2,0)</f>
        <v>43901</v>
      </c>
      <c r="C37" s="69">
        <f>VLOOKUP($A37,'Return Data'!$A$7:$R$328,3,0)</f>
        <v>20.685500000000001</v>
      </c>
      <c r="D37" s="69">
        <f>VLOOKUP($A37,'Return Data'!$A$7:$R$328,10,0)</f>
        <v>-5.0179260268508399</v>
      </c>
      <c r="E37" s="70">
        <f t="shared" si="0"/>
        <v>28</v>
      </c>
      <c r="F37" s="69">
        <f>VLOOKUP($A37,'Return Data'!$A$7:$R$328,11,0)</f>
        <v>-0.174437174606307</v>
      </c>
      <c r="G37" s="70">
        <f t="shared" si="0"/>
        <v>28</v>
      </c>
      <c r="H37" s="69">
        <f>VLOOKUP($A37,'Return Data'!$A$7:$R$328,12,0)</f>
        <v>-0.81398562727222601</v>
      </c>
      <c r="I37" s="70">
        <f t="shared" ref="I37" si="129">RANK(H37,H$8:H$37,0)</f>
        <v>26</v>
      </c>
      <c r="J37" s="69">
        <f>VLOOKUP($A37,'Return Data'!$A$7:$R$328,13,0)</f>
        <v>4.50385830026124</v>
      </c>
      <c r="K37" s="70">
        <f t="shared" ref="K37" si="130">RANK(J37,J$8:J$37,0)</f>
        <v>26</v>
      </c>
      <c r="L37" s="69">
        <f>VLOOKUP($A37,'Return Data'!$A$7:$R$328,14,0)</f>
        <v>-2.5531820967657599</v>
      </c>
      <c r="M37" s="70">
        <f t="shared" ref="M37" si="131">RANK(L37,L$8:L$37,0)</f>
        <v>28</v>
      </c>
      <c r="N37" s="69">
        <f>VLOOKUP($A37,'Return Data'!$A$7:$R$328,18,0)</f>
        <v>0.89493098182672903</v>
      </c>
      <c r="O37" s="70">
        <f t="shared" ref="O37" si="132">RANK(N37,N$8:N$37,0)</f>
        <v>27</v>
      </c>
      <c r="P37" s="69">
        <f>VLOOKUP($A37,'Return Data'!$A$7:$R$328,15,0)</f>
        <v>2.3245551323104001</v>
      </c>
      <c r="Q37" s="70">
        <f t="shared" ref="Q37" si="133">RANK(P37,P$8:P$37,0)</f>
        <v>26</v>
      </c>
      <c r="R37" s="69">
        <f>VLOOKUP($A37,'Return Data'!$A$7:$R$328,17,0)</f>
        <v>9.0496030056801793</v>
      </c>
      <c r="S37" s="71">
        <f t="shared" si="1"/>
        <v>27</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13.113634020611071</v>
      </c>
      <c r="E39" s="93"/>
      <c r="F39" s="94">
        <f>AVERAGE(F8:F37)</f>
        <v>14.828996198591611</v>
      </c>
      <c r="G39" s="93"/>
      <c r="H39" s="94">
        <f>AVERAGE(H8:H37)</f>
        <v>8.6270331618904343</v>
      </c>
      <c r="I39" s="93"/>
      <c r="J39" s="94">
        <f>AVERAGE(J8:J37)</f>
        <v>10.442952118260852</v>
      </c>
      <c r="K39" s="93"/>
      <c r="L39" s="94">
        <f>AVERAGE(L8:L37)</f>
        <v>9.8780384175213243</v>
      </c>
      <c r="M39" s="93"/>
      <c r="N39" s="94">
        <f>AVERAGE(N8:N37)</f>
        <v>9.1036569086488459</v>
      </c>
      <c r="O39" s="93"/>
      <c r="P39" s="94">
        <f>AVERAGE(P8:P37)</f>
        <v>7.9507316199664482</v>
      </c>
      <c r="Q39" s="93"/>
      <c r="R39" s="94">
        <f>AVERAGE(R8:R37)</f>
        <v>11.142202913054385</v>
      </c>
      <c r="S39" s="95"/>
    </row>
    <row r="40" spans="1:19" x14ac:dyDescent="0.25">
      <c r="A40" s="92" t="s">
        <v>28</v>
      </c>
      <c r="B40" s="93"/>
      <c r="C40" s="93"/>
      <c r="D40" s="94">
        <f>MIN(D8:D37)</f>
        <v>-19.090823209906599</v>
      </c>
      <c r="E40" s="93"/>
      <c r="F40" s="94">
        <f>MIN(F8:F37)</f>
        <v>-12.751221625770899</v>
      </c>
      <c r="G40" s="93"/>
      <c r="H40" s="94">
        <f>MIN(H8:H37)</f>
        <v>-7.7307073184726098</v>
      </c>
      <c r="I40" s="93"/>
      <c r="J40" s="94">
        <f>MIN(J8:J37)</f>
        <v>-0.508710717735393</v>
      </c>
      <c r="K40" s="93"/>
      <c r="L40" s="94">
        <f>MIN(L8:L37)</f>
        <v>-2.5531820967657599</v>
      </c>
      <c r="M40" s="93"/>
      <c r="N40" s="94">
        <f>MIN(N8:N37)</f>
        <v>0.89493098182672903</v>
      </c>
      <c r="O40" s="93"/>
      <c r="P40" s="94">
        <f>MIN(P8:P37)</f>
        <v>2.3245551323104001</v>
      </c>
      <c r="Q40" s="93"/>
      <c r="R40" s="94">
        <f>MIN(R8:R37)</f>
        <v>7.9189791459705301</v>
      </c>
      <c r="S40" s="95"/>
    </row>
    <row r="41" spans="1:19" ht="15.75" thickBot="1" x14ac:dyDescent="0.3">
      <c r="A41" s="96" t="s">
        <v>29</v>
      </c>
      <c r="B41" s="97"/>
      <c r="C41" s="97"/>
      <c r="D41" s="98">
        <f>MAX(D8:D37)</f>
        <v>33.413915108823701</v>
      </c>
      <c r="E41" s="97"/>
      <c r="F41" s="98">
        <f>MAX(F8:F37)</f>
        <v>27.382027078650001</v>
      </c>
      <c r="G41" s="97"/>
      <c r="H41" s="98">
        <f>MAX(H8:H37)</f>
        <v>13.8797020299669</v>
      </c>
      <c r="I41" s="97"/>
      <c r="J41" s="98">
        <f>MAX(J8:J37)</f>
        <v>22.6771142464146</v>
      </c>
      <c r="K41" s="97"/>
      <c r="L41" s="98">
        <f>MAX(L8:L37)</f>
        <v>16.656242194446602</v>
      </c>
      <c r="M41" s="97"/>
      <c r="N41" s="98">
        <f>MAX(N8:N37)</f>
        <v>12.9300368233847</v>
      </c>
      <c r="O41" s="97"/>
      <c r="P41" s="98">
        <f>MAX(P8:P37)</f>
        <v>10.9655651010008</v>
      </c>
      <c r="Q41" s="97"/>
      <c r="R41" s="98">
        <f>MAX(R8:R37)</f>
        <v>15.7687123702785</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8"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3" t="s">
        <v>349</v>
      </c>
    </row>
    <row r="3" spans="1:19" ht="15.75" thickBot="1" x14ac:dyDescent="0.3">
      <c r="A3" s="114"/>
    </row>
    <row r="4" spans="1:19" ht="15.75" thickBot="1" x14ac:dyDescent="0.3"/>
    <row r="5" spans="1:19" x14ac:dyDescent="0.25">
      <c r="A5" s="32" t="s">
        <v>351</v>
      </c>
      <c r="B5" s="111" t="s">
        <v>8</v>
      </c>
      <c r="C5" s="111" t="s">
        <v>9</v>
      </c>
      <c r="D5" s="117" t="s">
        <v>48</v>
      </c>
      <c r="E5" s="117"/>
      <c r="F5" s="117" t="s">
        <v>1</v>
      </c>
      <c r="G5" s="117"/>
      <c r="H5" s="117" t="s">
        <v>2</v>
      </c>
      <c r="I5" s="117"/>
      <c r="J5" s="117" t="s">
        <v>3</v>
      </c>
      <c r="K5" s="117"/>
      <c r="L5" s="117" t="s">
        <v>4</v>
      </c>
      <c r="M5" s="117"/>
      <c r="N5" s="117" t="s">
        <v>385</v>
      </c>
      <c r="O5" s="117"/>
      <c r="P5" s="117" t="s">
        <v>5</v>
      </c>
      <c r="Q5" s="117"/>
      <c r="R5" s="117" t="s">
        <v>46</v>
      </c>
      <c r="S5" s="120"/>
    </row>
    <row r="6" spans="1:19" x14ac:dyDescent="0.25">
      <c r="A6" s="18" t="s">
        <v>7</v>
      </c>
      <c r="B6" s="112"/>
      <c r="C6" s="11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Data'!$A$7:$R$328,2,0)</f>
        <v>43901</v>
      </c>
      <c r="C8" s="69">
        <f>VLOOKUP($A8,'Return Data'!$A$7:$R$328,3,0)</f>
        <v>22.077500000000001</v>
      </c>
      <c r="D8" s="69">
        <f>VLOOKUP($A8,'Return Data'!$A$7:$R$328,10,0)</f>
        <v>1.40970448353406</v>
      </c>
      <c r="E8" s="70">
        <f>RANK(D8,D$8:D$41,0)</f>
        <v>29</v>
      </c>
      <c r="F8" s="69">
        <f>VLOOKUP($A8,'Return Data'!$A$7:$R$328,11,0)</f>
        <v>12.016893362150901</v>
      </c>
      <c r="G8" s="70">
        <f>RANK(F8,F$8:F$41,0)</f>
        <v>22</v>
      </c>
      <c r="H8" s="69">
        <f>VLOOKUP($A8,'Return Data'!$A$7:$R$328,12,0)</f>
        <v>-8.2836911055611999</v>
      </c>
      <c r="I8" s="70">
        <f>RANK(H8,H$8:H$41,0)</f>
        <v>31</v>
      </c>
      <c r="J8" s="69">
        <f>VLOOKUP($A8,'Return Data'!$A$7:$R$328,13,0)</f>
        <v>-0.33403732775413802</v>
      </c>
      <c r="K8" s="70">
        <f>RANK(J8,J$8:J$41,0)</f>
        <v>30</v>
      </c>
      <c r="L8" s="69">
        <f>VLOOKUP($A8,'Return Data'!$A$7:$R$328,14,0)</f>
        <v>1.9429028415724501</v>
      </c>
      <c r="M8" s="70">
        <f>RANK(L8,L$8:L$41,0)</f>
        <v>27</v>
      </c>
      <c r="N8" s="69">
        <f>VLOOKUP($A8,'Return Data'!$A$7:$R$328,18,0)</f>
        <v>4.1369919911505404</v>
      </c>
      <c r="O8" s="70">
        <f>RANK(N8,N$8:N$41,0)</f>
        <v>27</v>
      </c>
      <c r="P8" s="69">
        <f>VLOOKUP($A8,'Return Data'!$A$7:$R$328,15,0)</f>
        <v>4.1644964663985897</v>
      </c>
      <c r="Q8" s="70">
        <f>RANK(P8,P$8:P$41,0)</f>
        <v>26</v>
      </c>
      <c r="R8" s="69">
        <f>VLOOKUP($A8,'Return Data'!$A$7:$R$328,17,0)</f>
        <v>11.048339598997501</v>
      </c>
      <c r="S8" s="71">
        <f>RANK(R8,R$8:R$41,0)</f>
        <v>21</v>
      </c>
    </row>
    <row r="9" spans="1:19" x14ac:dyDescent="0.25">
      <c r="A9" s="87" t="s">
        <v>83</v>
      </c>
      <c r="B9" s="68">
        <f>VLOOKUP($A9,'Return Data'!$A$7:$R$328,2,0)</f>
        <v>43901</v>
      </c>
      <c r="C9" s="69">
        <f>VLOOKUP($A9,'Return Data'!$A$7:$R$328,3,0)</f>
        <v>31.915900000000001</v>
      </c>
      <c r="D9" s="69">
        <f>VLOOKUP($A9,'Return Data'!$A$7:$R$328,10,0)</f>
        <v>1.4094252426488001</v>
      </c>
      <c r="E9" s="70">
        <f t="shared" ref="E9:G41" si="0">RANK(D9,D$8:D$41,0)</f>
        <v>30</v>
      </c>
      <c r="F9" s="69">
        <f>VLOOKUP($A9,'Return Data'!$A$7:$R$328,11,0)</f>
        <v>12.0184439375465</v>
      </c>
      <c r="G9" s="70">
        <f t="shared" si="0"/>
        <v>21</v>
      </c>
      <c r="H9" s="69">
        <f>VLOOKUP($A9,'Return Data'!$A$7:$R$328,12,0)</f>
        <v>-8.2832093606809902</v>
      </c>
      <c r="I9" s="70">
        <f t="shared" ref="I9" si="1">RANK(H9,H$8:H$41,0)</f>
        <v>30</v>
      </c>
      <c r="J9" s="69">
        <f>VLOOKUP($A9,'Return Data'!$A$7:$R$328,13,0)</f>
        <v>-0.33390246443583699</v>
      </c>
      <c r="K9" s="70">
        <f t="shared" ref="K9" si="2">RANK(J9,J$8:J$41,0)</f>
        <v>29</v>
      </c>
      <c r="L9" s="69">
        <f>VLOOKUP($A9,'Return Data'!$A$7:$R$328,14,0)</f>
        <v>1.9431906871654701</v>
      </c>
      <c r="M9" s="70">
        <f t="shared" ref="M9" si="3">RANK(L9,L$8:L$41,0)</f>
        <v>26</v>
      </c>
      <c r="N9" s="69">
        <f>VLOOKUP($A9,'Return Data'!$A$7:$R$328,18,0)</f>
        <v>4.1374043663383402</v>
      </c>
      <c r="O9" s="70">
        <f t="shared" ref="O9" si="4">RANK(N9,N$8:N$41,0)</f>
        <v>26</v>
      </c>
      <c r="P9" s="69">
        <f>VLOOKUP($A9,'Return Data'!$A$7:$R$328,15,0)</f>
        <v>4.1648618901814602</v>
      </c>
      <c r="Q9" s="70">
        <f t="shared" ref="Q9" si="5">RANK(P9,P$8:P$41,0)</f>
        <v>25</v>
      </c>
      <c r="R9" s="69">
        <f>VLOOKUP($A9,'Return Data'!$A$7:$R$328,17,0)</f>
        <v>14.1731103827073</v>
      </c>
      <c r="S9" s="71">
        <f t="shared" ref="S9" si="6">RANK(R9,R$8:R$41,0)</f>
        <v>9</v>
      </c>
    </row>
    <row r="10" spans="1:19" x14ac:dyDescent="0.25">
      <c r="A10" s="87" t="s">
        <v>84</v>
      </c>
      <c r="B10" s="68">
        <f>VLOOKUP($A10,'Return Data'!$A$7:$R$328,2,0)</f>
        <v>43901</v>
      </c>
      <c r="C10" s="69">
        <f>VLOOKUP($A10,'Return Data'!$A$7:$R$328,3,0)</f>
        <v>1.3067</v>
      </c>
      <c r="D10" s="69">
        <f>VLOOKUP($A10,'Return Data'!$A$7:$R$328,10,0)</f>
        <v>9.2174657352176208</v>
      </c>
      <c r="E10" s="70">
        <f t="shared" si="0"/>
        <v>19</v>
      </c>
      <c r="F10" s="69">
        <f>VLOOKUP($A10,'Return Data'!$A$7:$R$328,11,0)</f>
        <v>9.3286118736393</v>
      </c>
      <c r="G10" s="70">
        <f t="shared" si="0"/>
        <v>26</v>
      </c>
      <c r="H10" s="69"/>
      <c r="I10" s="70"/>
      <c r="J10" s="69"/>
      <c r="K10" s="70"/>
      <c r="L10" s="69"/>
      <c r="M10" s="70"/>
      <c r="N10" s="69"/>
      <c r="O10" s="70"/>
      <c r="P10" s="69"/>
      <c r="Q10" s="70"/>
      <c r="R10" s="69">
        <f>VLOOKUP($A10,'Return Data'!$A$7:$R$328,17,0)</f>
        <v>9.3608587725395704</v>
      </c>
      <c r="S10" s="71">
        <f t="shared" ref="S10" si="7">RANK(R10,R$8:R$41,0)</f>
        <v>27</v>
      </c>
    </row>
    <row r="11" spans="1:19" x14ac:dyDescent="0.25">
      <c r="A11" s="87" t="s">
        <v>85</v>
      </c>
      <c r="B11" s="68">
        <f>VLOOKUP($A11,'Return Data'!$A$7:$R$328,2,0)</f>
        <v>43901</v>
      </c>
      <c r="C11" s="69">
        <f>VLOOKUP($A11,'Return Data'!$A$7:$R$328,3,0)</f>
        <v>1.889</v>
      </c>
      <c r="D11" s="69">
        <f>VLOOKUP($A11,'Return Data'!$A$7:$R$328,10,0)</f>
        <v>9.1948506629744902</v>
      </c>
      <c r="E11" s="70">
        <f t="shared" si="0"/>
        <v>20</v>
      </c>
      <c r="F11" s="69">
        <f>VLOOKUP($A11,'Return Data'!$A$7:$R$328,11,0)</f>
        <v>9.3208075711732405</v>
      </c>
      <c r="G11" s="70">
        <f t="shared" si="0"/>
        <v>27</v>
      </c>
      <c r="H11" s="69"/>
      <c r="I11" s="70"/>
      <c r="J11" s="69"/>
      <c r="K11" s="70"/>
      <c r="L11" s="69"/>
      <c r="M11" s="70"/>
      <c r="N11" s="69"/>
      <c r="O11" s="70"/>
      <c r="P11" s="69"/>
      <c r="Q11" s="70"/>
      <c r="R11" s="69">
        <f>VLOOKUP($A11,'Return Data'!$A$7:$R$328,17,0)</f>
        <v>9.3508774961851699</v>
      </c>
      <c r="S11" s="71">
        <f t="shared" ref="S11" si="8">RANK(R11,R$8:R$41,0)</f>
        <v>28</v>
      </c>
    </row>
    <row r="12" spans="1:19" x14ac:dyDescent="0.25">
      <c r="A12" s="87" t="s">
        <v>86</v>
      </c>
      <c r="B12" s="68">
        <f>VLOOKUP($A12,'Return Data'!$A$7:$R$328,2,0)</f>
        <v>43901</v>
      </c>
      <c r="C12" s="69">
        <f>VLOOKUP($A12,'Return Data'!$A$7:$R$328,3,0)</f>
        <v>21.382100000000001</v>
      </c>
      <c r="D12" s="69">
        <f>VLOOKUP($A12,'Return Data'!$A$7:$R$328,10,0)</f>
        <v>20.4767090024129</v>
      </c>
      <c r="E12" s="70">
        <f t="shared" si="0"/>
        <v>5</v>
      </c>
      <c r="F12" s="69">
        <f>VLOOKUP($A12,'Return Data'!$A$7:$R$328,11,0)</f>
        <v>23.165581660431901</v>
      </c>
      <c r="G12" s="70">
        <f t="shared" si="0"/>
        <v>4</v>
      </c>
      <c r="H12" s="69">
        <f>VLOOKUP($A12,'Return Data'!$A$7:$R$328,12,0)</f>
        <v>13.2741621993518</v>
      </c>
      <c r="I12" s="70">
        <f t="shared" ref="I12" si="9">RANK(H12,H$8:H$41,0)</f>
        <v>1</v>
      </c>
      <c r="J12" s="69">
        <f>VLOOKUP($A12,'Return Data'!$A$7:$R$328,13,0)</f>
        <v>13.3330246389562</v>
      </c>
      <c r="K12" s="70">
        <f t="shared" ref="K12" si="10">RANK(J12,J$8:J$41,0)</f>
        <v>5</v>
      </c>
      <c r="L12" s="69">
        <f>VLOOKUP($A12,'Return Data'!$A$7:$R$328,14,0)</f>
        <v>14.248129099269701</v>
      </c>
      <c r="M12" s="70">
        <f t="shared" ref="M12" si="11">RANK(L12,L$8:L$41,0)</f>
        <v>3</v>
      </c>
      <c r="N12" s="69">
        <f>VLOOKUP($A12,'Return Data'!$A$7:$R$328,18,0)</f>
        <v>11.365402901723</v>
      </c>
      <c r="O12" s="70">
        <f t="shared" ref="O12" si="12">RANK(N12,N$8:N$41,0)</f>
        <v>5</v>
      </c>
      <c r="P12" s="69">
        <f>VLOOKUP($A12,'Return Data'!$A$7:$R$328,15,0)</f>
        <v>9.4694938681987999</v>
      </c>
      <c r="Q12" s="70">
        <f t="shared" ref="Q12" si="13">RANK(P12,P$8:P$41,0)</f>
        <v>4</v>
      </c>
      <c r="R12" s="69">
        <f>VLOOKUP($A12,'Return Data'!$A$7:$R$328,17,0)</f>
        <v>12.8184711508794</v>
      </c>
      <c r="S12" s="71">
        <f t="shared" ref="S12" si="14">RANK(R12,R$8:R$41,0)</f>
        <v>12</v>
      </c>
    </row>
    <row r="13" spans="1:19" x14ac:dyDescent="0.25">
      <c r="A13" s="87" t="s">
        <v>87</v>
      </c>
      <c r="B13" s="68">
        <f>VLOOKUP($A13,'Return Data'!$A$7:$R$328,2,0)</f>
        <v>43901</v>
      </c>
      <c r="C13" s="69">
        <f>VLOOKUP($A13,'Return Data'!$A$7:$R$328,3,0)</f>
        <v>17.1326</v>
      </c>
      <c r="D13" s="69">
        <f>VLOOKUP($A13,'Return Data'!$A$7:$R$328,10,0)</f>
        <v>15.739267060518699</v>
      </c>
      <c r="E13" s="70">
        <f t="shared" si="0"/>
        <v>14</v>
      </c>
      <c r="F13" s="69">
        <f>VLOOKUP($A13,'Return Data'!$A$7:$R$328,11,0)</f>
        <v>16.402665350081701</v>
      </c>
      <c r="G13" s="70">
        <f t="shared" si="0"/>
        <v>12</v>
      </c>
      <c r="H13" s="69">
        <f>VLOOKUP($A13,'Return Data'!$A$7:$R$328,12,0)</f>
        <v>8.3003045812360305</v>
      </c>
      <c r="I13" s="70">
        <f t="shared" ref="I13" si="15">RANK(H13,H$8:H$41,0)</f>
        <v>20</v>
      </c>
      <c r="J13" s="69">
        <f>VLOOKUP($A13,'Return Data'!$A$7:$R$328,13,0)</f>
        <v>9.7943871836687304</v>
      </c>
      <c r="K13" s="70">
        <f t="shared" ref="K13" si="16">RANK(J13,J$8:J$41,0)</f>
        <v>16</v>
      </c>
      <c r="L13" s="69">
        <f>VLOOKUP($A13,'Return Data'!$A$7:$R$328,14,0)</f>
        <v>-1.0055019272074199</v>
      </c>
      <c r="M13" s="70">
        <f t="shared" ref="M13" si="17">RANK(L13,L$8:L$41,0)</f>
        <v>30</v>
      </c>
      <c r="N13" s="69">
        <f>VLOOKUP($A13,'Return Data'!$A$7:$R$328,18,0)</f>
        <v>3.0581267854927399</v>
      </c>
      <c r="O13" s="70">
        <f t="shared" ref="O13" si="18">RANK(N13,N$8:N$41,0)</f>
        <v>28</v>
      </c>
      <c r="P13" s="69">
        <f>VLOOKUP($A13,'Return Data'!$A$7:$R$328,15,0)</f>
        <v>3.9250193631599899</v>
      </c>
      <c r="Q13" s="70">
        <f t="shared" ref="Q13" si="19">RANK(P13,P$8:P$41,0)</f>
        <v>27</v>
      </c>
      <c r="R13" s="69">
        <f>VLOOKUP($A13,'Return Data'!$A$7:$R$328,17,0)</f>
        <v>9.2614692280327304</v>
      </c>
      <c r="S13" s="71">
        <f t="shared" ref="S13" si="20">RANK(R13,R$8:R$41,0)</f>
        <v>29</v>
      </c>
    </row>
    <row r="14" spans="1:19" x14ac:dyDescent="0.25">
      <c r="A14" s="87" t="s">
        <v>88</v>
      </c>
      <c r="B14" s="68">
        <f>VLOOKUP($A14,'Return Data'!$A$7:$R$328,2,0)</f>
        <v>43901</v>
      </c>
      <c r="C14" s="69">
        <f>VLOOKUP($A14,'Return Data'!$A$7:$R$328,3,0)</f>
        <v>34.394799999999996</v>
      </c>
      <c r="D14" s="69">
        <f>VLOOKUP($A14,'Return Data'!$A$7:$R$328,10,0)</f>
        <v>15.8217792875241</v>
      </c>
      <c r="E14" s="70">
        <f t="shared" si="0"/>
        <v>13</v>
      </c>
      <c r="F14" s="69">
        <f>VLOOKUP($A14,'Return Data'!$A$7:$R$328,11,0)</f>
        <v>19.0270078125582</v>
      </c>
      <c r="G14" s="70">
        <f t="shared" si="0"/>
        <v>7</v>
      </c>
      <c r="H14" s="69">
        <f>VLOOKUP($A14,'Return Data'!$A$7:$R$328,12,0)</f>
        <v>10.008525566417999</v>
      </c>
      <c r="I14" s="70">
        <f t="shared" ref="I14" si="21">RANK(H14,H$8:H$41,0)</f>
        <v>10</v>
      </c>
      <c r="J14" s="69">
        <f>VLOOKUP($A14,'Return Data'!$A$7:$R$328,13,0)</f>
        <v>9.8279773541146405</v>
      </c>
      <c r="K14" s="70">
        <f t="shared" ref="K14" si="22">RANK(J14,J$8:J$41,0)</f>
        <v>15</v>
      </c>
      <c r="L14" s="69">
        <f>VLOOKUP($A14,'Return Data'!$A$7:$R$328,14,0)</f>
        <v>10.6081940372246</v>
      </c>
      <c r="M14" s="70">
        <f t="shared" ref="M14" si="23">RANK(L14,L$8:L$41,0)</f>
        <v>16</v>
      </c>
      <c r="N14" s="69">
        <f>VLOOKUP($A14,'Return Data'!$A$7:$R$328,18,0)</f>
        <v>8.6396680932179493</v>
      </c>
      <c r="O14" s="70">
        <f t="shared" ref="O14" si="24">RANK(N14,N$8:N$41,0)</f>
        <v>16</v>
      </c>
      <c r="P14" s="69">
        <f>VLOOKUP($A14,'Return Data'!$A$7:$R$328,15,0)</f>
        <v>7.4990871921027402</v>
      </c>
      <c r="Q14" s="70">
        <f t="shared" ref="Q14" si="25">RANK(P14,P$8:P$41,0)</f>
        <v>14</v>
      </c>
      <c r="R14" s="69">
        <f>VLOOKUP($A14,'Return Data'!$A$7:$R$328,17,0)</f>
        <v>15.7650531161473</v>
      </c>
      <c r="S14" s="71">
        <f t="shared" ref="S14" si="26">RANK(R14,R$8:R$41,0)</f>
        <v>6</v>
      </c>
    </row>
    <row r="15" spans="1:19" x14ac:dyDescent="0.25">
      <c r="A15" s="87" t="s">
        <v>89</v>
      </c>
      <c r="B15" s="68">
        <f>VLOOKUP($A15,'Return Data'!$A$7:$R$328,2,0)</f>
        <v>43901</v>
      </c>
      <c r="C15" s="69">
        <f>VLOOKUP($A15,'Return Data'!$A$7:$R$328,3,0)</f>
        <v>22.642299999999999</v>
      </c>
      <c r="D15" s="69">
        <f>VLOOKUP($A15,'Return Data'!$A$7:$R$328,10,0)</f>
        <v>20.524121215122999</v>
      </c>
      <c r="E15" s="70">
        <f t="shared" si="0"/>
        <v>4</v>
      </c>
      <c r="F15" s="69">
        <f>VLOOKUP($A15,'Return Data'!$A$7:$R$328,11,0)</f>
        <v>15.4401828964962</v>
      </c>
      <c r="G15" s="70">
        <f t="shared" si="0"/>
        <v>15</v>
      </c>
      <c r="H15" s="69">
        <f>VLOOKUP($A15,'Return Data'!$A$7:$R$328,12,0)</f>
        <v>8.3024974675773606</v>
      </c>
      <c r="I15" s="70">
        <f t="shared" ref="I15" si="27">RANK(H15,H$8:H$41,0)</f>
        <v>19</v>
      </c>
      <c r="J15" s="69">
        <f>VLOOKUP($A15,'Return Data'!$A$7:$R$328,13,0)</f>
        <v>10.0045066336552</v>
      </c>
      <c r="K15" s="70">
        <f t="shared" ref="K15" si="28">RANK(J15,J$8:J$41,0)</f>
        <v>14</v>
      </c>
      <c r="L15" s="69">
        <f>VLOOKUP($A15,'Return Data'!$A$7:$R$328,14,0)</f>
        <v>11.312715535686699</v>
      </c>
      <c r="M15" s="70">
        <f t="shared" ref="M15" si="29">RANK(L15,L$8:L$41,0)</f>
        <v>14</v>
      </c>
      <c r="N15" s="69">
        <f>VLOOKUP($A15,'Return Data'!$A$7:$R$328,18,0)</f>
        <v>9.2075907259402392</v>
      </c>
      <c r="O15" s="70">
        <f t="shared" ref="O15" si="30">RANK(N15,N$8:N$41,0)</f>
        <v>14</v>
      </c>
      <c r="P15" s="69">
        <f>VLOOKUP($A15,'Return Data'!$A$7:$R$328,15,0)</f>
        <v>7.1927680472039599</v>
      </c>
      <c r="Q15" s="70">
        <f t="shared" ref="Q15" si="31">RANK(P15,P$8:P$41,0)</f>
        <v>17</v>
      </c>
      <c r="R15" s="69">
        <f>VLOOKUP($A15,'Return Data'!$A$7:$R$328,17,0)</f>
        <v>11.714748667174399</v>
      </c>
      <c r="S15" s="71">
        <f t="shared" ref="S15" si="32">RANK(R15,R$8:R$41,0)</f>
        <v>17</v>
      </c>
    </row>
    <row r="16" spans="1:19" x14ac:dyDescent="0.25">
      <c r="A16" s="87" t="s">
        <v>90</v>
      </c>
      <c r="B16" s="68">
        <f>VLOOKUP($A16,'Return Data'!$A$7:$R$328,2,0)</f>
        <v>43901</v>
      </c>
      <c r="C16" s="69">
        <f>VLOOKUP($A16,'Return Data'!$A$7:$R$328,3,0)</f>
        <v>2452.2512000000002</v>
      </c>
      <c r="D16" s="69">
        <f>VLOOKUP($A16,'Return Data'!$A$7:$R$328,10,0)</f>
        <v>30.7759867774909</v>
      </c>
      <c r="E16" s="70">
        <f t="shared" si="0"/>
        <v>2</v>
      </c>
      <c r="F16" s="69">
        <f>VLOOKUP($A16,'Return Data'!$A$7:$R$328,11,0)</f>
        <v>26.647529951143401</v>
      </c>
      <c r="G16" s="70">
        <f t="shared" si="0"/>
        <v>1</v>
      </c>
      <c r="H16" s="69">
        <f>VLOOKUP($A16,'Return Data'!$A$7:$R$328,12,0)</f>
        <v>12.866080460600701</v>
      </c>
      <c r="I16" s="70">
        <f t="shared" ref="I16" si="33">RANK(H16,H$8:H$41,0)</f>
        <v>2</v>
      </c>
      <c r="J16" s="69">
        <f>VLOOKUP($A16,'Return Data'!$A$7:$R$328,13,0)</f>
        <v>21.931197585246998</v>
      </c>
      <c r="K16" s="70">
        <f t="shared" ref="K16" si="34">RANK(J16,J$8:J$41,0)</f>
        <v>1</v>
      </c>
      <c r="L16" s="69">
        <f>VLOOKUP($A16,'Return Data'!$A$7:$R$328,14,0)</f>
        <v>14.037357569145099</v>
      </c>
      <c r="M16" s="70">
        <f t="shared" ref="M16" si="35">RANK(L16,L$8:L$41,0)</f>
        <v>4</v>
      </c>
      <c r="N16" s="69">
        <f>VLOOKUP($A16,'Return Data'!$A$7:$R$328,18,0)</f>
        <v>11.4633020666669</v>
      </c>
      <c r="O16" s="70">
        <f t="shared" ref="O16" si="36">RANK(N16,N$8:N$41,0)</f>
        <v>3</v>
      </c>
      <c r="P16" s="69">
        <f>VLOOKUP($A16,'Return Data'!$A$7:$R$328,15,0)</f>
        <v>8.9146196960577999</v>
      </c>
      <c r="Q16" s="70">
        <f t="shared" ref="Q16" si="37">RANK(P16,P$8:P$41,0)</f>
        <v>8</v>
      </c>
      <c r="R16" s="69">
        <f>VLOOKUP($A16,'Return Data'!$A$7:$R$328,17,0)</f>
        <v>11.302168187633299</v>
      </c>
      <c r="S16" s="71">
        <f t="shared" ref="S16" si="38">RANK(R16,R$8:R$41,0)</f>
        <v>18</v>
      </c>
    </row>
    <row r="17" spans="1:19" x14ac:dyDescent="0.25">
      <c r="A17" s="87" t="s">
        <v>91</v>
      </c>
      <c r="B17" s="68">
        <f>VLOOKUP($A17,'Return Data'!$A$7:$R$328,2,0)</f>
        <v>43901</v>
      </c>
      <c r="C17" s="69">
        <f>VLOOKUP($A17,'Return Data'!$A$7:$R$328,3,0)</f>
        <v>21.7453</v>
      </c>
      <c r="D17" s="69">
        <f>VLOOKUP($A17,'Return Data'!$A$7:$R$328,10,0)</f>
        <v>11.954755096326799</v>
      </c>
      <c r="E17" s="70">
        <f t="shared" si="0"/>
        <v>17</v>
      </c>
      <c r="F17" s="69">
        <f>VLOOKUP($A17,'Return Data'!$A$7:$R$328,11,0)</f>
        <v>14.5716862368437</v>
      </c>
      <c r="G17" s="70">
        <f t="shared" si="0"/>
        <v>16</v>
      </c>
      <c r="H17" s="69">
        <f>VLOOKUP($A17,'Return Data'!$A$7:$R$328,12,0)</f>
        <v>7.1423207106026503</v>
      </c>
      <c r="I17" s="70">
        <f t="shared" ref="I17" si="39">RANK(H17,H$8:H$41,0)</f>
        <v>25</v>
      </c>
      <c r="J17" s="69">
        <f>VLOOKUP($A17,'Return Data'!$A$7:$R$328,13,0)</f>
        <v>10.3776438854823</v>
      </c>
      <c r="K17" s="70">
        <f t="shared" ref="K17" si="40">RANK(J17,J$8:J$41,0)</f>
        <v>13</v>
      </c>
      <c r="L17" s="69">
        <f>VLOOKUP($A17,'Return Data'!$A$7:$R$328,14,0)</f>
        <v>11.980137958072399</v>
      </c>
      <c r="M17" s="70">
        <f t="shared" ref="M17" si="41">RANK(L17,L$8:L$41,0)</f>
        <v>11</v>
      </c>
      <c r="N17" s="69">
        <f>VLOOKUP($A17,'Return Data'!$A$7:$R$328,18,0)</f>
        <v>11.3878904417075</v>
      </c>
      <c r="O17" s="70">
        <f t="shared" ref="O17" si="42">RANK(N17,N$8:N$41,0)</f>
        <v>4</v>
      </c>
      <c r="P17" s="69">
        <f>VLOOKUP($A17,'Return Data'!$A$7:$R$328,15,0)</f>
        <v>8.7757930396718802</v>
      </c>
      <c r="Q17" s="70">
        <f t="shared" ref="Q17" si="43">RANK(P17,P$8:P$41,0)</f>
        <v>9</v>
      </c>
      <c r="R17" s="69">
        <f>VLOOKUP($A17,'Return Data'!$A$7:$R$328,17,0)</f>
        <v>10.028150877192999</v>
      </c>
      <c r="S17" s="71">
        <f t="shared" ref="S17" si="44">RANK(R17,R$8:R$41,0)</f>
        <v>23</v>
      </c>
    </row>
    <row r="18" spans="1:19" x14ac:dyDescent="0.25">
      <c r="A18" s="87" t="s">
        <v>92</v>
      </c>
      <c r="B18" s="68">
        <f>VLOOKUP($A18,'Return Data'!$A$7:$R$328,2,0)</f>
        <v>43901</v>
      </c>
      <c r="C18" s="69">
        <f>VLOOKUP($A18,'Return Data'!$A$7:$R$328,3,0)</f>
        <v>66.718000000000004</v>
      </c>
      <c r="D18" s="69">
        <f>VLOOKUP($A18,'Return Data'!$A$7:$R$328,10,0)</f>
        <v>-19.8886324482161</v>
      </c>
      <c r="E18" s="70">
        <f t="shared" si="0"/>
        <v>33</v>
      </c>
      <c r="F18" s="69">
        <f>VLOOKUP($A18,'Return Data'!$A$7:$R$328,11,0)</f>
        <v>-13.583765224808101</v>
      </c>
      <c r="G18" s="70">
        <f t="shared" si="0"/>
        <v>33</v>
      </c>
      <c r="H18" s="69">
        <f>VLOOKUP($A18,'Return Data'!$A$7:$R$328,12,0)</f>
        <v>-4.7893991413624803</v>
      </c>
      <c r="I18" s="70">
        <f t="shared" ref="I18" si="45">RANK(H18,H$8:H$41,0)</f>
        <v>29</v>
      </c>
      <c r="J18" s="69">
        <f>VLOOKUP($A18,'Return Data'!$A$7:$R$328,13,0)</f>
        <v>-1.3686632185312599</v>
      </c>
      <c r="K18" s="70">
        <f t="shared" ref="K18" si="46">RANK(J18,J$8:J$41,0)</f>
        <v>31</v>
      </c>
      <c r="L18" s="69">
        <f>VLOOKUP($A18,'Return Data'!$A$7:$R$328,14,0)</f>
        <v>0.76485582026034205</v>
      </c>
      <c r="M18" s="70">
        <f t="shared" ref="M18" si="47">RANK(L18,L$8:L$41,0)</f>
        <v>28</v>
      </c>
      <c r="N18" s="69">
        <f>VLOOKUP($A18,'Return Data'!$A$7:$R$328,18,0)</f>
        <v>4.8046504762879998</v>
      </c>
      <c r="O18" s="70">
        <f t="shared" ref="O18" si="48">RANK(N18,N$8:N$41,0)</f>
        <v>25</v>
      </c>
      <c r="P18" s="69">
        <f>VLOOKUP($A18,'Return Data'!$A$7:$R$328,15,0)</f>
        <v>6.1447191003844797</v>
      </c>
      <c r="Q18" s="70">
        <f t="shared" ref="Q18" si="49">RANK(P18,P$8:P$41,0)</f>
        <v>19</v>
      </c>
      <c r="R18" s="69">
        <f>VLOOKUP($A18,'Return Data'!$A$7:$R$328,17,0)</f>
        <v>24.6248007612704</v>
      </c>
      <c r="S18" s="71">
        <f t="shared" ref="S18" si="50">RANK(R18,R$8:R$41,0)</f>
        <v>1</v>
      </c>
    </row>
    <row r="19" spans="1:19" x14ac:dyDescent="0.25">
      <c r="A19" s="87" t="s">
        <v>93</v>
      </c>
      <c r="B19" s="68">
        <f>VLOOKUP($A19,'Return Data'!$A$7:$R$328,2,0)</f>
        <v>43901</v>
      </c>
      <c r="C19" s="69">
        <f>VLOOKUP($A19,'Return Data'!$A$7:$R$328,3,0)</f>
        <v>63.783700000000003</v>
      </c>
      <c r="D19" s="69">
        <f>VLOOKUP($A19,'Return Data'!$A$7:$R$328,10,0)</f>
        <v>5.3524512588780198</v>
      </c>
      <c r="E19" s="70">
        <f t="shared" si="0"/>
        <v>26</v>
      </c>
      <c r="F19" s="69">
        <f>VLOOKUP($A19,'Return Data'!$A$7:$R$328,11,0)</f>
        <v>10.5898165044007</v>
      </c>
      <c r="G19" s="70">
        <f t="shared" si="0"/>
        <v>23</v>
      </c>
      <c r="H19" s="69">
        <f>VLOOKUP($A19,'Return Data'!$A$7:$R$328,12,0)</f>
        <v>8.5609650793459409</v>
      </c>
      <c r="I19" s="70">
        <f t="shared" ref="I19" si="51">RANK(H19,H$8:H$41,0)</f>
        <v>15</v>
      </c>
      <c r="J19" s="69">
        <f>VLOOKUP($A19,'Return Data'!$A$7:$R$328,13,0)</f>
        <v>8.6166022347765701</v>
      </c>
      <c r="K19" s="70">
        <f t="shared" ref="K19" si="52">RANK(J19,J$8:J$41,0)</f>
        <v>20</v>
      </c>
      <c r="L19" s="69">
        <f>VLOOKUP($A19,'Return Data'!$A$7:$R$328,14,0)</f>
        <v>6.6582701213962396</v>
      </c>
      <c r="M19" s="70">
        <f t="shared" ref="M19" si="53">RANK(L19,L$8:L$41,0)</f>
        <v>21</v>
      </c>
      <c r="N19" s="69">
        <f>VLOOKUP($A19,'Return Data'!$A$7:$R$328,18,0)</f>
        <v>5.0770843765767202</v>
      </c>
      <c r="O19" s="70">
        <f t="shared" ref="O19" si="54">RANK(N19,N$8:N$41,0)</f>
        <v>22</v>
      </c>
      <c r="P19" s="69">
        <f>VLOOKUP($A19,'Return Data'!$A$7:$R$328,15,0)</f>
        <v>4.7964944219960497</v>
      </c>
      <c r="Q19" s="70">
        <f t="shared" ref="Q19" si="55">RANK(P19,P$8:P$41,0)</f>
        <v>21</v>
      </c>
      <c r="R19" s="69">
        <f>VLOOKUP($A19,'Return Data'!$A$7:$R$328,17,0)</f>
        <v>23.501796360589001</v>
      </c>
      <c r="S19" s="71">
        <f t="shared" ref="S19" si="56">RANK(R19,R$8:R$41,0)</f>
        <v>3</v>
      </c>
    </row>
    <row r="20" spans="1:19" x14ac:dyDescent="0.25">
      <c r="A20" s="87" t="s">
        <v>94</v>
      </c>
      <c r="B20" s="68">
        <f>VLOOKUP($A20,'Return Data'!$A$7:$R$328,2,0)</f>
        <v>43901</v>
      </c>
      <c r="C20" s="69">
        <f>VLOOKUP($A20,'Return Data'!$A$7:$R$328,3,0)</f>
        <v>63.783700000000003</v>
      </c>
      <c r="D20" s="69">
        <f>VLOOKUP($A20,'Return Data'!$A$7:$R$328,10,0)</f>
        <v>5.3524512588780198</v>
      </c>
      <c r="E20" s="70">
        <f t="shared" si="0"/>
        <v>26</v>
      </c>
      <c r="F20" s="69">
        <f>VLOOKUP($A20,'Return Data'!$A$7:$R$328,11,0)</f>
        <v>10.5898165044007</v>
      </c>
      <c r="G20" s="70">
        <f t="shared" si="0"/>
        <v>23</v>
      </c>
      <c r="H20" s="69">
        <f>VLOOKUP($A20,'Return Data'!$A$7:$R$328,12,0)</f>
        <v>8.5609650793459409</v>
      </c>
      <c r="I20" s="70">
        <f t="shared" ref="I20" si="57">RANK(H20,H$8:H$41,0)</f>
        <v>15</v>
      </c>
      <c r="J20" s="69">
        <f>VLOOKUP($A20,'Return Data'!$A$7:$R$328,13,0)</f>
        <v>8.6166022347765701</v>
      </c>
      <c r="K20" s="70">
        <f t="shared" ref="K20" si="58">RANK(J20,J$8:J$41,0)</f>
        <v>20</v>
      </c>
      <c r="L20" s="69">
        <f>VLOOKUP($A20,'Return Data'!$A$7:$R$328,14,0)</f>
        <v>6.6582701213962396</v>
      </c>
      <c r="M20" s="70">
        <f t="shared" ref="M20" si="59">RANK(L20,L$8:L$41,0)</f>
        <v>21</v>
      </c>
      <c r="N20" s="69">
        <f>VLOOKUP($A20,'Return Data'!$A$7:$R$328,18,0)</f>
        <v>5.0770843765767202</v>
      </c>
      <c r="O20" s="70">
        <f t="shared" ref="O20" si="60">RANK(N20,N$8:N$41,0)</f>
        <v>22</v>
      </c>
      <c r="P20" s="69">
        <f>VLOOKUP($A20,'Return Data'!$A$7:$R$328,15,0)</f>
        <v>4.7964944219960497</v>
      </c>
      <c r="Q20" s="70">
        <f t="shared" ref="Q20" si="61">RANK(P20,P$8:P$41,0)</f>
        <v>21</v>
      </c>
      <c r="R20" s="69">
        <f>VLOOKUP($A20,'Return Data'!$A$7:$R$328,17,0)</f>
        <v>23.501796360589001</v>
      </c>
      <c r="S20" s="71">
        <f t="shared" ref="S20" si="62">RANK(R20,R$8:R$41,0)</f>
        <v>3</v>
      </c>
    </row>
    <row r="21" spans="1:19" x14ac:dyDescent="0.25">
      <c r="A21" s="87" t="s">
        <v>95</v>
      </c>
      <c r="B21" s="68">
        <f>VLOOKUP($A21,'Return Data'!$A$7:$R$328,2,0)</f>
        <v>43901</v>
      </c>
      <c r="C21" s="69">
        <f>VLOOKUP($A21,'Return Data'!$A$7:$R$328,3,0)</f>
        <v>63.783700000000003</v>
      </c>
      <c r="D21" s="69">
        <f>VLOOKUP($A21,'Return Data'!$A$7:$R$328,10,0)</f>
        <v>5.3524512588780198</v>
      </c>
      <c r="E21" s="70">
        <f t="shared" si="0"/>
        <v>26</v>
      </c>
      <c r="F21" s="69">
        <f>VLOOKUP($A21,'Return Data'!$A$7:$R$328,11,0)</f>
        <v>10.5898165044007</v>
      </c>
      <c r="G21" s="70">
        <f t="shared" si="0"/>
        <v>23</v>
      </c>
      <c r="H21" s="69">
        <f>VLOOKUP($A21,'Return Data'!$A$7:$R$328,12,0)</f>
        <v>8.5609650793459409</v>
      </c>
      <c r="I21" s="70">
        <f t="shared" ref="I21" si="63">RANK(H21,H$8:H$41,0)</f>
        <v>15</v>
      </c>
      <c r="J21" s="69">
        <f>VLOOKUP($A21,'Return Data'!$A$7:$R$328,13,0)</f>
        <v>8.6166022347765701</v>
      </c>
      <c r="K21" s="70">
        <f t="shared" ref="K21" si="64">RANK(J21,J$8:J$41,0)</f>
        <v>20</v>
      </c>
      <c r="L21" s="69">
        <f>VLOOKUP($A21,'Return Data'!$A$7:$R$328,14,0)</f>
        <v>6.6582701213962396</v>
      </c>
      <c r="M21" s="70">
        <f t="shared" ref="M21" si="65">RANK(L21,L$8:L$41,0)</f>
        <v>21</v>
      </c>
      <c r="N21" s="69">
        <f>VLOOKUP($A21,'Return Data'!$A$7:$R$328,18,0)</f>
        <v>5.0770843765767202</v>
      </c>
      <c r="O21" s="70">
        <f t="shared" ref="O21" si="66">RANK(N21,N$8:N$41,0)</f>
        <v>22</v>
      </c>
      <c r="P21" s="69">
        <f>VLOOKUP($A21,'Return Data'!$A$7:$R$328,15,0)</f>
        <v>4.7964944219960497</v>
      </c>
      <c r="Q21" s="70">
        <f t="shared" ref="Q21" si="67">RANK(P21,P$8:P$41,0)</f>
        <v>21</v>
      </c>
      <c r="R21" s="69">
        <f>VLOOKUP($A21,'Return Data'!$A$7:$R$328,17,0)</f>
        <v>23.501796360589001</v>
      </c>
      <c r="S21" s="71">
        <f t="shared" ref="S21" si="68">RANK(R21,R$8:R$41,0)</f>
        <v>3</v>
      </c>
    </row>
    <row r="22" spans="1:19" x14ac:dyDescent="0.25">
      <c r="A22" s="87" t="s">
        <v>96</v>
      </c>
      <c r="B22" s="68">
        <f>VLOOKUP($A22,'Return Data'!$A$7:$R$328,2,0)</f>
        <v>43901</v>
      </c>
      <c r="C22" s="69">
        <f>VLOOKUP($A22,'Return Data'!$A$7:$R$328,3,0)</f>
        <v>26.934699999999999</v>
      </c>
      <c r="D22" s="69">
        <f>VLOOKUP($A22,'Return Data'!$A$7:$R$328,10,0)</f>
        <v>19.864564252068099</v>
      </c>
      <c r="E22" s="70">
        <f t="shared" si="0"/>
        <v>7</v>
      </c>
      <c r="F22" s="69">
        <f>VLOOKUP($A22,'Return Data'!$A$7:$R$328,11,0)</f>
        <v>16.922812448324802</v>
      </c>
      <c r="G22" s="70">
        <f t="shared" si="0"/>
        <v>11</v>
      </c>
      <c r="H22" s="69">
        <f>VLOOKUP($A22,'Return Data'!$A$7:$R$328,12,0)</f>
        <v>8.70187566572557</v>
      </c>
      <c r="I22" s="70">
        <f t="shared" ref="I22" si="69">RANK(H22,H$8:H$41,0)</f>
        <v>14</v>
      </c>
      <c r="J22" s="69">
        <f>VLOOKUP($A22,'Return Data'!$A$7:$R$328,13,0)</f>
        <v>11.4395796376596</v>
      </c>
      <c r="K22" s="70">
        <f t="shared" ref="K22" si="70">RANK(J22,J$8:J$41,0)</f>
        <v>10</v>
      </c>
      <c r="L22" s="69">
        <f>VLOOKUP($A22,'Return Data'!$A$7:$R$328,14,0)</f>
        <v>12.374803765673899</v>
      </c>
      <c r="M22" s="70">
        <f t="shared" ref="M22" si="71">RANK(L22,L$8:L$41,0)</f>
        <v>10</v>
      </c>
      <c r="N22" s="69">
        <f>VLOOKUP($A22,'Return Data'!$A$7:$R$328,18,0)</f>
        <v>10.1451603794125</v>
      </c>
      <c r="O22" s="70">
        <f t="shared" ref="O22" si="72">RANK(N22,N$8:N$41,0)</f>
        <v>11</v>
      </c>
      <c r="P22" s="69">
        <f>VLOOKUP($A22,'Return Data'!$A$7:$R$328,15,0)</f>
        <v>7.6124169619209603</v>
      </c>
      <c r="Q22" s="70">
        <f t="shared" ref="Q22" si="73">RANK(P22,P$8:P$41,0)</f>
        <v>12</v>
      </c>
      <c r="R22" s="69">
        <f>VLOOKUP($A22,'Return Data'!$A$7:$R$328,17,0)</f>
        <v>13.6119037656904</v>
      </c>
      <c r="S22" s="71">
        <f t="shared" ref="S22" si="74">RANK(R22,R$8:R$41,0)</f>
        <v>10</v>
      </c>
    </row>
    <row r="23" spans="1:19" x14ac:dyDescent="0.25">
      <c r="A23" s="87" t="s">
        <v>97</v>
      </c>
      <c r="B23" s="68">
        <f>VLOOKUP($A23,'Return Data'!$A$7:$R$328,2,0)</f>
        <v>43901</v>
      </c>
      <c r="C23" s="69">
        <f>VLOOKUP($A23,'Return Data'!$A$7:$R$328,3,0)</f>
        <v>25.724799999999998</v>
      </c>
      <c r="D23" s="69">
        <f>VLOOKUP($A23,'Return Data'!$A$7:$R$328,10,0)</f>
        <v>16.315343249794399</v>
      </c>
      <c r="E23" s="70">
        <f t="shared" si="0"/>
        <v>11</v>
      </c>
      <c r="F23" s="69">
        <f>VLOOKUP($A23,'Return Data'!$A$7:$R$328,11,0)</f>
        <v>19.2264605783371</v>
      </c>
      <c r="G23" s="70">
        <f t="shared" si="0"/>
        <v>6</v>
      </c>
      <c r="H23" s="69">
        <f>VLOOKUP($A23,'Return Data'!$A$7:$R$328,12,0)</f>
        <v>12.180924329713299</v>
      </c>
      <c r="I23" s="70">
        <f t="shared" ref="I23" si="75">RANK(H23,H$8:H$41,0)</f>
        <v>3</v>
      </c>
      <c r="J23" s="69">
        <f>VLOOKUP($A23,'Return Data'!$A$7:$R$328,13,0)</f>
        <v>12.1722164468462</v>
      </c>
      <c r="K23" s="70">
        <f t="shared" ref="K23" si="76">RANK(J23,J$8:J$41,0)</f>
        <v>8</v>
      </c>
      <c r="L23" s="69">
        <f>VLOOKUP($A23,'Return Data'!$A$7:$R$328,14,0)</f>
        <v>12.6614083244143</v>
      </c>
      <c r="M23" s="70">
        <f t="shared" ref="M23" si="77">RANK(L23,L$8:L$41,0)</f>
        <v>9</v>
      </c>
      <c r="N23" s="69">
        <f>VLOOKUP($A23,'Return Data'!$A$7:$R$328,18,0)</f>
        <v>10.2018149558155</v>
      </c>
      <c r="O23" s="70">
        <f t="shared" ref="O23" si="78">RANK(N23,N$8:N$41,0)</f>
        <v>10</v>
      </c>
      <c r="P23" s="69">
        <f>VLOOKUP($A23,'Return Data'!$A$7:$R$328,15,0)</f>
        <v>9.7610532300982005</v>
      </c>
      <c r="Q23" s="70">
        <f t="shared" ref="Q23" si="79">RANK(P23,P$8:P$41,0)</f>
        <v>2</v>
      </c>
      <c r="R23" s="69">
        <f>VLOOKUP($A23,'Return Data'!$A$7:$R$328,17,0)</f>
        <v>15.499735349716399</v>
      </c>
      <c r="S23" s="71">
        <f t="shared" ref="S23" si="80">RANK(R23,R$8:R$41,0)</f>
        <v>7</v>
      </c>
    </row>
    <row r="24" spans="1:19" x14ac:dyDescent="0.25">
      <c r="A24" s="87" t="s">
        <v>98</v>
      </c>
      <c r="B24" s="68">
        <f>VLOOKUP($A24,'Return Data'!$A$7:$R$328,2,0)</f>
        <v>43901</v>
      </c>
      <c r="C24" s="69">
        <f>VLOOKUP($A24,'Return Data'!$A$7:$R$328,3,0)</f>
        <v>16.0443</v>
      </c>
      <c r="D24" s="69">
        <f>VLOOKUP($A24,'Return Data'!$A$7:$R$328,10,0)</f>
        <v>6.3150998635309303</v>
      </c>
      <c r="E24" s="70">
        <f t="shared" si="0"/>
        <v>25</v>
      </c>
      <c r="F24" s="69">
        <f>VLOOKUP($A24,'Return Data'!$A$7:$R$328,11,0)</f>
        <v>14.122544638204101</v>
      </c>
      <c r="G24" s="70">
        <f t="shared" si="0"/>
        <v>18</v>
      </c>
      <c r="H24" s="69">
        <f>VLOOKUP($A24,'Return Data'!$A$7:$R$328,12,0)</f>
        <v>9.9212159504545703</v>
      </c>
      <c r="I24" s="70">
        <f t="shared" ref="I24" si="81">RANK(H24,H$8:H$41,0)</f>
        <v>11</v>
      </c>
      <c r="J24" s="69">
        <f>VLOOKUP($A24,'Return Data'!$A$7:$R$328,13,0)</f>
        <v>8.0219257860112503</v>
      </c>
      <c r="K24" s="70">
        <f t="shared" ref="K24" si="82">RANK(J24,J$8:J$41,0)</f>
        <v>24</v>
      </c>
      <c r="L24" s="69">
        <f>VLOOKUP($A24,'Return Data'!$A$7:$R$328,14,0)</f>
        <v>6.7825041600345699</v>
      </c>
      <c r="M24" s="70">
        <f t="shared" ref="M24" si="83">RANK(L24,L$8:L$41,0)</f>
        <v>20</v>
      </c>
      <c r="N24" s="69">
        <f>VLOOKUP($A24,'Return Data'!$A$7:$R$328,18,0)</f>
        <v>7.2357490649617899</v>
      </c>
      <c r="O24" s="70">
        <f t="shared" ref="O24" si="84">RANK(N24,N$8:N$41,0)</f>
        <v>19</v>
      </c>
      <c r="P24" s="69">
        <f>VLOOKUP($A24,'Return Data'!$A$7:$R$328,15,0)</f>
        <v>4.6324307630110404</v>
      </c>
      <c r="Q24" s="70">
        <f t="shared" ref="Q24" si="85">RANK(P24,P$8:P$41,0)</f>
        <v>24</v>
      </c>
      <c r="R24" s="69">
        <f>VLOOKUP($A24,'Return Data'!$A$7:$R$328,17,0)</f>
        <v>7.50142638558314</v>
      </c>
      <c r="S24" s="71">
        <f t="shared" ref="S24" si="86">RANK(R24,R$8:R$41,0)</f>
        <v>34</v>
      </c>
    </row>
    <row r="25" spans="1:19" x14ac:dyDescent="0.25">
      <c r="A25" s="87" t="s">
        <v>99</v>
      </c>
      <c r="B25" s="68">
        <f>VLOOKUP($A25,'Return Data'!$A$7:$R$328,2,0)</f>
        <v>43901</v>
      </c>
      <c r="C25" s="69">
        <f>VLOOKUP($A25,'Return Data'!$A$7:$R$328,3,0)</f>
        <v>25.210899999999999</v>
      </c>
      <c r="D25" s="69">
        <f>VLOOKUP($A25,'Return Data'!$A$7:$R$328,10,0)</f>
        <v>20.203792455835099</v>
      </c>
      <c r="E25" s="70">
        <f t="shared" si="0"/>
        <v>6</v>
      </c>
      <c r="F25" s="69">
        <f>VLOOKUP($A25,'Return Data'!$A$7:$R$328,11,0)</f>
        <v>24.7636751054327</v>
      </c>
      <c r="G25" s="70">
        <f t="shared" si="0"/>
        <v>2</v>
      </c>
      <c r="H25" s="69">
        <f>VLOOKUP($A25,'Return Data'!$A$7:$R$328,12,0)</f>
        <v>11.5013030251984</v>
      </c>
      <c r="I25" s="70">
        <f t="shared" ref="I25" si="87">RANK(H25,H$8:H$41,0)</f>
        <v>7</v>
      </c>
      <c r="J25" s="69">
        <f>VLOOKUP($A25,'Return Data'!$A$7:$R$328,13,0)</f>
        <v>13.8428106247292</v>
      </c>
      <c r="K25" s="70">
        <f t="shared" ref="K25" si="88">RANK(J25,J$8:J$41,0)</f>
        <v>3</v>
      </c>
      <c r="L25" s="69">
        <f>VLOOKUP($A25,'Return Data'!$A$7:$R$328,14,0)</f>
        <v>14.632575420615799</v>
      </c>
      <c r="M25" s="70">
        <f t="shared" ref="M25" si="89">RANK(L25,L$8:L$41,0)</f>
        <v>2</v>
      </c>
      <c r="N25" s="69">
        <f>VLOOKUP($A25,'Return Data'!$A$7:$R$328,18,0)</f>
        <v>11.7999262836155</v>
      </c>
      <c r="O25" s="70">
        <f t="shared" ref="O25" si="90">RANK(N25,N$8:N$41,0)</f>
        <v>2</v>
      </c>
      <c r="P25" s="69">
        <f>VLOOKUP($A25,'Return Data'!$A$7:$R$328,15,0)</f>
        <v>9.1352736924987905</v>
      </c>
      <c r="Q25" s="70">
        <f t="shared" ref="Q25" si="91">RANK(P25,P$8:P$41,0)</f>
        <v>7</v>
      </c>
      <c r="R25" s="69">
        <f>VLOOKUP($A25,'Return Data'!$A$7:$R$328,17,0)</f>
        <v>13.4822207382224</v>
      </c>
      <c r="S25" s="71">
        <f t="shared" ref="S25" si="92">RANK(R25,R$8:R$41,0)</f>
        <v>11</v>
      </c>
    </row>
    <row r="26" spans="1:19" x14ac:dyDescent="0.25">
      <c r="A26" s="87" t="s">
        <v>100</v>
      </c>
      <c r="B26" s="68">
        <f>VLOOKUP($A26,'Return Data'!$A$7:$R$328,2,0)</f>
        <v>43901</v>
      </c>
      <c r="C26" s="69">
        <f>VLOOKUP($A26,'Return Data'!$A$7:$R$328,3,0)</f>
        <v>15.8276</v>
      </c>
      <c r="D26" s="69">
        <f>VLOOKUP($A26,'Return Data'!$A$7:$R$328,10,0)</f>
        <v>8.3570774397070604</v>
      </c>
      <c r="E26" s="70">
        <f t="shared" si="0"/>
        <v>21</v>
      </c>
      <c r="F26" s="69">
        <f>VLOOKUP($A26,'Return Data'!$A$7:$R$328,11,0)</f>
        <v>9.0675297682799005</v>
      </c>
      <c r="G26" s="70">
        <f t="shared" si="0"/>
        <v>28</v>
      </c>
      <c r="H26" s="69">
        <f>VLOOKUP($A26,'Return Data'!$A$7:$R$328,12,0)</f>
        <v>8.1981808800170004</v>
      </c>
      <c r="I26" s="70">
        <f t="shared" ref="I26" si="93">RANK(H26,H$8:H$41,0)</f>
        <v>21</v>
      </c>
      <c r="J26" s="69">
        <f>VLOOKUP($A26,'Return Data'!$A$7:$R$328,13,0)</f>
        <v>7.9926828871256204</v>
      </c>
      <c r="K26" s="70">
        <f t="shared" ref="K26" si="94">RANK(J26,J$8:J$41,0)</f>
        <v>25</v>
      </c>
      <c r="L26" s="69">
        <f>VLOOKUP($A26,'Return Data'!$A$7:$R$328,14,0)</f>
        <v>8.1311149805279506</v>
      </c>
      <c r="M26" s="70">
        <f t="shared" ref="M26" si="95">RANK(L26,L$8:L$41,0)</f>
        <v>19</v>
      </c>
      <c r="N26" s="69">
        <f>VLOOKUP($A26,'Return Data'!$A$7:$R$328,18,0)</f>
        <v>7.3660153301742097</v>
      </c>
      <c r="O26" s="70">
        <f t="shared" ref="O26" si="96">RANK(N26,N$8:N$41,0)</f>
        <v>18</v>
      </c>
      <c r="P26" s="69">
        <f>VLOOKUP($A26,'Return Data'!$A$7:$R$328,15,0)</f>
        <v>7.6490876044784102</v>
      </c>
      <c r="Q26" s="70">
        <f t="shared" ref="Q26" si="97">RANK(P26,P$8:P$41,0)</f>
        <v>11</v>
      </c>
      <c r="R26" s="69">
        <f>VLOOKUP($A26,'Return Data'!$A$7:$R$328,17,0)</f>
        <v>8.6748531810766707</v>
      </c>
      <c r="S26" s="71">
        <f t="shared" ref="S26" si="98">RANK(R26,R$8:R$41,0)</f>
        <v>31</v>
      </c>
    </row>
    <row r="27" spans="1:19" x14ac:dyDescent="0.25">
      <c r="A27" s="87" t="s">
        <v>101</v>
      </c>
      <c r="B27" s="68">
        <f>VLOOKUP($A27,'Return Data'!$A$7:$R$328,2,0)</f>
        <v>43901</v>
      </c>
      <c r="C27" s="69">
        <f>VLOOKUP($A27,'Return Data'!$A$7:$R$328,3,0)</f>
        <v>1122.1749</v>
      </c>
      <c r="D27" s="69">
        <f>VLOOKUP($A27,'Return Data'!$A$7:$R$328,10,0)</f>
        <v>8.1750907837832099</v>
      </c>
      <c r="E27" s="70">
        <f t="shared" si="0"/>
        <v>22</v>
      </c>
      <c r="F27" s="69">
        <f>VLOOKUP($A27,'Return Data'!$A$7:$R$328,11,0)</f>
        <v>8.5583482467251297</v>
      </c>
      <c r="G27" s="70">
        <f t="shared" si="0"/>
        <v>29</v>
      </c>
      <c r="H27" s="69">
        <f>VLOOKUP($A27,'Return Data'!$A$7:$R$328,12,0)</f>
        <v>7.9133676161770303</v>
      </c>
      <c r="I27" s="70">
        <f t="shared" ref="I27" si="99">RANK(H27,H$8:H$41,0)</f>
        <v>22</v>
      </c>
      <c r="J27" s="69">
        <f>VLOOKUP($A27,'Return Data'!$A$7:$R$328,13,0)</f>
        <v>8.8827463278536296</v>
      </c>
      <c r="K27" s="70">
        <f t="shared" ref="K27" si="100">RANK(J27,J$8:J$41,0)</f>
        <v>18</v>
      </c>
      <c r="L27" s="69">
        <f>VLOOKUP($A27,'Return Data'!$A$7:$R$328,14,0)</f>
        <v>10.134212692582199</v>
      </c>
      <c r="M27" s="70">
        <f t="shared" ref="M27" si="101">RANK(L27,L$8:L$41,0)</f>
        <v>17</v>
      </c>
      <c r="N27" s="69"/>
      <c r="O27" s="70"/>
      <c r="P27" s="69"/>
      <c r="Q27" s="70"/>
      <c r="R27" s="69">
        <f>VLOOKUP($A27,'Return Data'!$A$7:$R$328,17,0)</f>
        <v>9.6314985961123192</v>
      </c>
      <c r="S27" s="71">
        <f t="shared" ref="S27" si="102">RANK(R27,R$8:R$41,0)</f>
        <v>25</v>
      </c>
    </row>
    <row r="28" spans="1:19" x14ac:dyDescent="0.25">
      <c r="A28" s="87" t="s">
        <v>102</v>
      </c>
      <c r="B28" s="68">
        <f>VLOOKUP($A28,'Return Data'!$A$7:$R$328,2,0)</f>
        <v>43901</v>
      </c>
      <c r="C28" s="69">
        <f>VLOOKUP($A28,'Return Data'!$A$7:$R$328,3,0)</f>
        <v>30.427499999999998</v>
      </c>
      <c r="D28" s="69">
        <f>VLOOKUP($A28,'Return Data'!$A$7:$R$328,10,0)</f>
        <v>0.61249366899003099</v>
      </c>
      <c r="E28" s="70">
        <f t="shared" si="0"/>
        <v>31</v>
      </c>
      <c r="F28" s="69">
        <f>VLOOKUP($A28,'Return Data'!$A$7:$R$328,11,0)</f>
        <v>5.9503910991601998</v>
      </c>
      <c r="G28" s="70">
        <f t="shared" si="0"/>
        <v>31</v>
      </c>
      <c r="H28" s="69">
        <f>VLOOKUP($A28,'Return Data'!$A$7:$R$328,12,0)</f>
        <v>5.4034069895112102</v>
      </c>
      <c r="I28" s="70">
        <f t="shared" ref="I28" si="103">RANK(H28,H$8:H$41,0)</f>
        <v>27</v>
      </c>
      <c r="J28" s="69">
        <f>VLOOKUP($A28,'Return Data'!$A$7:$R$328,13,0)</f>
        <v>5.6879102110864004</v>
      </c>
      <c r="K28" s="70">
        <f t="shared" ref="K28" si="104">RANK(J28,J$8:J$41,0)</f>
        <v>27</v>
      </c>
      <c r="L28" s="69">
        <f>VLOOKUP($A28,'Return Data'!$A$7:$R$328,14,0)</f>
        <v>6.0827202624539103</v>
      </c>
      <c r="M28" s="70">
        <f t="shared" ref="M28" si="105">RANK(L28,L$8:L$41,0)</f>
        <v>25</v>
      </c>
      <c r="N28" s="69">
        <f>VLOOKUP($A28,'Return Data'!$A$7:$R$328,18,0)</f>
        <v>6.9589953149349704</v>
      </c>
      <c r="O28" s="70">
        <f t="shared" ref="O28" si="106">RANK(N28,N$8:N$41,0)</f>
        <v>20</v>
      </c>
      <c r="P28" s="69">
        <f>VLOOKUP($A28,'Return Data'!$A$7:$R$328,15,0)</f>
        <v>7.4344985077207202</v>
      </c>
      <c r="Q28" s="70">
        <f t="shared" ref="Q28" si="107">RANK(P28,P$8:P$41,0)</f>
        <v>16</v>
      </c>
      <c r="R28" s="69">
        <f>VLOOKUP($A28,'Return Data'!$A$7:$R$328,17,0)</f>
        <v>12.215002457404999</v>
      </c>
      <c r="S28" s="71">
        <f t="shared" ref="S28" si="108">RANK(R28,R$8:R$41,0)</f>
        <v>15</v>
      </c>
    </row>
    <row r="29" spans="1:19" x14ac:dyDescent="0.25">
      <c r="A29" s="87" t="s">
        <v>103</v>
      </c>
      <c r="B29" s="68">
        <f>VLOOKUP($A29,'Return Data'!$A$7:$R$328,2,0)</f>
        <v>43901</v>
      </c>
      <c r="C29" s="69">
        <f>VLOOKUP($A29,'Return Data'!$A$7:$R$328,3,0)</f>
        <v>26.8644</v>
      </c>
      <c r="D29" s="69">
        <f>VLOOKUP($A29,'Return Data'!$A$7:$R$328,10,0)</f>
        <v>6.41360577708316</v>
      </c>
      <c r="E29" s="70">
        <f t="shared" si="0"/>
        <v>24</v>
      </c>
      <c r="F29" s="69">
        <f>VLOOKUP($A29,'Return Data'!$A$7:$R$328,11,0)</f>
        <v>14.0295375843312</v>
      </c>
      <c r="G29" s="70">
        <f t="shared" si="0"/>
        <v>19</v>
      </c>
      <c r="H29" s="69">
        <f>VLOOKUP($A29,'Return Data'!$A$7:$R$328,12,0)</f>
        <v>9.6253033658676692</v>
      </c>
      <c r="I29" s="70">
        <f t="shared" ref="I29" si="109">RANK(H29,H$8:H$41,0)</f>
        <v>12</v>
      </c>
      <c r="J29" s="69">
        <f>VLOOKUP($A29,'Return Data'!$A$7:$R$328,13,0)</f>
        <v>10.753845927515799</v>
      </c>
      <c r="K29" s="70">
        <f t="shared" ref="K29" si="110">RANK(J29,J$8:J$41,0)</f>
        <v>12</v>
      </c>
      <c r="L29" s="69">
        <f>VLOOKUP($A29,'Return Data'!$A$7:$R$328,14,0)</f>
        <v>11.9610268068331</v>
      </c>
      <c r="M29" s="70">
        <f t="shared" ref="M29" si="111">RANK(L29,L$8:L$41,0)</f>
        <v>12</v>
      </c>
      <c r="N29" s="69">
        <f>VLOOKUP($A29,'Return Data'!$A$7:$R$328,18,0)</f>
        <v>10.8662736028552</v>
      </c>
      <c r="O29" s="70">
        <f t="shared" ref="O29" si="112">RANK(N29,N$8:N$41,0)</f>
        <v>7</v>
      </c>
      <c r="P29" s="69">
        <f>VLOOKUP($A29,'Return Data'!$A$7:$R$328,15,0)</f>
        <v>9.8441098144868295</v>
      </c>
      <c r="Q29" s="70">
        <f t="shared" ref="Q29" si="113">RANK(P29,P$8:P$41,0)</f>
        <v>1</v>
      </c>
      <c r="R29" s="69">
        <f>VLOOKUP($A29,'Return Data'!$A$7:$R$328,17,0)</f>
        <v>14.293038892500901</v>
      </c>
      <c r="S29" s="71">
        <f t="shared" ref="S29" si="114">RANK(R29,R$8:R$41,0)</f>
        <v>8</v>
      </c>
    </row>
    <row r="30" spans="1:19" x14ac:dyDescent="0.25">
      <c r="A30" s="87" t="s">
        <v>104</v>
      </c>
      <c r="B30" s="68">
        <f>VLOOKUP($A30,'Return Data'!$A$7:$R$328,2,0)</f>
        <v>43901</v>
      </c>
      <c r="C30" s="69">
        <f>VLOOKUP($A30,'Return Data'!$A$7:$R$328,3,0)</f>
        <v>22.014500000000002</v>
      </c>
      <c r="D30" s="69">
        <f>VLOOKUP($A30,'Return Data'!$A$7:$R$328,10,0)</f>
        <v>13.9193550966977</v>
      </c>
      <c r="E30" s="70">
        <f t="shared" si="0"/>
        <v>15</v>
      </c>
      <c r="F30" s="69">
        <f>VLOOKUP($A30,'Return Data'!$A$7:$R$328,11,0)</f>
        <v>15.998408703214</v>
      </c>
      <c r="G30" s="70">
        <f t="shared" si="0"/>
        <v>14</v>
      </c>
      <c r="H30" s="69">
        <f>VLOOKUP($A30,'Return Data'!$A$7:$R$328,12,0)</f>
        <v>9.5963845666357201</v>
      </c>
      <c r="I30" s="70">
        <f t="shared" ref="I30" si="115">RANK(H30,H$8:H$41,0)</f>
        <v>13</v>
      </c>
      <c r="J30" s="69">
        <f>VLOOKUP($A30,'Return Data'!$A$7:$R$328,13,0)</f>
        <v>10.779115052430701</v>
      </c>
      <c r="K30" s="70">
        <f t="shared" ref="K30" si="116">RANK(J30,J$8:J$41,0)</f>
        <v>11</v>
      </c>
      <c r="L30" s="69">
        <f>VLOOKUP($A30,'Return Data'!$A$7:$R$328,14,0)</f>
        <v>11.7053177037309</v>
      </c>
      <c r="M30" s="70">
        <f t="shared" ref="M30" si="117">RANK(L30,L$8:L$41,0)</f>
        <v>13</v>
      </c>
      <c r="N30" s="69">
        <f>VLOOKUP($A30,'Return Data'!$A$7:$R$328,18,0)</f>
        <v>9.89860418524529</v>
      </c>
      <c r="O30" s="70">
        <f t="shared" ref="O30" si="118">RANK(N30,N$8:N$41,0)</f>
        <v>12</v>
      </c>
      <c r="P30" s="69">
        <f>VLOOKUP($A30,'Return Data'!$A$7:$R$328,15,0)</f>
        <v>8.2898210597404205</v>
      </c>
      <c r="Q30" s="70">
        <f t="shared" ref="Q30" si="119">RANK(P30,P$8:P$41,0)</f>
        <v>10</v>
      </c>
      <c r="R30" s="69">
        <f>VLOOKUP($A30,'Return Data'!$A$7:$R$328,17,0)</f>
        <v>8.87351780655605</v>
      </c>
      <c r="S30" s="71">
        <f t="shared" ref="S30" si="120">RANK(R30,R$8:R$41,0)</f>
        <v>30</v>
      </c>
    </row>
    <row r="31" spans="1:19" x14ac:dyDescent="0.25">
      <c r="A31" s="87" t="s">
        <v>105</v>
      </c>
      <c r="B31" s="68">
        <f>VLOOKUP($A31,'Return Data'!$A$7:$R$328,2,0)</f>
        <v>43901</v>
      </c>
      <c r="C31" s="69">
        <f>VLOOKUP($A31,'Return Data'!$A$7:$R$328,3,0)</f>
        <v>12.457800000000001</v>
      </c>
      <c r="D31" s="69">
        <f>VLOOKUP($A31,'Return Data'!$A$7:$R$328,10,0)</f>
        <v>32.565188304099003</v>
      </c>
      <c r="E31" s="70">
        <f t="shared" si="0"/>
        <v>1</v>
      </c>
      <c r="F31" s="69">
        <f>VLOOKUP($A31,'Return Data'!$A$7:$R$328,11,0)</f>
        <v>18.1035930796833</v>
      </c>
      <c r="G31" s="70">
        <f t="shared" si="0"/>
        <v>9</v>
      </c>
      <c r="H31" s="69">
        <f>VLOOKUP($A31,'Return Data'!$A$7:$R$328,12,0)</f>
        <v>12.1567887067045</v>
      </c>
      <c r="I31" s="70">
        <f t="shared" ref="I31" si="121">RANK(H31,H$8:H$41,0)</f>
        <v>4</v>
      </c>
      <c r="J31" s="69">
        <f>VLOOKUP($A31,'Return Data'!$A$7:$R$328,13,0)</f>
        <v>13.6605899817484</v>
      </c>
      <c r="K31" s="70">
        <f t="shared" ref="K31" si="122">RANK(J31,J$8:J$41,0)</f>
        <v>4</v>
      </c>
      <c r="L31" s="69">
        <f>VLOOKUP($A31,'Return Data'!$A$7:$R$328,14,0)</f>
        <v>13.839064926756199</v>
      </c>
      <c r="M31" s="70">
        <f t="shared" ref="M31" si="123">RANK(L31,L$8:L$41,0)</f>
        <v>5</v>
      </c>
      <c r="N31" s="69">
        <f>VLOOKUP($A31,'Return Data'!$A$7:$R$328,18,0)</f>
        <v>10.586064330595001</v>
      </c>
      <c r="O31" s="70">
        <f t="shared" ref="O31" si="124">RANK(N31,N$8:N$41,0)</f>
        <v>8</v>
      </c>
      <c r="P31" s="69"/>
      <c r="Q31" s="70"/>
      <c r="R31" s="69">
        <f>VLOOKUP($A31,'Return Data'!$A$7:$R$328,17,0)</f>
        <v>8.2834441366574403</v>
      </c>
      <c r="S31" s="71">
        <f t="shared" ref="S31" si="125">RANK(R31,R$8:R$41,0)</f>
        <v>33</v>
      </c>
    </row>
    <row r="32" spans="1:19" x14ac:dyDescent="0.25">
      <c r="A32" s="87" t="s">
        <v>106</v>
      </c>
      <c r="B32" s="68">
        <f>VLOOKUP($A32,'Return Data'!$A$7:$R$328,2,0)</f>
        <v>43901</v>
      </c>
      <c r="C32" s="69">
        <f>VLOOKUP($A32,'Return Data'!$A$7:$R$328,3,0)</f>
        <v>26.955300000000001</v>
      </c>
      <c r="D32" s="69">
        <f>VLOOKUP($A32,'Return Data'!$A$7:$R$328,10,0)</f>
        <v>19.189456137263601</v>
      </c>
      <c r="E32" s="70">
        <f t="shared" si="0"/>
        <v>8</v>
      </c>
      <c r="F32" s="69">
        <f>VLOOKUP($A32,'Return Data'!$A$7:$R$328,11,0)</f>
        <v>16.368633914505502</v>
      </c>
      <c r="G32" s="70">
        <f t="shared" si="0"/>
        <v>13</v>
      </c>
      <c r="H32" s="69">
        <f>VLOOKUP($A32,'Return Data'!$A$7:$R$328,12,0)</f>
        <v>7.7700653020789296</v>
      </c>
      <c r="I32" s="70">
        <f t="shared" ref="I32" si="126">RANK(H32,H$8:H$41,0)</f>
        <v>23</v>
      </c>
      <c r="J32" s="69">
        <f>VLOOKUP($A32,'Return Data'!$A$7:$R$328,13,0)</f>
        <v>9.4242938234628202</v>
      </c>
      <c r="K32" s="70">
        <f t="shared" ref="K32" si="127">RANK(J32,J$8:J$41,0)</f>
        <v>17</v>
      </c>
      <c r="L32" s="69">
        <f>VLOOKUP($A32,'Return Data'!$A$7:$R$328,14,0)</f>
        <v>11.292496925968599</v>
      </c>
      <c r="M32" s="70">
        <f t="shared" ref="M32" si="128">RANK(L32,L$8:L$41,0)</f>
        <v>15</v>
      </c>
      <c r="N32" s="69">
        <f>VLOOKUP($A32,'Return Data'!$A$7:$R$328,18,0)</f>
        <v>9.1452612559037405</v>
      </c>
      <c r="O32" s="70">
        <f t="shared" ref="O32" si="129">RANK(N32,N$8:N$41,0)</f>
        <v>15</v>
      </c>
      <c r="P32" s="69">
        <f>VLOOKUP($A32,'Return Data'!$A$7:$R$328,15,0)</f>
        <v>7.6039654203157001</v>
      </c>
      <c r="Q32" s="70">
        <f t="shared" ref="Q32" si="130">RANK(P32,P$8:P$41,0)</f>
        <v>13</v>
      </c>
      <c r="R32" s="69">
        <f>VLOOKUP($A32,'Return Data'!$A$7:$R$328,17,0)</f>
        <v>11.061098302055401</v>
      </c>
      <c r="S32" s="71">
        <f t="shared" ref="S32" si="131">RANK(R32,R$8:R$41,0)</f>
        <v>20</v>
      </c>
    </row>
    <row r="33" spans="1:19" x14ac:dyDescent="0.25">
      <c r="A33" s="87" t="s">
        <v>107</v>
      </c>
      <c r="B33" s="68">
        <f>VLOOKUP($A33,'Return Data'!$A$7:$R$328,2,0)</f>
        <v>43901</v>
      </c>
      <c r="C33" s="69">
        <f>VLOOKUP($A33,'Return Data'!$A$7:$R$328,3,0)</f>
        <v>1985.3027999999999</v>
      </c>
      <c r="D33" s="69">
        <f>VLOOKUP($A33,'Return Data'!$A$7:$R$328,10,0)</f>
        <v>16.745151501282599</v>
      </c>
      <c r="E33" s="70">
        <f t="shared" si="0"/>
        <v>9</v>
      </c>
      <c r="F33" s="69">
        <f>VLOOKUP($A33,'Return Data'!$A$7:$R$328,11,0)</f>
        <v>17.833081970566798</v>
      </c>
      <c r="G33" s="70">
        <f t="shared" si="0"/>
        <v>10</v>
      </c>
      <c r="H33" s="69">
        <f>VLOOKUP($A33,'Return Data'!$A$7:$R$328,12,0)</f>
        <v>10.071325359809199</v>
      </c>
      <c r="I33" s="70">
        <f t="shared" ref="I33" si="132">RANK(H33,H$8:H$41,0)</f>
        <v>9</v>
      </c>
      <c r="J33" s="69">
        <f>VLOOKUP($A33,'Return Data'!$A$7:$R$328,13,0)</f>
        <v>11.979335092392599</v>
      </c>
      <c r="K33" s="70">
        <f t="shared" ref="K33" si="133">RANK(J33,J$8:J$41,0)</f>
        <v>9</v>
      </c>
      <c r="L33" s="69">
        <f>VLOOKUP($A33,'Return Data'!$A$7:$R$328,14,0)</f>
        <v>13.3955557803363</v>
      </c>
      <c r="M33" s="70">
        <f t="shared" ref="M33" si="134">RANK(L33,L$8:L$41,0)</f>
        <v>6</v>
      </c>
      <c r="N33" s="69">
        <f>VLOOKUP($A33,'Return Data'!$A$7:$R$328,18,0)</f>
        <v>11.314333400671</v>
      </c>
      <c r="O33" s="70">
        <f t="shared" ref="O33" si="135">RANK(N33,N$8:N$41,0)</f>
        <v>6</v>
      </c>
      <c r="P33" s="69">
        <f>VLOOKUP($A33,'Return Data'!$A$7:$R$328,15,0)</f>
        <v>9.7322953684331495</v>
      </c>
      <c r="Q33" s="70">
        <f t="shared" ref="Q33" si="136">RANK(P33,P$8:P$41,0)</f>
        <v>3</v>
      </c>
      <c r="R33" s="69">
        <f>VLOOKUP($A33,'Return Data'!$A$7:$R$328,17,0)</f>
        <v>12.0642576987588</v>
      </c>
      <c r="S33" s="71">
        <f t="shared" ref="S33" si="137">RANK(R33,R$8:R$41,0)</f>
        <v>16</v>
      </c>
    </row>
    <row r="34" spans="1:19" x14ac:dyDescent="0.25">
      <c r="A34" s="87" t="s">
        <v>108</v>
      </c>
      <c r="B34" s="68">
        <f>VLOOKUP($A34,'Return Data'!$A$7:$R$328,2,0)</f>
        <v>43901</v>
      </c>
      <c r="C34" s="69">
        <f>VLOOKUP($A34,'Return Data'!$A$7:$R$328,3,0)</f>
        <v>30.688300000000002</v>
      </c>
      <c r="D34" s="69">
        <f>VLOOKUP($A34,'Return Data'!$A$7:$R$328,10,0)</f>
        <v>11.230258677656799</v>
      </c>
      <c r="E34" s="70">
        <f t="shared" si="0"/>
        <v>18</v>
      </c>
      <c r="F34" s="69">
        <f>VLOOKUP($A34,'Return Data'!$A$7:$R$328,11,0)</f>
        <v>13.376311175145499</v>
      </c>
      <c r="G34" s="70">
        <f t="shared" si="0"/>
        <v>20</v>
      </c>
      <c r="H34" s="69">
        <f>VLOOKUP($A34,'Return Data'!$A$7:$R$328,12,0)</f>
        <v>7.3005515882005403</v>
      </c>
      <c r="I34" s="70">
        <f t="shared" ref="I34" si="138">RANK(H34,H$8:H$41,0)</f>
        <v>24</v>
      </c>
      <c r="J34" s="69">
        <f>VLOOKUP($A34,'Return Data'!$A$7:$R$328,13,0)</f>
        <v>8.3757600293640309</v>
      </c>
      <c r="K34" s="70">
        <f t="shared" ref="K34" si="139">RANK(J34,J$8:J$41,0)</f>
        <v>23</v>
      </c>
      <c r="L34" s="69">
        <f>VLOOKUP($A34,'Return Data'!$A$7:$R$328,14,0)</f>
        <v>-0.97502244548481998</v>
      </c>
      <c r="M34" s="70">
        <f t="shared" ref="M34" si="140">RANK(L34,L$8:L$41,0)</f>
        <v>29</v>
      </c>
      <c r="N34" s="69">
        <f>VLOOKUP($A34,'Return Data'!$A$7:$R$328,18,0)</f>
        <v>2.8368788361108899</v>
      </c>
      <c r="O34" s="70">
        <f t="shared" ref="O34" si="141">RANK(N34,N$8:N$41,0)</f>
        <v>29</v>
      </c>
      <c r="P34" s="69">
        <f>VLOOKUP($A34,'Return Data'!$A$7:$R$328,15,0)</f>
        <v>3.2512647717566101</v>
      </c>
      <c r="Q34" s="70">
        <f t="shared" ref="Q34" si="142">RANK(P34,P$8:P$41,0)</f>
        <v>28</v>
      </c>
      <c r="R34" s="69">
        <f>VLOOKUP($A34,'Return Data'!$A$7:$R$328,17,0)</f>
        <v>12.239352157300599</v>
      </c>
      <c r="S34" s="71">
        <f t="shared" ref="S34" si="143">RANK(R34,R$8:R$41,0)</f>
        <v>13</v>
      </c>
    </row>
    <row r="35" spans="1:19" x14ac:dyDescent="0.25">
      <c r="A35" s="87" t="s">
        <v>109</v>
      </c>
      <c r="B35" s="68">
        <f>VLOOKUP($A35,'Return Data'!$A$7:$R$328,2,0)</f>
        <v>43901</v>
      </c>
      <c r="C35" s="69">
        <f>VLOOKUP($A35,'Return Data'!$A$7:$R$328,3,0)</f>
        <v>62.1813</v>
      </c>
      <c r="D35" s="69">
        <f>VLOOKUP($A35,'Return Data'!$A$7:$R$328,10,0)</f>
        <v>7.24529244369264</v>
      </c>
      <c r="E35" s="70">
        <f t="shared" si="0"/>
        <v>23</v>
      </c>
      <c r="F35" s="69">
        <f>VLOOKUP($A35,'Return Data'!$A$7:$R$328,11,0)</f>
        <v>7.0101669731536997</v>
      </c>
      <c r="G35" s="70">
        <f t="shared" si="0"/>
        <v>30</v>
      </c>
      <c r="H35" s="69">
        <f>VLOOKUP($A35,'Return Data'!$A$7:$R$328,12,0)</f>
        <v>6.1883735462150504</v>
      </c>
      <c r="I35" s="70">
        <f t="shared" ref="I35" si="144">RANK(H35,H$8:H$41,0)</f>
        <v>26</v>
      </c>
      <c r="J35" s="69">
        <f>VLOOKUP($A35,'Return Data'!$A$7:$R$328,13,0)</f>
        <v>6.1930453375245804</v>
      </c>
      <c r="K35" s="70">
        <f t="shared" ref="K35" si="145">RANK(J35,J$8:J$41,0)</f>
        <v>26</v>
      </c>
      <c r="L35" s="69">
        <f>VLOOKUP($A35,'Return Data'!$A$7:$R$328,14,0)</f>
        <v>6.2642125999993903</v>
      </c>
      <c r="M35" s="70">
        <f t="shared" ref="M35" si="146">RANK(L35,L$8:L$41,0)</f>
        <v>24</v>
      </c>
      <c r="N35" s="69">
        <f>VLOOKUP($A35,'Return Data'!$A$7:$R$328,18,0)</f>
        <v>6.6489006716402699</v>
      </c>
      <c r="O35" s="70">
        <f t="shared" ref="O35" si="147">RANK(N35,N$8:N$41,0)</f>
        <v>21</v>
      </c>
      <c r="P35" s="69">
        <f>VLOOKUP($A35,'Return Data'!$A$7:$R$328,15,0)</f>
        <v>4.9762382843348902</v>
      </c>
      <c r="Q35" s="70">
        <f t="shared" ref="Q35" si="148">RANK(P35,P$8:P$41,0)</f>
        <v>20</v>
      </c>
      <c r="R35" s="69">
        <f>VLOOKUP($A35,'Return Data'!$A$7:$R$328,17,0)</f>
        <v>23.915337142139599</v>
      </c>
      <c r="S35" s="71">
        <f t="shared" ref="S35" si="149">RANK(R35,R$8:R$41,0)</f>
        <v>2</v>
      </c>
    </row>
    <row r="36" spans="1:19" x14ac:dyDescent="0.25">
      <c r="A36" s="87" t="s">
        <v>110</v>
      </c>
      <c r="B36" s="68">
        <f>VLOOKUP($A36,'Return Data'!$A$7:$R$328,2,0)</f>
        <v>43901</v>
      </c>
      <c r="C36" s="69">
        <f>VLOOKUP($A36,'Return Data'!$A$7:$R$328,3,0)</f>
        <v>15.409800000000001</v>
      </c>
      <c r="D36" s="69">
        <f>VLOOKUP($A36,'Return Data'!$A$7:$R$328,10,0)</f>
        <v>16.466294819561099</v>
      </c>
      <c r="E36" s="70">
        <f t="shared" si="0"/>
        <v>10</v>
      </c>
      <c r="F36" s="69">
        <f>VLOOKUP($A36,'Return Data'!$A$7:$R$328,11,0)</f>
        <v>24.497667479737</v>
      </c>
      <c r="G36" s="70">
        <f t="shared" si="0"/>
        <v>3</v>
      </c>
      <c r="H36" s="69">
        <f>VLOOKUP($A36,'Return Data'!$A$7:$R$328,12,0)</f>
        <v>11.608975100798901</v>
      </c>
      <c r="I36" s="70">
        <f t="shared" ref="I36" si="150">RANK(H36,H$8:H$41,0)</f>
        <v>6</v>
      </c>
      <c r="J36" s="69">
        <f>VLOOKUP($A36,'Return Data'!$A$7:$R$328,13,0)</f>
        <v>12.621707437315299</v>
      </c>
      <c r="K36" s="70">
        <f t="shared" ref="K36" si="151">RANK(J36,J$8:J$41,0)</f>
        <v>6</v>
      </c>
      <c r="L36" s="69">
        <f>VLOOKUP($A36,'Return Data'!$A$7:$R$328,14,0)</f>
        <v>13.1382117149224</v>
      </c>
      <c r="M36" s="70">
        <f t="shared" ref="M36" si="152">RANK(L36,L$8:L$41,0)</f>
        <v>7</v>
      </c>
      <c r="N36" s="69">
        <f>VLOOKUP($A36,'Return Data'!$A$7:$R$328,18,0)</f>
        <v>10.262130788019601</v>
      </c>
      <c r="O36" s="70">
        <f t="shared" ref="O36" si="153">RANK(N36,N$8:N$41,0)</f>
        <v>9</v>
      </c>
      <c r="P36" s="69">
        <f>VLOOKUP($A36,'Return Data'!$A$7:$R$328,15,0)</f>
        <v>9.1713678603999504</v>
      </c>
      <c r="Q36" s="70">
        <f t="shared" ref="Q36" si="154">RANK(P36,P$8:P$41,0)</f>
        <v>6</v>
      </c>
      <c r="R36" s="69">
        <f>VLOOKUP($A36,'Return Data'!$A$7:$R$328,17,0)</f>
        <v>11.172233634139401</v>
      </c>
      <c r="S36" s="71">
        <f t="shared" ref="S36" si="155">RANK(R36,R$8:R$41,0)</f>
        <v>19</v>
      </c>
    </row>
    <row r="37" spans="1:19" x14ac:dyDescent="0.25">
      <c r="A37" s="87" t="s">
        <v>111</v>
      </c>
      <c r="B37" s="68">
        <f>VLOOKUP($A37,'Return Data'!$A$7:$R$328,2,0)</f>
        <v>43901</v>
      </c>
      <c r="C37" s="69">
        <f>VLOOKUP($A37,'Return Data'!$A$7:$R$328,3,0)</f>
        <v>26.0992</v>
      </c>
      <c r="D37" s="69">
        <f>VLOOKUP($A37,'Return Data'!$A$7:$R$328,10,0)</f>
        <v>23.761651709007001</v>
      </c>
      <c r="E37" s="70">
        <f t="shared" si="0"/>
        <v>3</v>
      </c>
      <c r="F37" s="69">
        <f>VLOOKUP($A37,'Return Data'!$A$7:$R$328,11,0)</f>
        <v>20.132576683812399</v>
      </c>
      <c r="G37" s="70">
        <f t="shared" si="0"/>
        <v>5</v>
      </c>
      <c r="H37" s="69">
        <f>VLOOKUP($A37,'Return Data'!$A$7:$R$328,12,0)</f>
        <v>12.0518492137561</v>
      </c>
      <c r="I37" s="70">
        <f t="shared" ref="I37" si="156">RANK(H37,H$8:H$41,0)</f>
        <v>5</v>
      </c>
      <c r="J37" s="69">
        <f>VLOOKUP($A37,'Return Data'!$A$7:$R$328,13,0)</f>
        <v>14.249353358948399</v>
      </c>
      <c r="K37" s="70">
        <f t="shared" ref="K37" si="157">RANK(J37,J$8:J$41,0)</f>
        <v>2</v>
      </c>
      <c r="L37" s="69">
        <f>VLOOKUP($A37,'Return Data'!$A$7:$R$328,14,0)</f>
        <v>15.963021849665299</v>
      </c>
      <c r="M37" s="70">
        <f t="shared" ref="M37" si="158">RANK(L37,L$8:L$41,0)</f>
        <v>1</v>
      </c>
      <c r="N37" s="69">
        <f>VLOOKUP($A37,'Return Data'!$A$7:$R$328,18,0)</f>
        <v>12.0135596183404</v>
      </c>
      <c r="O37" s="70">
        <f t="shared" ref="O37" si="159">RANK(N37,N$8:N$41,0)</f>
        <v>1</v>
      </c>
      <c r="P37" s="69">
        <f>VLOOKUP($A37,'Return Data'!$A$7:$R$328,15,0)</f>
        <v>9.4096780864300307</v>
      </c>
      <c r="Q37" s="70">
        <f t="shared" ref="Q37" si="160">RANK(P37,P$8:P$41,0)</f>
        <v>5</v>
      </c>
      <c r="R37" s="69">
        <f>VLOOKUP($A37,'Return Data'!$A$7:$R$328,17,0)</f>
        <v>9.9562995594713595</v>
      </c>
      <c r="S37" s="71">
        <f t="shared" ref="S37" si="161">RANK(R37,R$8:R$41,0)</f>
        <v>24</v>
      </c>
    </row>
    <row r="38" spans="1:19" x14ac:dyDescent="0.25">
      <c r="A38" s="87" t="s">
        <v>112</v>
      </c>
      <c r="B38" s="68">
        <f>VLOOKUP($A38,'Return Data'!$A$7:$R$328,2,0)</f>
        <v>43901</v>
      </c>
      <c r="C38" s="69">
        <f>VLOOKUP($A38,'Return Data'!$A$7:$R$328,3,0)</f>
        <v>30.2211</v>
      </c>
      <c r="D38" s="69">
        <f>VLOOKUP($A38,'Return Data'!$A$7:$R$328,10,0)</f>
        <v>13.359089574084599</v>
      </c>
      <c r="E38" s="70">
        <f t="shared" si="0"/>
        <v>16</v>
      </c>
      <c r="F38" s="69">
        <f>VLOOKUP($A38,'Return Data'!$A$7:$R$328,11,0)</f>
        <v>14.3391001349052</v>
      </c>
      <c r="G38" s="70">
        <f t="shared" si="0"/>
        <v>17</v>
      </c>
      <c r="H38" s="69">
        <f>VLOOKUP($A38,'Return Data'!$A$7:$R$328,12,0)</f>
        <v>8.4315437336629095</v>
      </c>
      <c r="I38" s="70">
        <f t="shared" ref="I38" si="162">RANK(H38,H$8:H$41,0)</f>
        <v>18</v>
      </c>
      <c r="J38" s="69">
        <f>VLOOKUP($A38,'Return Data'!$A$7:$R$328,13,0)</f>
        <v>8.6333645286855898</v>
      </c>
      <c r="K38" s="70">
        <f t="shared" ref="K38" si="163">RANK(J38,J$8:J$41,0)</f>
        <v>19</v>
      </c>
      <c r="L38" s="69">
        <f>VLOOKUP($A38,'Return Data'!$A$7:$R$328,14,0)</f>
        <v>9.0388817526852794</v>
      </c>
      <c r="M38" s="70">
        <f t="shared" ref="M38" si="164">RANK(L38,L$8:L$41,0)</f>
        <v>18</v>
      </c>
      <c r="N38" s="69">
        <f>VLOOKUP($A38,'Return Data'!$A$7:$R$328,18,0)</f>
        <v>7.7216982480161098</v>
      </c>
      <c r="O38" s="70">
        <f t="shared" ref="O38" si="165">RANK(N38,N$8:N$41,0)</f>
        <v>17</v>
      </c>
      <c r="P38" s="69">
        <f>VLOOKUP($A38,'Return Data'!$A$7:$R$328,15,0)</f>
        <v>6.77624458372983</v>
      </c>
      <c r="Q38" s="70">
        <f t="shared" ref="Q38" si="166">RANK(P38,P$8:P$41,0)</f>
        <v>18</v>
      </c>
      <c r="R38" s="69">
        <f>VLOOKUP($A38,'Return Data'!$A$7:$R$328,17,0)</f>
        <v>12.231855319854199</v>
      </c>
      <c r="S38" s="71">
        <f t="shared" ref="S38" si="167">RANK(R38,R$8:R$41,0)</f>
        <v>14</v>
      </c>
    </row>
    <row r="39" spans="1:19" x14ac:dyDescent="0.25">
      <c r="A39" s="87" t="s">
        <v>113</v>
      </c>
      <c r="B39" s="68">
        <f>VLOOKUP($A39,'Return Data'!$A$7:$R$328,2,0)</f>
        <v>43901</v>
      </c>
      <c r="C39" s="69">
        <f>VLOOKUP($A39,'Return Data'!$A$7:$R$328,3,0)</f>
        <v>17.721399999999999</v>
      </c>
      <c r="D39" s="69">
        <f>VLOOKUP($A39,'Return Data'!$A$7:$R$328,10,0)</f>
        <v>16.1273094335487</v>
      </c>
      <c r="E39" s="70">
        <f t="shared" si="0"/>
        <v>12</v>
      </c>
      <c r="F39" s="69">
        <f>VLOOKUP($A39,'Return Data'!$A$7:$R$328,11,0)</f>
        <v>18.752017449587999</v>
      </c>
      <c r="G39" s="70">
        <f t="shared" si="0"/>
        <v>8</v>
      </c>
      <c r="H39" s="69">
        <f>VLOOKUP($A39,'Return Data'!$A$7:$R$328,12,0)</f>
        <v>10.1513624273234</v>
      </c>
      <c r="I39" s="70">
        <f t="shared" ref="I39" si="168">RANK(H39,H$8:H$41,0)</f>
        <v>8</v>
      </c>
      <c r="J39" s="69">
        <f>VLOOKUP($A39,'Return Data'!$A$7:$R$328,13,0)</f>
        <v>12.208772901046199</v>
      </c>
      <c r="K39" s="70">
        <f t="shared" ref="K39" si="169">RANK(J39,J$8:J$41,0)</f>
        <v>7</v>
      </c>
      <c r="L39" s="69">
        <f>VLOOKUP($A39,'Return Data'!$A$7:$R$328,14,0)</f>
        <v>12.780502834653999</v>
      </c>
      <c r="M39" s="70">
        <f t="shared" ref="M39" si="170">RANK(L39,L$8:L$41,0)</f>
        <v>8</v>
      </c>
      <c r="N39" s="69">
        <f>VLOOKUP($A39,'Return Data'!$A$7:$R$328,18,0)</f>
        <v>9.6268439198132008</v>
      </c>
      <c r="O39" s="70">
        <f t="shared" ref="O39" si="171">RANK(N39,N$8:N$41,0)</f>
        <v>13</v>
      </c>
      <c r="P39" s="69">
        <f>VLOOKUP($A39,'Return Data'!$A$7:$R$328,15,0)</f>
        <v>7.4833653338298403</v>
      </c>
      <c r="Q39" s="70">
        <f t="shared" ref="Q39" si="172">RANK(P39,P$8:P$41,0)</f>
        <v>15</v>
      </c>
      <c r="R39" s="69">
        <f>VLOOKUP($A39,'Return Data'!$A$7:$R$328,17,0)</f>
        <v>9.5568362156663298</v>
      </c>
      <c r="S39" s="71">
        <f t="shared" ref="S39" si="173">RANK(R39,R$8:R$41,0)</f>
        <v>26</v>
      </c>
    </row>
    <row r="40" spans="1:19" x14ac:dyDescent="0.25">
      <c r="A40" s="87" t="s">
        <v>369</v>
      </c>
      <c r="B40" s="68">
        <f>VLOOKUP($A40,'Return Data'!$A$7:$R$328,2,0)</f>
        <v>43901</v>
      </c>
      <c r="C40" s="69">
        <f>VLOOKUP($A40,'Return Data'!$A$7:$R$328,3,0)</f>
        <v>0.3589</v>
      </c>
      <c r="D40" s="69"/>
      <c r="E40" s="70"/>
      <c r="F40" s="69"/>
      <c r="G40" s="70"/>
      <c r="H40" s="69"/>
      <c r="I40" s="70"/>
      <c r="J40" s="69"/>
      <c r="K40" s="70"/>
      <c r="L40" s="69"/>
      <c r="M40" s="70"/>
      <c r="N40" s="69"/>
      <c r="O40" s="70"/>
      <c r="P40" s="69"/>
      <c r="Q40" s="70"/>
      <c r="R40" s="69">
        <f>VLOOKUP($A40,'Return Data'!$A$7:$R$328,17,0)</f>
        <v>8.4459870904883392</v>
      </c>
      <c r="S40" s="71">
        <f t="shared" ref="S40" si="174">RANK(R40,R$8:R$41,0)</f>
        <v>32</v>
      </c>
    </row>
    <row r="41" spans="1:19" x14ac:dyDescent="0.25">
      <c r="A41" s="87" t="s">
        <v>114</v>
      </c>
      <c r="B41" s="68">
        <f>VLOOKUP($A41,'Return Data'!$A$7:$R$328,2,0)</f>
        <v>43901</v>
      </c>
      <c r="C41" s="69">
        <f>VLOOKUP($A41,'Return Data'!$A$7:$R$328,3,0)</f>
        <v>19.758099999999999</v>
      </c>
      <c r="D41" s="69">
        <f>VLOOKUP($A41,'Return Data'!$A$7:$R$328,10,0)</f>
        <v>-5.6124439971824804</v>
      </c>
      <c r="E41" s="70">
        <f t="shared" si="0"/>
        <v>32</v>
      </c>
      <c r="F41" s="69">
        <f>VLOOKUP($A41,'Return Data'!$A$7:$R$328,11,0)</f>
        <v>-0.76589285971029797</v>
      </c>
      <c r="G41" s="70">
        <f t="shared" si="0"/>
        <v>32</v>
      </c>
      <c r="H41" s="69">
        <f>VLOOKUP($A41,'Return Data'!$A$7:$R$328,12,0)</f>
        <v>-1.4060312978273</v>
      </c>
      <c r="I41" s="70">
        <f t="shared" ref="I41" si="175">RANK(H41,H$8:H$41,0)</f>
        <v>28</v>
      </c>
      <c r="J41" s="69">
        <f>VLOOKUP($A41,'Return Data'!$A$7:$R$328,13,0)</f>
        <v>3.8750141996571301</v>
      </c>
      <c r="K41" s="70">
        <f t="shared" ref="K41" si="176">RANK(J41,J$8:J$41,0)</f>
        <v>28</v>
      </c>
      <c r="L41" s="69">
        <f>VLOOKUP($A41,'Return Data'!$A$7:$R$328,14,0)</f>
        <v>-3.1696838237072198</v>
      </c>
      <c r="M41" s="70">
        <f t="shared" ref="M41" si="177">RANK(L41,L$8:L$41,0)</f>
        <v>31</v>
      </c>
      <c r="N41" s="69">
        <f>VLOOKUP($A41,'Return Data'!$A$7:$R$328,18,0)</f>
        <v>0.204726523469418</v>
      </c>
      <c r="O41" s="70">
        <f t="shared" ref="O41" si="178">RANK(N41,N$8:N$41,0)</f>
        <v>30</v>
      </c>
      <c r="P41" s="69">
        <f>VLOOKUP($A41,'Return Data'!$A$7:$R$328,15,0)</f>
        <v>1.5759164640835299</v>
      </c>
      <c r="Q41" s="70">
        <f t="shared" ref="Q41" si="179">RANK(P41,P$8:P$41,0)</f>
        <v>29</v>
      </c>
      <c r="R41" s="69">
        <f>VLOOKUP($A41,'Return Data'!$A$7:$R$328,17,0)</f>
        <v>10.0358030431107</v>
      </c>
      <c r="S41" s="71">
        <f t="shared" ref="S41" si="180">RANK(R41,R$8:R$41,0)</f>
        <v>22</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11.634741123717957</v>
      </c>
      <c r="E43" s="93"/>
      <c r="F43" s="94">
        <f>AVERAGE(F8:F41)</f>
        <v>13.770062397389552</v>
      </c>
      <c r="G43" s="93"/>
      <c r="H43" s="94">
        <f>AVERAGE(H8:H41)</f>
        <v>7.4705565382658836</v>
      </c>
      <c r="I43" s="93"/>
      <c r="J43" s="94">
        <f>AVERAGE(J8:J41)</f>
        <v>9.3508390505205163</v>
      </c>
      <c r="K43" s="93"/>
      <c r="L43" s="94">
        <f>AVERAGE(L8:L41)</f>
        <v>8.7690231683238746</v>
      </c>
      <c r="M43" s="93"/>
      <c r="N43" s="94">
        <f>AVERAGE(N8:N41)</f>
        <v>7.9421739229283315</v>
      </c>
      <c r="O43" s="93"/>
      <c r="P43" s="94">
        <f>AVERAGE(P8:P41)</f>
        <v>6.8613575771247151</v>
      </c>
      <c r="Q43" s="93"/>
      <c r="R43" s="94">
        <f>AVERAGE(R8:R41)</f>
        <v>13.020562905677428</v>
      </c>
      <c r="S43" s="95"/>
    </row>
    <row r="44" spans="1:19" x14ac:dyDescent="0.25">
      <c r="A44" s="92" t="s">
        <v>28</v>
      </c>
      <c r="B44" s="93"/>
      <c r="C44" s="93"/>
      <c r="D44" s="94">
        <f>MIN(D8:D41)</f>
        <v>-19.8886324482161</v>
      </c>
      <c r="E44" s="93"/>
      <c r="F44" s="94">
        <f>MIN(F8:F41)</f>
        <v>-13.583765224808101</v>
      </c>
      <c r="G44" s="93"/>
      <c r="H44" s="94">
        <f>MIN(H8:H41)</f>
        <v>-8.2836911055611999</v>
      </c>
      <c r="I44" s="93"/>
      <c r="J44" s="94">
        <f>MIN(J8:J41)</f>
        <v>-1.3686632185312599</v>
      </c>
      <c r="K44" s="93"/>
      <c r="L44" s="94">
        <f>MIN(L8:L41)</f>
        <v>-3.1696838237072198</v>
      </c>
      <c r="M44" s="93"/>
      <c r="N44" s="94">
        <f>MIN(N8:N41)</f>
        <v>0.204726523469418</v>
      </c>
      <c r="O44" s="93"/>
      <c r="P44" s="94">
        <f>MIN(P8:P41)</f>
        <v>1.5759164640835299</v>
      </c>
      <c r="Q44" s="93"/>
      <c r="R44" s="94">
        <f>MIN(R8:R41)</f>
        <v>7.50142638558314</v>
      </c>
      <c r="S44" s="95"/>
    </row>
    <row r="45" spans="1:19" ht="15.75" thickBot="1" x14ac:dyDescent="0.3">
      <c r="A45" s="96" t="s">
        <v>29</v>
      </c>
      <c r="B45" s="97"/>
      <c r="C45" s="97"/>
      <c r="D45" s="98">
        <f>MAX(D8:D41)</f>
        <v>32.565188304099003</v>
      </c>
      <c r="E45" s="97"/>
      <c r="F45" s="98">
        <f>MAX(F8:F41)</f>
        <v>26.647529951143401</v>
      </c>
      <c r="G45" s="97"/>
      <c r="H45" s="98">
        <f>MAX(H8:H41)</f>
        <v>13.2741621993518</v>
      </c>
      <c r="I45" s="97"/>
      <c r="J45" s="98">
        <f>MAX(J8:J41)</f>
        <v>21.931197585246998</v>
      </c>
      <c r="K45" s="97"/>
      <c r="L45" s="98">
        <f>MAX(L8:L41)</f>
        <v>15.963021849665299</v>
      </c>
      <c r="M45" s="97"/>
      <c r="N45" s="98">
        <f>MAX(N8:N41)</f>
        <v>12.0135596183404</v>
      </c>
      <c r="O45" s="97"/>
      <c r="P45" s="98">
        <f>MAX(P8:P41)</f>
        <v>9.8441098144868295</v>
      </c>
      <c r="Q45" s="97"/>
      <c r="R45" s="98">
        <f>MAX(R8:R41)</f>
        <v>24.6248007612704</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2020-03-12T04:38:19Z</dcterms:modified>
</cp:coreProperties>
</file>